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FBDE41A-C967-45DD-A1FF-1A65E08948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Graphs" sheetId="3" r:id="rId2"/>
    <sheet name="BAV" sheetId="2" r:id="rId3"/>
  </sheets>
  <definedNames>
    <definedName name="solver_adj" localSheetId="0" hidden="1">Active!$AC$3:$AC$10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80" i="1" l="1"/>
  <c r="F380" i="1" s="1"/>
  <c r="Q380" i="1"/>
  <c r="S380" i="1"/>
  <c r="E381" i="1"/>
  <c r="F381" i="1"/>
  <c r="Z381" i="1" s="1"/>
  <c r="Q381" i="1"/>
  <c r="S381" i="1"/>
  <c r="AU381" i="1"/>
  <c r="E382" i="1"/>
  <c r="F382" i="1" s="1"/>
  <c r="Q382" i="1"/>
  <c r="S382" i="1"/>
  <c r="E374" i="1"/>
  <c r="F374" i="1" s="1"/>
  <c r="Q374" i="1"/>
  <c r="S374" i="1"/>
  <c r="Q370" i="1"/>
  <c r="S370" i="1"/>
  <c r="Q372" i="1"/>
  <c r="S372" i="1"/>
  <c r="Q377" i="1"/>
  <c r="S377" i="1"/>
  <c r="Q378" i="1"/>
  <c r="S378" i="1"/>
  <c r="Q379" i="1"/>
  <c r="S379" i="1"/>
  <c r="Q375" i="1"/>
  <c r="S375" i="1"/>
  <c r="Q376" i="1"/>
  <c r="S376" i="1"/>
  <c r="S373" i="1"/>
  <c r="Q373" i="1"/>
  <c r="S371" i="1"/>
  <c r="Q371" i="1"/>
  <c r="Q365" i="1"/>
  <c r="S365" i="1"/>
  <c r="Q366" i="1"/>
  <c r="S366" i="1"/>
  <c r="Q367" i="1"/>
  <c r="S367" i="1"/>
  <c r="Q368" i="1"/>
  <c r="S368" i="1"/>
  <c r="Q369" i="1"/>
  <c r="S369" i="1"/>
  <c r="Q363" i="1"/>
  <c r="S363" i="1"/>
  <c r="D9" i="1"/>
  <c r="C9" i="1"/>
  <c r="AB4" i="1"/>
  <c r="AB5" i="1"/>
  <c r="AB3" i="1"/>
  <c r="AB6" i="1"/>
  <c r="AB7" i="1"/>
  <c r="AB12" i="1" s="1"/>
  <c r="AB8" i="1"/>
  <c r="AB10" i="1"/>
  <c r="AB9" i="1"/>
  <c r="S336" i="1"/>
  <c r="S337" i="1"/>
  <c r="S342" i="1"/>
  <c r="S356" i="1"/>
  <c r="S364" i="1"/>
  <c r="S331" i="1"/>
  <c r="S334" i="1"/>
  <c r="S339" i="1"/>
  <c r="S343" i="1"/>
  <c r="S348" i="1"/>
  <c r="S345" i="1"/>
  <c r="S346" i="1"/>
  <c r="S347" i="1"/>
  <c r="S349" i="1"/>
  <c r="S351" i="1"/>
  <c r="S354" i="1"/>
  <c r="S355" i="1"/>
  <c r="S357" i="1"/>
  <c r="S359" i="1"/>
  <c r="S362" i="1"/>
  <c r="S333" i="1"/>
  <c r="S358" i="1"/>
  <c r="S353" i="1"/>
  <c r="S352" i="1"/>
  <c r="S350" i="1"/>
  <c r="S344" i="1"/>
  <c r="S340" i="1"/>
  <c r="S341" i="1"/>
  <c r="S338" i="1"/>
  <c r="S330" i="1"/>
  <c r="S317" i="1"/>
  <c r="S303" i="1"/>
  <c r="S304" i="1"/>
  <c r="S305" i="1"/>
  <c r="S297" i="1"/>
  <c r="S298" i="1"/>
  <c r="S306" i="1"/>
  <c r="S299" i="1"/>
  <c r="S196" i="1"/>
  <c r="S187" i="1"/>
  <c r="S183" i="1"/>
  <c r="S176" i="1"/>
  <c r="S164" i="1"/>
  <c r="S161" i="1"/>
  <c r="S156" i="1"/>
  <c r="S147" i="1"/>
  <c r="S360" i="1"/>
  <c r="S312" i="1"/>
  <c r="S308" i="1"/>
  <c r="S300" i="1"/>
  <c r="S309" i="1"/>
  <c r="S289" i="1"/>
  <c r="S301" i="1"/>
  <c r="S295" i="1"/>
  <c r="S294" i="1"/>
  <c r="S302" i="1"/>
  <c r="S292" i="1"/>
  <c r="S296" i="1"/>
  <c r="S293" i="1"/>
  <c r="S291" i="1"/>
  <c r="S307" i="1"/>
  <c r="S290" i="1"/>
  <c r="S288" i="1"/>
  <c r="S287" i="1"/>
  <c r="S285" i="1"/>
  <c r="S283" i="1"/>
  <c r="S286" i="1"/>
  <c r="S282" i="1"/>
  <c r="S284" i="1"/>
  <c r="S280" i="1"/>
  <c r="S281" i="1"/>
  <c r="S278" i="1"/>
  <c r="S279" i="1"/>
  <c r="S276" i="1"/>
  <c r="S277" i="1"/>
  <c r="S274" i="1"/>
  <c r="S275" i="1"/>
  <c r="S271" i="1"/>
  <c r="S272" i="1"/>
  <c r="S273" i="1"/>
  <c r="S261" i="1"/>
  <c r="S269" i="1"/>
  <c r="S270" i="1"/>
  <c r="S237" i="1"/>
  <c r="S242" i="1"/>
  <c r="S218" i="1"/>
  <c r="S230" i="1"/>
  <c r="S268" i="1"/>
  <c r="S266" i="1"/>
  <c r="S267" i="1"/>
  <c r="S209" i="1"/>
  <c r="S265" i="1"/>
  <c r="S246" i="1"/>
  <c r="S206" i="1"/>
  <c r="S264" i="1"/>
  <c r="S262" i="1"/>
  <c r="S263" i="1"/>
  <c r="S200" i="1"/>
  <c r="S259" i="1"/>
  <c r="S257" i="1"/>
  <c r="S255" i="1"/>
  <c r="S220" i="1"/>
  <c r="S213" i="1"/>
  <c r="S207" i="1"/>
  <c r="S247" i="1"/>
  <c r="S227" i="1"/>
  <c r="S210" i="1"/>
  <c r="S201" i="1"/>
  <c r="S256" i="1"/>
  <c r="S208" i="1"/>
  <c r="S205" i="1"/>
  <c r="S204" i="1"/>
  <c r="S203" i="1"/>
  <c r="S202" i="1"/>
  <c r="S260" i="1"/>
  <c r="S243" i="1"/>
  <c r="S199" i="1"/>
  <c r="S197" i="1"/>
  <c r="S191" i="1"/>
  <c r="S251" i="1"/>
  <c r="S224" i="1"/>
  <c r="S214" i="1"/>
  <c r="S258" i="1"/>
  <c r="S254" i="1"/>
  <c r="S248" i="1"/>
  <c r="S245" i="1"/>
  <c r="S244" i="1"/>
  <c r="S225" i="1"/>
  <c r="S222" i="1"/>
  <c r="S219" i="1"/>
  <c r="S211" i="1"/>
  <c r="S241" i="1"/>
  <c r="S234" i="1"/>
  <c r="S232" i="1"/>
  <c r="S228" i="1"/>
  <c r="S223" i="1"/>
  <c r="S221" i="1"/>
  <c r="S212" i="1"/>
  <c r="S194" i="1"/>
  <c r="S189" i="1"/>
  <c r="S236" i="1"/>
  <c r="S229" i="1"/>
  <c r="S217" i="1"/>
  <c r="S215" i="1"/>
  <c r="S198" i="1"/>
  <c r="S195" i="1"/>
  <c r="S253" i="1"/>
  <c r="S249" i="1"/>
  <c r="S240" i="1"/>
  <c r="S238" i="1"/>
  <c r="S216" i="1"/>
  <c r="S192" i="1"/>
  <c r="S250" i="1"/>
  <c r="S226" i="1"/>
  <c r="S190" i="1"/>
  <c r="S252" i="1"/>
  <c r="S231" i="1"/>
  <c r="S235" i="1"/>
  <c r="S185" i="1"/>
  <c r="S233" i="1"/>
  <c r="S239" i="1"/>
  <c r="S186" i="1"/>
  <c r="S184" i="1"/>
  <c r="S188" i="1"/>
  <c r="S181" i="1"/>
  <c r="S179" i="1"/>
  <c r="S180" i="1"/>
  <c r="S182" i="1"/>
  <c r="S177" i="1"/>
  <c r="S178" i="1"/>
  <c r="S174" i="1"/>
  <c r="S172" i="1"/>
  <c r="S173" i="1"/>
  <c r="S170" i="1"/>
  <c r="S175" i="1"/>
  <c r="S171" i="1"/>
  <c r="S167" i="1"/>
  <c r="S163" i="1"/>
  <c r="S168" i="1"/>
  <c r="S162" i="1"/>
  <c r="S165" i="1"/>
  <c r="S169" i="1"/>
  <c r="S166" i="1"/>
  <c r="S159" i="1"/>
  <c r="S160" i="1"/>
  <c r="S158" i="1"/>
  <c r="S150" i="1"/>
  <c r="S157" i="1"/>
  <c r="S154" i="1"/>
  <c r="S151" i="1"/>
  <c r="S155" i="1"/>
  <c r="S152" i="1"/>
  <c r="S153" i="1"/>
  <c r="S148" i="1"/>
  <c r="S149" i="1"/>
  <c r="S146" i="1"/>
  <c r="S144" i="1"/>
  <c r="S143" i="1"/>
  <c r="S142" i="1"/>
  <c r="S141" i="1"/>
  <c r="S145" i="1"/>
  <c r="S136" i="1"/>
  <c r="S137" i="1"/>
  <c r="S135" i="1"/>
  <c r="S138" i="1"/>
  <c r="S332" i="1"/>
  <c r="S328" i="1"/>
  <c r="S329" i="1"/>
  <c r="S327" i="1"/>
  <c r="S326" i="1"/>
  <c r="S325" i="1"/>
  <c r="S324" i="1"/>
  <c r="S323" i="1"/>
  <c r="S322" i="1"/>
  <c r="S319" i="1"/>
  <c r="S320" i="1"/>
  <c r="S318" i="1"/>
  <c r="S316" i="1"/>
  <c r="S321" i="1"/>
  <c r="S315" i="1"/>
  <c r="S313" i="1"/>
  <c r="S314" i="1"/>
  <c r="S310" i="1"/>
  <c r="S311" i="1"/>
  <c r="S335" i="1"/>
  <c r="S22" i="1"/>
  <c r="S23" i="1"/>
  <c r="S24" i="1"/>
  <c r="S25" i="1"/>
  <c r="S26" i="1"/>
  <c r="S27" i="1"/>
  <c r="S28" i="1"/>
  <c r="S30" i="1"/>
  <c r="S31" i="1"/>
  <c r="S29" i="1"/>
  <c r="S32" i="1"/>
  <c r="S33" i="1"/>
  <c r="S34" i="1"/>
  <c r="S35" i="1"/>
  <c r="S36" i="1"/>
  <c r="S37" i="1"/>
  <c r="S39" i="1"/>
  <c r="S38" i="1"/>
  <c r="S41" i="1"/>
  <c r="S42" i="1"/>
  <c r="S40" i="1"/>
  <c r="S46" i="1"/>
  <c r="S45" i="1"/>
  <c r="S43" i="1"/>
  <c r="S44" i="1"/>
  <c r="S47" i="1"/>
  <c r="S48" i="1"/>
  <c r="S361" i="1"/>
  <c r="S49" i="1"/>
  <c r="S51" i="1"/>
  <c r="S52" i="1"/>
  <c r="S50" i="1"/>
  <c r="S53" i="1"/>
  <c r="S55" i="1"/>
  <c r="S54" i="1"/>
  <c r="S57" i="1"/>
  <c r="S56" i="1"/>
  <c r="S58" i="1"/>
  <c r="S59" i="1"/>
  <c r="S60" i="1"/>
  <c r="S61" i="1"/>
  <c r="S66" i="1"/>
  <c r="S62" i="1"/>
  <c r="S63" i="1"/>
  <c r="S65" i="1"/>
  <c r="S64" i="1"/>
  <c r="S193" i="1"/>
  <c r="S134" i="1"/>
  <c r="S139" i="1"/>
  <c r="S133" i="1"/>
  <c r="S140" i="1"/>
  <c r="S67" i="1"/>
  <c r="S132" i="1"/>
  <c r="S128" i="1"/>
  <c r="S131" i="1"/>
  <c r="S130" i="1"/>
  <c r="S129" i="1"/>
  <c r="S127" i="1"/>
  <c r="S122" i="1"/>
  <c r="S126" i="1"/>
  <c r="S125" i="1"/>
  <c r="S124" i="1"/>
  <c r="S123" i="1"/>
  <c r="S121" i="1"/>
  <c r="S68" i="1"/>
  <c r="S72" i="1"/>
  <c r="S69" i="1"/>
  <c r="S120" i="1"/>
  <c r="S75" i="1"/>
  <c r="S74" i="1"/>
  <c r="S119" i="1"/>
  <c r="S73" i="1"/>
  <c r="S70" i="1"/>
  <c r="S114" i="1"/>
  <c r="S71" i="1"/>
  <c r="S117" i="1"/>
  <c r="S116" i="1"/>
  <c r="S107" i="1"/>
  <c r="S103" i="1"/>
  <c r="S102" i="1"/>
  <c r="S115" i="1"/>
  <c r="S100" i="1"/>
  <c r="S118" i="1"/>
  <c r="S113" i="1"/>
  <c r="S112" i="1"/>
  <c r="S105" i="1"/>
  <c r="S104" i="1"/>
  <c r="S101" i="1"/>
  <c r="S76" i="1"/>
  <c r="S110" i="1"/>
  <c r="S111" i="1"/>
  <c r="S109" i="1"/>
  <c r="S106" i="1"/>
  <c r="S77" i="1"/>
  <c r="S78" i="1"/>
  <c r="S108" i="1"/>
  <c r="S79" i="1"/>
  <c r="S82" i="1"/>
  <c r="S99" i="1"/>
  <c r="S81" i="1"/>
  <c r="S80" i="1"/>
  <c r="S83" i="1"/>
  <c r="S84" i="1"/>
  <c r="S89" i="1"/>
  <c r="S86" i="1"/>
  <c r="S97" i="1"/>
  <c r="S93" i="1"/>
  <c r="S95" i="1"/>
  <c r="S94" i="1"/>
  <c r="S98" i="1"/>
  <c r="S92" i="1"/>
  <c r="S96" i="1"/>
  <c r="S85" i="1"/>
  <c r="S87" i="1"/>
  <c r="S90" i="1"/>
  <c r="S88" i="1"/>
  <c r="S91" i="1"/>
  <c r="S2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B13" i="1"/>
  <c r="AB17" i="1" s="1"/>
  <c r="AY16" i="1"/>
  <c r="AY15" i="1"/>
  <c r="AY14" i="1"/>
  <c r="AY13" i="1"/>
  <c r="AY12" i="1"/>
  <c r="AY11" i="1"/>
  <c r="AY10" i="1"/>
  <c r="Z10" i="1"/>
  <c r="AY9" i="1"/>
  <c r="AY8" i="1"/>
  <c r="AY7" i="1"/>
  <c r="AY6" i="1"/>
  <c r="AY5" i="1"/>
  <c r="AY4" i="1"/>
  <c r="AY3" i="1"/>
  <c r="AY2" i="1"/>
  <c r="Q364" i="1"/>
  <c r="Q356" i="1"/>
  <c r="Q342" i="1"/>
  <c r="Q337" i="1"/>
  <c r="Q336" i="1"/>
  <c r="Q333" i="1"/>
  <c r="Q330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3" i="1"/>
  <c r="Q312" i="1"/>
  <c r="Q311" i="1"/>
  <c r="Q307" i="1"/>
  <c r="Q306" i="1"/>
  <c r="Q305" i="1"/>
  <c r="Q304" i="1"/>
  <c r="Q303" i="1"/>
  <c r="Q299" i="1"/>
  <c r="Q298" i="1"/>
  <c r="Q297" i="1"/>
  <c r="Q296" i="1"/>
  <c r="Q293" i="1"/>
  <c r="Q290" i="1"/>
  <c r="Q289" i="1"/>
  <c r="Q287" i="1"/>
  <c r="Q169" i="1"/>
  <c r="Q168" i="1"/>
  <c r="Q167" i="1"/>
  <c r="Q165" i="1"/>
  <c r="Q163" i="1"/>
  <c r="Q162" i="1"/>
  <c r="Q138" i="1"/>
  <c r="Q137" i="1"/>
  <c r="Q136" i="1"/>
  <c r="Q135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2" i="1"/>
  <c r="Q81" i="1"/>
  <c r="Q80" i="1"/>
  <c r="Q79" i="1"/>
  <c r="Q78" i="1"/>
  <c r="Q77" i="1"/>
  <c r="Q76" i="1"/>
  <c r="Q75" i="1"/>
  <c r="Q74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G344" i="2"/>
  <c r="C344" i="2"/>
  <c r="G202" i="2"/>
  <c r="C202" i="2"/>
  <c r="G201" i="2"/>
  <c r="C201" i="2"/>
  <c r="G200" i="2"/>
  <c r="C200" i="2"/>
  <c r="G199" i="2"/>
  <c r="C199" i="2"/>
  <c r="G198" i="2"/>
  <c r="C198" i="2"/>
  <c r="G343" i="2"/>
  <c r="C343" i="2"/>
  <c r="G197" i="2"/>
  <c r="C197" i="2"/>
  <c r="G196" i="2"/>
  <c r="C196" i="2"/>
  <c r="G195" i="2"/>
  <c r="C195" i="2"/>
  <c r="G194" i="2"/>
  <c r="C194" i="2"/>
  <c r="G193" i="2"/>
  <c r="C193" i="2"/>
  <c r="G192" i="2"/>
  <c r="C192" i="2"/>
  <c r="G191" i="2"/>
  <c r="C191" i="2"/>
  <c r="G190" i="2"/>
  <c r="C190" i="2"/>
  <c r="G189" i="2"/>
  <c r="C189" i="2"/>
  <c r="G188" i="2"/>
  <c r="C188" i="2"/>
  <c r="G187" i="2"/>
  <c r="C187" i="2"/>
  <c r="G186" i="2"/>
  <c r="C186" i="2"/>
  <c r="G185" i="2"/>
  <c r="C185" i="2"/>
  <c r="G342" i="2"/>
  <c r="C342" i="2"/>
  <c r="G184" i="2"/>
  <c r="C184" i="2"/>
  <c r="G183" i="2"/>
  <c r="C183" i="2"/>
  <c r="G182" i="2"/>
  <c r="C182" i="2"/>
  <c r="G181" i="2"/>
  <c r="C181" i="2"/>
  <c r="G341" i="2"/>
  <c r="C341" i="2"/>
  <c r="G340" i="2"/>
  <c r="C340" i="2"/>
  <c r="G180" i="2"/>
  <c r="C180" i="2"/>
  <c r="G179" i="2"/>
  <c r="C179" i="2"/>
  <c r="G339" i="2"/>
  <c r="C339" i="2"/>
  <c r="G178" i="2"/>
  <c r="C178" i="2"/>
  <c r="G177" i="2"/>
  <c r="C177" i="2"/>
  <c r="G338" i="2"/>
  <c r="C338" i="2"/>
  <c r="G176" i="2"/>
  <c r="C176" i="2"/>
  <c r="G175" i="2"/>
  <c r="C175" i="2"/>
  <c r="G337" i="2"/>
  <c r="C337" i="2"/>
  <c r="G336" i="2"/>
  <c r="C336" i="2"/>
  <c r="G335" i="2"/>
  <c r="C335" i="2"/>
  <c r="G334" i="2"/>
  <c r="C334" i="2"/>
  <c r="G333" i="2"/>
  <c r="C333" i="2"/>
  <c r="G332" i="2"/>
  <c r="C332" i="2"/>
  <c r="G331" i="2"/>
  <c r="C331" i="2"/>
  <c r="G330" i="2"/>
  <c r="C330" i="2"/>
  <c r="G329" i="2"/>
  <c r="C329" i="2"/>
  <c r="G328" i="2"/>
  <c r="C328" i="2"/>
  <c r="G327" i="2"/>
  <c r="C327" i="2"/>
  <c r="G326" i="2"/>
  <c r="C326" i="2"/>
  <c r="G174" i="2"/>
  <c r="C174" i="2"/>
  <c r="G173" i="2"/>
  <c r="C173" i="2"/>
  <c r="G325" i="2"/>
  <c r="C325" i="2"/>
  <c r="G324" i="2"/>
  <c r="C324" i="2"/>
  <c r="G323" i="2"/>
  <c r="C323" i="2"/>
  <c r="G172" i="2"/>
  <c r="C172" i="2"/>
  <c r="G171" i="2"/>
  <c r="C171" i="2"/>
  <c r="G170" i="2"/>
  <c r="C170" i="2"/>
  <c r="G322" i="2"/>
  <c r="C322" i="2"/>
  <c r="G321" i="2"/>
  <c r="C321" i="2"/>
  <c r="G320" i="2"/>
  <c r="C320" i="2"/>
  <c r="G319" i="2"/>
  <c r="C319" i="2"/>
  <c r="G318" i="2"/>
  <c r="C318" i="2"/>
  <c r="G169" i="2"/>
  <c r="C169" i="2"/>
  <c r="G168" i="2"/>
  <c r="C168" i="2"/>
  <c r="G167" i="2"/>
  <c r="C167" i="2"/>
  <c r="G317" i="2"/>
  <c r="C317" i="2"/>
  <c r="G316" i="2"/>
  <c r="C316" i="2"/>
  <c r="G315" i="2"/>
  <c r="C315" i="2"/>
  <c r="G314" i="2"/>
  <c r="C314" i="2"/>
  <c r="G166" i="2"/>
  <c r="C166" i="2"/>
  <c r="G165" i="2"/>
  <c r="C165" i="2"/>
  <c r="G313" i="2"/>
  <c r="C313" i="2"/>
  <c r="G164" i="2"/>
  <c r="C164" i="2"/>
  <c r="G163" i="2"/>
  <c r="C163" i="2"/>
  <c r="G312" i="2"/>
  <c r="C312" i="2"/>
  <c r="G311" i="2"/>
  <c r="C311" i="2"/>
  <c r="G162" i="2"/>
  <c r="C162" i="2"/>
  <c r="G310" i="2"/>
  <c r="C310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309" i="2"/>
  <c r="C309" i="2"/>
  <c r="G308" i="2"/>
  <c r="C308" i="2"/>
  <c r="G307" i="2"/>
  <c r="C307" i="2"/>
  <c r="G49" i="2"/>
  <c r="C49" i="2"/>
  <c r="G306" i="2"/>
  <c r="C306" i="2"/>
  <c r="G305" i="2"/>
  <c r="C305" i="2"/>
  <c r="G304" i="2"/>
  <c r="C304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303" i="2"/>
  <c r="C303" i="2"/>
  <c r="G302" i="2"/>
  <c r="C302" i="2"/>
  <c r="G301" i="2"/>
  <c r="C301" i="2"/>
  <c r="G300" i="2"/>
  <c r="C300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299" i="2"/>
  <c r="C299" i="2"/>
  <c r="E299" i="2"/>
  <c r="G15" i="2"/>
  <c r="C15" i="2"/>
  <c r="G14" i="2"/>
  <c r="C14" i="2"/>
  <c r="G13" i="2"/>
  <c r="C13" i="2"/>
  <c r="G12" i="2"/>
  <c r="C12" i="2"/>
  <c r="G298" i="2"/>
  <c r="C298" i="2"/>
  <c r="G297" i="2"/>
  <c r="C297" i="2"/>
  <c r="G296" i="2"/>
  <c r="C296" i="2"/>
  <c r="G295" i="2"/>
  <c r="C295" i="2"/>
  <c r="G294" i="2"/>
  <c r="C294" i="2"/>
  <c r="G293" i="2"/>
  <c r="C293" i="2"/>
  <c r="G292" i="2"/>
  <c r="C292" i="2"/>
  <c r="G291" i="2"/>
  <c r="C291" i="2"/>
  <c r="G290" i="2"/>
  <c r="C290" i="2"/>
  <c r="G289" i="2"/>
  <c r="C289" i="2"/>
  <c r="G288" i="2"/>
  <c r="C288" i="2"/>
  <c r="G287" i="2"/>
  <c r="C287" i="2"/>
  <c r="G286" i="2"/>
  <c r="C286" i="2"/>
  <c r="G285" i="2"/>
  <c r="C285" i="2"/>
  <c r="G284" i="2"/>
  <c r="C284" i="2"/>
  <c r="G283" i="2"/>
  <c r="C283" i="2"/>
  <c r="G282" i="2"/>
  <c r="C282" i="2"/>
  <c r="G281" i="2"/>
  <c r="C281" i="2"/>
  <c r="G280" i="2"/>
  <c r="C280" i="2"/>
  <c r="G279" i="2"/>
  <c r="C279" i="2"/>
  <c r="G278" i="2"/>
  <c r="C278" i="2"/>
  <c r="G277" i="2"/>
  <c r="C277" i="2"/>
  <c r="G276" i="2"/>
  <c r="C276" i="2"/>
  <c r="G275" i="2"/>
  <c r="C275" i="2"/>
  <c r="G274" i="2"/>
  <c r="C274" i="2"/>
  <c r="G273" i="2"/>
  <c r="C273" i="2"/>
  <c r="G272" i="2"/>
  <c r="C272" i="2"/>
  <c r="G271" i="2"/>
  <c r="C271" i="2"/>
  <c r="G270" i="2"/>
  <c r="C270" i="2"/>
  <c r="G269" i="2"/>
  <c r="C269" i="2"/>
  <c r="G268" i="2"/>
  <c r="C268" i="2"/>
  <c r="G267" i="2"/>
  <c r="C267" i="2"/>
  <c r="G266" i="2"/>
  <c r="C266" i="2"/>
  <c r="G265" i="2"/>
  <c r="C265" i="2"/>
  <c r="G264" i="2"/>
  <c r="C264" i="2"/>
  <c r="G11" i="2"/>
  <c r="C11" i="2"/>
  <c r="G263" i="2"/>
  <c r="C263" i="2"/>
  <c r="G262" i="2"/>
  <c r="C262" i="2"/>
  <c r="G261" i="2"/>
  <c r="C261" i="2"/>
  <c r="G260" i="2"/>
  <c r="C260" i="2"/>
  <c r="G259" i="2"/>
  <c r="C259" i="2"/>
  <c r="G258" i="2"/>
  <c r="C258" i="2"/>
  <c r="G257" i="2"/>
  <c r="C257" i="2"/>
  <c r="G256" i="2"/>
  <c r="C256" i="2"/>
  <c r="G255" i="2"/>
  <c r="C255" i="2"/>
  <c r="G254" i="2"/>
  <c r="C254" i="2"/>
  <c r="G253" i="2"/>
  <c r="C253" i="2"/>
  <c r="G252" i="2"/>
  <c r="C252" i="2"/>
  <c r="G251" i="2"/>
  <c r="C251" i="2"/>
  <c r="G250" i="2"/>
  <c r="C250" i="2"/>
  <c r="G249" i="2"/>
  <c r="C249" i="2"/>
  <c r="G248" i="2"/>
  <c r="C248" i="2"/>
  <c r="G247" i="2"/>
  <c r="C247" i="2"/>
  <c r="G246" i="2"/>
  <c r="C246" i="2"/>
  <c r="G245" i="2"/>
  <c r="C245" i="2"/>
  <c r="G244" i="2"/>
  <c r="C244" i="2"/>
  <c r="G243" i="2"/>
  <c r="C243" i="2"/>
  <c r="G242" i="2"/>
  <c r="C242" i="2"/>
  <c r="G241" i="2"/>
  <c r="C241" i="2"/>
  <c r="G240" i="2"/>
  <c r="C240" i="2"/>
  <c r="G239" i="2"/>
  <c r="C239" i="2"/>
  <c r="G238" i="2"/>
  <c r="C238" i="2"/>
  <c r="G237" i="2"/>
  <c r="C237" i="2"/>
  <c r="G236" i="2"/>
  <c r="C236" i="2"/>
  <c r="G235" i="2"/>
  <c r="C235" i="2"/>
  <c r="G234" i="2"/>
  <c r="C234" i="2"/>
  <c r="G233" i="2"/>
  <c r="C233" i="2"/>
  <c r="G232" i="2"/>
  <c r="C232" i="2"/>
  <c r="G231" i="2"/>
  <c r="C231" i="2"/>
  <c r="G230" i="2"/>
  <c r="C230" i="2"/>
  <c r="G229" i="2"/>
  <c r="C229" i="2"/>
  <c r="G228" i="2"/>
  <c r="C228" i="2"/>
  <c r="G227" i="2"/>
  <c r="C227" i="2"/>
  <c r="G226" i="2"/>
  <c r="C226" i="2"/>
  <c r="G225" i="2"/>
  <c r="C225" i="2"/>
  <c r="G224" i="2"/>
  <c r="C224" i="2"/>
  <c r="G223" i="2"/>
  <c r="C223" i="2"/>
  <c r="G222" i="2"/>
  <c r="C222" i="2"/>
  <c r="G221" i="2"/>
  <c r="C221" i="2"/>
  <c r="G220" i="2"/>
  <c r="C220" i="2"/>
  <c r="G219" i="2"/>
  <c r="C219" i="2"/>
  <c r="G218" i="2"/>
  <c r="C218" i="2"/>
  <c r="G217" i="2"/>
  <c r="C217" i="2"/>
  <c r="G216" i="2"/>
  <c r="C216" i="2"/>
  <c r="G215" i="2"/>
  <c r="C215" i="2"/>
  <c r="G214" i="2"/>
  <c r="C214" i="2"/>
  <c r="G213" i="2"/>
  <c r="C213" i="2"/>
  <c r="G212" i="2"/>
  <c r="C212" i="2"/>
  <c r="G211" i="2"/>
  <c r="C211" i="2"/>
  <c r="G210" i="2"/>
  <c r="C210" i="2"/>
  <c r="G209" i="2"/>
  <c r="C209" i="2"/>
  <c r="G208" i="2"/>
  <c r="C208" i="2"/>
  <c r="G207" i="2"/>
  <c r="C207" i="2"/>
  <c r="G206" i="2"/>
  <c r="C206" i="2"/>
  <c r="G205" i="2"/>
  <c r="C205" i="2"/>
  <c r="G204" i="2"/>
  <c r="C204" i="2"/>
  <c r="G203" i="2"/>
  <c r="C203" i="2"/>
  <c r="A82" i="2"/>
  <c r="H82" i="2"/>
  <c r="B82" i="2"/>
  <c r="D82" i="2"/>
  <c r="A83" i="2"/>
  <c r="H83" i="2"/>
  <c r="B83" i="2"/>
  <c r="D83" i="2"/>
  <c r="A84" i="2"/>
  <c r="H84" i="2"/>
  <c r="B84" i="2"/>
  <c r="D84" i="2"/>
  <c r="A85" i="2"/>
  <c r="H85" i="2"/>
  <c r="B85" i="2"/>
  <c r="D85" i="2"/>
  <c r="A86" i="2"/>
  <c r="H86" i="2"/>
  <c r="B86" i="2"/>
  <c r="D86" i="2"/>
  <c r="A87" i="2"/>
  <c r="H87" i="2"/>
  <c r="B87" i="2"/>
  <c r="D87" i="2"/>
  <c r="A88" i="2"/>
  <c r="H88" i="2"/>
  <c r="B88" i="2"/>
  <c r="D88" i="2"/>
  <c r="A89" i="2"/>
  <c r="H89" i="2"/>
  <c r="B89" i="2"/>
  <c r="D89" i="2"/>
  <c r="A90" i="2"/>
  <c r="H90" i="2"/>
  <c r="B90" i="2"/>
  <c r="D90" i="2"/>
  <c r="A91" i="2"/>
  <c r="H91" i="2"/>
  <c r="B91" i="2"/>
  <c r="D91" i="2"/>
  <c r="A92" i="2"/>
  <c r="H92" i="2"/>
  <c r="B92" i="2"/>
  <c r="D92" i="2"/>
  <c r="A93" i="2"/>
  <c r="H93" i="2"/>
  <c r="B93" i="2"/>
  <c r="D93" i="2"/>
  <c r="A94" i="2"/>
  <c r="H94" i="2"/>
  <c r="B94" i="2"/>
  <c r="D94" i="2"/>
  <c r="A95" i="2"/>
  <c r="H95" i="2"/>
  <c r="B95" i="2"/>
  <c r="D95" i="2"/>
  <c r="A96" i="2"/>
  <c r="H96" i="2"/>
  <c r="B96" i="2"/>
  <c r="D96" i="2"/>
  <c r="A97" i="2"/>
  <c r="H97" i="2"/>
  <c r="B97" i="2"/>
  <c r="D97" i="2"/>
  <c r="A98" i="2"/>
  <c r="H98" i="2"/>
  <c r="B98" i="2"/>
  <c r="D98" i="2"/>
  <c r="A99" i="2"/>
  <c r="H99" i="2"/>
  <c r="B99" i="2"/>
  <c r="D99" i="2"/>
  <c r="A100" i="2"/>
  <c r="H100" i="2"/>
  <c r="B100" i="2"/>
  <c r="D100" i="2"/>
  <c r="A101" i="2"/>
  <c r="H101" i="2"/>
  <c r="B101" i="2"/>
  <c r="D101" i="2"/>
  <c r="A102" i="2"/>
  <c r="H102" i="2"/>
  <c r="B102" i="2"/>
  <c r="D102" i="2"/>
  <c r="A103" i="2"/>
  <c r="H103" i="2"/>
  <c r="B103" i="2"/>
  <c r="D103" i="2"/>
  <c r="A104" i="2"/>
  <c r="H104" i="2"/>
  <c r="B104" i="2"/>
  <c r="D104" i="2"/>
  <c r="A105" i="2"/>
  <c r="H105" i="2"/>
  <c r="B105" i="2"/>
  <c r="D105" i="2"/>
  <c r="A106" i="2"/>
  <c r="H106" i="2"/>
  <c r="B106" i="2"/>
  <c r="D106" i="2"/>
  <c r="A107" i="2"/>
  <c r="H107" i="2"/>
  <c r="B107" i="2"/>
  <c r="D107" i="2"/>
  <c r="A108" i="2"/>
  <c r="H108" i="2"/>
  <c r="B108" i="2"/>
  <c r="D108" i="2"/>
  <c r="A109" i="2"/>
  <c r="H109" i="2"/>
  <c r="B109" i="2"/>
  <c r="D109" i="2"/>
  <c r="A110" i="2"/>
  <c r="H110" i="2"/>
  <c r="B110" i="2"/>
  <c r="D110" i="2"/>
  <c r="A111" i="2"/>
  <c r="H111" i="2"/>
  <c r="B111" i="2"/>
  <c r="D111" i="2"/>
  <c r="A112" i="2"/>
  <c r="H112" i="2"/>
  <c r="B112" i="2"/>
  <c r="D112" i="2"/>
  <c r="A113" i="2"/>
  <c r="H113" i="2"/>
  <c r="B113" i="2"/>
  <c r="D113" i="2"/>
  <c r="A114" i="2"/>
  <c r="H114" i="2"/>
  <c r="B114" i="2"/>
  <c r="D114" i="2"/>
  <c r="A115" i="2"/>
  <c r="H115" i="2"/>
  <c r="B115" i="2"/>
  <c r="D115" i="2"/>
  <c r="A116" i="2"/>
  <c r="H116" i="2"/>
  <c r="B116" i="2"/>
  <c r="D116" i="2"/>
  <c r="A117" i="2"/>
  <c r="H117" i="2"/>
  <c r="B117" i="2"/>
  <c r="D117" i="2"/>
  <c r="A118" i="2"/>
  <c r="H118" i="2"/>
  <c r="B118" i="2"/>
  <c r="D118" i="2"/>
  <c r="A119" i="2"/>
  <c r="H119" i="2"/>
  <c r="B119" i="2"/>
  <c r="D119" i="2"/>
  <c r="A120" i="2"/>
  <c r="H120" i="2"/>
  <c r="B120" i="2"/>
  <c r="D120" i="2"/>
  <c r="A121" i="2"/>
  <c r="H121" i="2"/>
  <c r="B121" i="2"/>
  <c r="D121" i="2"/>
  <c r="A122" i="2"/>
  <c r="H122" i="2"/>
  <c r="B122" i="2"/>
  <c r="D122" i="2"/>
  <c r="A123" i="2"/>
  <c r="H123" i="2"/>
  <c r="B123" i="2"/>
  <c r="D123" i="2"/>
  <c r="A124" i="2"/>
  <c r="H124" i="2"/>
  <c r="B124" i="2"/>
  <c r="D124" i="2"/>
  <c r="A125" i="2"/>
  <c r="H125" i="2"/>
  <c r="B125" i="2"/>
  <c r="D125" i="2"/>
  <c r="A126" i="2"/>
  <c r="H126" i="2"/>
  <c r="B126" i="2"/>
  <c r="D126" i="2"/>
  <c r="A127" i="2"/>
  <c r="H127" i="2"/>
  <c r="B127" i="2"/>
  <c r="D127" i="2"/>
  <c r="A128" i="2"/>
  <c r="H128" i="2"/>
  <c r="B128" i="2"/>
  <c r="D128" i="2"/>
  <c r="A129" i="2"/>
  <c r="H129" i="2"/>
  <c r="B129" i="2"/>
  <c r="D129" i="2"/>
  <c r="A130" i="2"/>
  <c r="H130" i="2"/>
  <c r="B130" i="2"/>
  <c r="D130" i="2"/>
  <c r="A131" i="2"/>
  <c r="H131" i="2"/>
  <c r="B131" i="2"/>
  <c r="D131" i="2"/>
  <c r="A132" i="2"/>
  <c r="H132" i="2"/>
  <c r="B132" i="2"/>
  <c r="D132" i="2"/>
  <c r="A133" i="2"/>
  <c r="H133" i="2"/>
  <c r="B133" i="2"/>
  <c r="D133" i="2"/>
  <c r="A134" i="2"/>
  <c r="H134" i="2"/>
  <c r="B134" i="2"/>
  <c r="D134" i="2"/>
  <c r="A135" i="2"/>
  <c r="H135" i="2"/>
  <c r="B135" i="2"/>
  <c r="D135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139" i="2"/>
  <c r="H139" i="2"/>
  <c r="B139" i="2"/>
  <c r="D139" i="2"/>
  <c r="A140" i="2"/>
  <c r="H140" i="2"/>
  <c r="B140" i="2"/>
  <c r="D140" i="2"/>
  <c r="A141" i="2"/>
  <c r="H141" i="2"/>
  <c r="B141" i="2"/>
  <c r="D141" i="2"/>
  <c r="A142" i="2"/>
  <c r="H142" i="2"/>
  <c r="B142" i="2"/>
  <c r="D142" i="2"/>
  <c r="A143" i="2"/>
  <c r="H143" i="2"/>
  <c r="B143" i="2"/>
  <c r="D143" i="2"/>
  <c r="A144" i="2"/>
  <c r="H144" i="2"/>
  <c r="B144" i="2"/>
  <c r="D144" i="2"/>
  <c r="A145" i="2"/>
  <c r="H145" i="2"/>
  <c r="B145" i="2"/>
  <c r="D145" i="2"/>
  <c r="A146" i="2"/>
  <c r="H146" i="2"/>
  <c r="B146" i="2"/>
  <c r="D146" i="2"/>
  <c r="A147" i="2"/>
  <c r="H147" i="2"/>
  <c r="B147" i="2"/>
  <c r="D147" i="2"/>
  <c r="A148" i="2"/>
  <c r="H148" i="2"/>
  <c r="B148" i="2"/>
  <c r="D148" i="2"/>
  <c r="A149" i="2"/>
  <c r="H149" i="2"/>
  <c r="B149" i="2"/>
  <c r="D149" i="2"/>
  <c r="A150" i="2"/>
  <c r="H150" i="2"/>
  <c r="B150" i="2"/>
  <c r="D150" i="2"/>
  <c r="A151" i="2"/>
  <c r="H151" i="2"/>
  <c r="B151" i="2"/>
  <c r="D151" i="2"/>
  <c r="A152" i="2"/>
  <c r="H152" i="2"/>
  <c r="B152" i="2"/>
  <c r="D152" i="2"/>
  <c r="A153" i="2"/>
  <c r="H153" i="2"/>
  <c r="B153" i="2"/>
  <c r="D153" i="2"/>
  <c r="A154" i="2"/>
  <c r="H154" i="2"/>
  <c r="B154" i="2"/>
  <c r="D154" i="2"/>
  <c r="A155" i="2"/>
  <c r="H155" i="2"/>
  <c r="B155" i="2"/>
  <c r="D155" i="2"/>
  <c r="A156" i="2"/>
  <c r="H156" i="2"/>
  <c r="B156" i="2"/>
  <c r="D156" i="2"/>
  <c r="A157" i="2"/>
  <c r="H157" i="2"/>
  <c r="B157" i="2"/>
  <c r="D157" i="2"/>
  <c r="A158" i="2"/>
  <c r="H158" i="2"/>
  <c r="B158" i="2"/>
  <c r="D158" i="2"/>
  <c r="A159" i="2"/>
  <c r="H159" i="2"/>
  <c r="B159" i="2"/>
  <c r="D159" i="2"/>
  <c r="A160" i="2"/>
  <c r="H160" i="2"/>
  <c r="B160" i="2"/>
  <c r="D160" i="2"/>
  <c r="A161" i="2"/>
  <c r="H161" i="2"/>
  <c r="B161" i="2"/>
  <c r="D161" i="2"/>
  <c r="A310" i="2"/>
  <c r="H310" i="2"/>
  <c r="B310" i="2"/>
  <c r="D310" i="2"/>
  <c r="A162" i="2"/>
  <c r="H162" i="2"/>
  <c r="B162" i="2"/>
  <c r="D162" i="2"/>
  <c r="A311" i="2"/>
  <c r="H311" i="2"/>
  <c r="B311" i="2"/>
  <c r="D311" i="2"/>
  <c r="A312" i="2"/>
  <c r="H312" i="2"/>
  <c r="B312" i="2"/>
  <c r="D312" i="2"/>
  <c r="A163" i="2"/>
  <c r="H163" i="2"/>
  <c r="B163" i="2"/>
  <c r="D163" i="2"/>
  <c r="A164" i="2"/>
  <c r="H164" i="2"/>
  <c r="B164" i="2"/>
  <c r="D164" i="2"/>
  <c r="A313" i="2"/>
  <c r="H313" i="2"/>
  <c r="B313" i="2"/>
  <c r="D313" i="2"/>
  <c r="A165" i="2"/>
  <c r="H165" i="2"/>
  <c r="B165" i="2"/>
  <c r="D165" i="2"/>
  <c r="A166" i="2"/>
  <c r="H166" i="2"/>
  <c r="B166" i="2"/>
  <c r="D166" i="2"/>
  <c r="A314" i="2"/>
  <c r="H314" i="2"/>
  <c r="B314" i="2"/>
  <c r="D314" i="2"/>
  <c r="A315" i="2"/>
  <c r="H315" i="2"/>
  <c r="B315" i="2"/>
  <c r="D315" i="2"/>
  <c r="A316" i="2"/>
  <c r="H316" i="2"/>
  <c r="B316" i="2"/>
  <c r="D316" i="2"/>
  <c r="A317" i="2"/>
  <c r="H317" i="2"/>
  <c r="B317" i="2"/>
  <c r="D317" i="2"/>
  <c r="A167" i="2"/>
  <c r="H167" i="2"/>
  <c r="B167" i="2"/>
  <c r="D167" i="2"/>
  <c r="A168" i="2"/>
  <c r="H168" i="2"/>
  <c r="B168" i="2"/>
  <c r="D168" i="2"/>
  <c r="A169" i="2"/>
  <c r="H169" i="2"/>
  <c r="B169" i="2"/>
  <c r="D169" i="2"/>
  <c r="A318" i="2"/>
  <c r="H318" i="2"/>
  <c r="B318" i="2"/>
  <c r="D318" i="2"/>
  <c r="A319" i="2"/>
  <c r="H319" i="2"/>
  <c r="B319" i="2"/>
  <c r="D319" i="2"/>
  <c r="A320" i="2"/>
  <c r="H320" i="2"/>
  <c r="B320" i="2"/>
  <c r="D320" i="2"/>
  <c r="A321" i="2"/>
  <c r="H321" i="2"/>
  <c r="B321" i="2"/>
  <c r="D321" i="2"/>
  <c r="A322" i="2"/>
  <c r="H322" i="2"/>
  <c r="B322" i="2"/>
  <c r="D322" i="2"/>
  <c r="A170" i="2"/>
  <c r="H170" i="2"/>
  <c r="B170" i="2"/>
  <c r="D170" i="2"/>
  <c r="A171" i="2"/>
  <c r="H171" i="2"/>
  <c r="B171" i="2"/>
  <c r="D171" i="2"/>
  <c r="A172" i="2"/>
  <c r="H172" i="2"/>
  <c r="B172" i="2"/>
  <c r="D172" i="2"/>
  <c r="A323" i="2"/>
  <c r="H323" i="2"/>
  <c r="B323" i="2"/>
  <c r="D323" i="2"/>
  <c r="A324" i="2"/>
  <c r="H324" i="2"/>
  <c r="B324" i="2"/>
  <c r="D324" i="2"/>
  <c r="A325" i="2"/>
  <c r="H325" i="2"/>
  <c r="B325" i="2"/>
  <c r="D325" i="2"/>
  <c r="A173" i="2"/>
  <c r="H173" i="2"/>
  <c r="B173" i="2"/>
  <c r="D173" i="2"/>
  <c r="A174" i="2"/>
  <c r="H174" i="2"/>
  <c r="B174" i="2"/>
  <c r="D174" i="2"/>
  <c r="A326" i="2"/>
  <c r="H326" i="2"/>
  <c r="B326" i="2"/>
  <c r="D326" i="2"/>
  <c r="A327" i="2"/>
  <c r="H327" i="2"/>
  <c r="B327" i="2"/>
  <c r="D327" i="2"/>
  <c r="A328" i="2"/>
  <c r="H328" i="2"/>
  <c r="B328" i="2"/>
  <c r="D328" i="2"/>
  <c r="A329" i="2"/>
  <c r="H329" i="2"/>
  <c r="B329" i="2"/>
  <c r="D329" i="2"/>
  <c r="A330" i="2"/>
  <c r="H330" i="2"/>
  <c r="B330" i="2"/>
  <c r="D330" i="2"/>
  <c r="A331" i="2"/>
  <c r="H331" i="2"/>
  <c r="B331" i="2"/>
  <c r="D331" i="2"/>
  <c r="A332" i="2"/>
  <c r="H332" i="2"/>
  <c r="B332" i="2"/>
  <c r="D332" i="2"/>
  <c r="A333" i="2"/>
  <c r="H333" i="2"/>
  <c r="B333" i="2"/>
  <c r="D333" i="2"/>
  <c r="A334" i="2"/>
  <c r="H334" i="2"/>
  <c r="B334" i="2"/>
  <c r="D334" i="2"/>
  <c r="A335" i="2"/>
  <c r="H335" i="2"/>
  <c r="B335" i="2"/>
  <c r="D335" i="2"/>
  <c r="A336" i="2"/>
  <c r="H336" i="2"/>
  <c r="B336" i="2"/>
  <c r="D336" i="2"/>
  <c r="A337" i="2"/>
  <c r="H337" i="2"/>
  <c r="B337" i="2"/>
  <c r="D337" i="2"/>
  <c r="A175" i="2"/>
  <c r="H175" i="2"/>
  <c r="B175" i="2"/>
  <c r="D175" i="2"/>
  <c r="A176" i="2"/>
  <c r="H176" i="2"/>
  <c r="B176" i="2"/>
  <c r="D176" i="2"/>
  <c r="A338" i="2"/>
  <c r="H338" i="2"/>
  <c r="B338" i="2"/>
  <c r="D338" i="2"/>
  <c r="A177" i="2"/>
  <c r="H177" i="2"/>
  <c r="B177" i="2"/>
  <c r="D177" i="2"/>
  <c r="A178" i="2"/>
  <c r="H178" i="2"/>
  <c r="B178" i="2"/>
  <c r="D178" i="2"/>
  <c r="A339" i="2"/>
  <c r="H339" i="2"/>
  <c r="B339" i="2"/>
  <c r="D339" i="2"/>
  <c r="A179" i="2"/>
  <c r="H179" i="2"/>
  <c r="B179" i="2"/>
  <c r="D179" i="2"/>
  <c r="A180" i="2"/>
  <c r="H180" i="2"/>
  <c r="B180" i="2"/>
  <c r="D180" i="2"/>
  <c r="A340" i="2"/>
  <c r="H340" i="2"/>
  <c r="B340" i="2"/>
  <c r="D340" i="2"/>
  <c r="A341" i="2"/>
  <c r="H341" i="2"/>
  <c r="B341" i="2"/>
  <c r="D341" i="2"/>
  <c r="A181" i="2"/>
  <c r="H181" i="2"/>
  <c r="B181" i="2"/>
  <c r="D181" i="2"/>
  <c r="A182" i="2"/>
  <c r="H182" i="2"/>
  <c r="B182" i="2"/>
  <c r="D182" i="2"/>
  <c r="A183" i="2"/>
  <c r="H183" i="2"/>
  <c r="B183" i="2"/>
  <c r="D183" i="2"/>
  <c r="A184" i="2"/>
  <c r="H184" i="2"/>
  <c r="B184" i="2"/>
  <c r="D184" i="2"/>
  <c r="A342" i="2"/>
  <c r="H342" i="2"/>
  <c r="B342" i="2"/>
  <c r="D342" i="2"/>
  <c r="A185" i="2"/>
  <c r="H185" i="2"/>
  <c r="B185" i="2"/>
  <c r="D185" i="2"/>
  <c r="A186" i="2"/>
  <c r="H186" i="2"/>
  <c r="B186" i="2"/>
  <c r="D186" i="2"/>
  <c r="A187" i="2"/>
  <c r="H187" i="2"/>
  <c r="B187" i="2"/>
  <c r="D187" i="2"/>
  <c r="A188" i="2"/>
  <c r="H188" i="2"/>
  <c r="B188" i="2"/>
  <c r="D188" i="2"/>
  <c r="A189" i="2"/>
  <c r="H189" i="2"/>
  <c r="B189" i="2"/>
  <c r="D189" i="2"/>
  <c r="A190" i="2"/>
  <c r="H190" i="2"/>
  <c r="B190" i="2"/>
  <c r="D190" i="2"/>
  <c r="A191" i="2"/>
  <c r="H191" i="2"/>
  <c r="B191" i="2"/>
  <c r="D191" i="2"/>
  <c r="A192" i="2"/>
  <c r="H192" i="2"/>
  <c r="B192" i="2"/>
  <c r="D192" i="2"/>
  <c r="A193" i="2"/>
  <c r="H193" i="2"/>
  <c r="B193" i="2"/>
  <c r="D193" i="2"/>
  <c r="A194" i="2"/>
  <c r="H194" i="2"/>
  <c r="B194" i="2"/>
  <c r="D194" i="2"/>
  <c r="A195" i="2"/>
  <c r="H195" i="2"/>
  <c r="B195" i="2"/>
  <c r="D195" i="2"/>
  <c r="A196" i="2"/>
  <c r="H196" i="2"/>
  <c r="B196" i="2"/>
  <c r="D196" i="2"/>
  <c r="A197" i="2"/>
  <c r="H197" i="2"/>
  <c r="B197" i="2"/>
  <c r="D197" i="2"/>
  <c r="A343" i="2"/>
  <c r="H343" i="2"/>
  <c r="B343" i="2"/>
  <c r="D343" i="2"/>
  <c r="A198" i="2"/>
  <c r="H198" i="2"/>
  <c r="B198" i="2"/>
  <c r="D198" i="2"/>
  <c r="A199" i="2"/>
  <c r="H199" i="2"/>
  <c r="B199" i="2"/>
  <c r="D199" i="2"/>
  <c r="A200" i="2"/>
  <c r="H200" i="2"/>
  <c r="B200" i="2"/>
  <c r="D200" i="2"/>
  <c r="A201" i="2"/>
  <c r="H201" i="2"/>
  <c r="B201" i="2"/>
  <c r="D201" i="2"/>
  <c r="A202" i="2"/>
  <c r="H202" i="2"/>
  <c r="B202" i="2"/>
  <c r="D202" i="2"/>
  <c r="A344" i="2"/>
  <c r="H344" i="2"/>
  <c r="B344" i="2"/>
  <c r="D344" i="2"/>
  <c r="H81" i="2"/>
  <c r="D81" i="2"/>
  <c r="B81" i="2"/>
  <c r="A81" i="2"/>
  <c r="H80" i="2"/>
  <c r="B80" i="2"/>
  <c r="D80" i="2"/>
  <c r="A80" i="2"/>
  <c r="H79" i="2"/>
  <c r="D79" i="2"/>
  <c r="B79" i="2"/>
  <c r="A79" i="2"/>
  <c r="H78" i="2"/>
  <c r="B78" i="2"/>
  <c r="D78" i="2"/>
  <c r="A78" i="2"/>
  <c r="H77" i="2"/>
  <c r="D77" i="2"/>
  <c r="B77" i="2"/>
  <c r="A77" i="2"/>
  <c r="H76" i="2"/>
  <c r="B76" i="2"/>
  <c r="D76" i="2"/>
  <c r="A76" i="2"/>
  <c r="H75" i="2"/>
  <c r="D75" i="2"/>
  <c r="B75" i="2"/>
  <c r="A75" i="2"/>
  <c r="H74" i="2"/>
  <c r="B74" i="2"/>
  <c r="D74" i="2"/>
  <c r="A74" i="2"/>
  <c r="H73" i="2"/>
  <c r="D73" i="2"/>
  <c r="B73" i="2"/>
  <c r="A73" i="2"/>
  <c r="H72" i="2"/>
  <c r="B72" i="2"/>
  <c r="D72" i="2"/>
  <c r="A72" i="2"/>
  <c r="H71" i="2"/>
  <c r="D71" i="2"/>
  <c r="B71" i="2"/>
  <c r="A71" i="2"/>
  <c r="H70" i="2"/>
  <c r="B70" i="2"/>
  <c r="D70" i="2"/>
  <c r="A70" i="2"/>
  <c r="H69" i="2"/>
  <c r="D69" i="2"/>
  <c r="B69" i="2"/>
  <c r="A69" i="2"/>
  <c r="H68" i="2"/>
  <c r="B68" i="2"/>
  <c r="D68" i="2"/>
  <c r="A68" i="2"/>
  <c r="H67" i="2"/>
  <c r="D67" i="2"/>
  <c r="B67" i="2"/>
  <c r="A67" i="2"/>
  <c r="H66" i="2"/>
  <c r="B66" i="2"/>
  <c r="D66" i="2"/>
  <c r="A66" i="2"/>
  <c r="H65" i="2"/>
  <c r="D65" i="2"/>
  <c r="B65" i="2"/>
  <c r="A65" i="2"/>
  <c r="H64" i="2"/>
  <c r="B64" i="2"/>
  <c r="D64" i="2"/>
  <c r="A64" i="2"/>
  <c r="H63" i="2"/>
  <c r="D63" i="2"/>
  <c r="B63" i="2"/>
  <c r="A63" i="2"/>
  <c r="H62" i="2"/>
  <c r="B62" i="2"/>
  <c r="D62" i="2"/>
  <c r="A62" i="2"/>
  <c r="H61" i="2"/>
  <c r="D61" i="2"/>
  <c r="B61" i="2"/>
  <c r="A61" i="2"/>
  <c r="H60" i="2"/>
  <c r="B60" i="2"/>
  <c r="D60" i="2"/>
  <c r="A60" i="2"/>
  <c r="H59" i="2"/>
  <c r="D59" i="2"/>
  <c r="B59" i="2"/>
  <c r="A59" i="2"/>
  <c r="H58" i="2"/>
  <c r="B58" i="2"/>
  <c r="D58" i="2"/>
  <c r="A58" i="2"/>
  <c r="H57" i="2"/>
  <c r="D57" i="2"/>
  <c r="B57" i="2"/>
  <c r="A57" i="2"/>
  <c r="H56" i="2"/>
  <c r="B56" i="2"/>
  <c r="D56" i="2"/>
  <c r="A56" i="2"/>
  <c r="H55" i="2"/>
  <c r="D55" i="2"/>
  <c r="B55" i="2"/>
  <c r="A55" i="2"/>
  <c r="H54" i="2"/>
  <c r="B54" i="2"/>
  <c r="D54" i="2"/>
  <c r="A54" i="2"/>
  <c r="H53" i="2"/>
  <c r="D53" i="2"/>
  <c r="B53" i="2"/>
  <c r="A53" i="2"/>
  <c r="H52" i="2"/>
  <c r="B52" i="2"/>
  <c r="D52" i="2"/>
  <c r="A52" i="2"/>
  <c r="H51" i="2"/>
  <c r="D51" i="2"/>
  <c r="B51" i="2"/>
  <c r="A51" i="2"/>
  <c r="H50" i="2"/>
  <c r="B50" i="2"/>
  <c r="D50" i="2"/>
  <c r="A50" i="2"/>
  <c r="H309" i="2"/>
  <c r="D309" i="2"/>
  <c r="B309" i="2"/>
  <c r="A309" i="2"/>
  <c r="H308" i="2"/>
  <c r="B308" i="2"/>
  <c r="D308" i="2"/>
  <c r="A308" i="2"/>
  <c r="H307" i="2"/>
  <c r="D307" i="2"/>
  <c r="B307" i="2"/>
  <c r="A307" i="2"/>
  <c r="H49" i="2"/>
  <c r="B49" i="2"/>
  <c r="D49" i="2"/>
  <c r="A49" i="2"/>
  <c r="H306" i="2"/>
  <c r="D306" i="2"/>
  <c r="B306" i="2"/>
  <c r="A306" i="2"/>
  <c r="H305" i="2"/>
  <c r="B305" i="2"/>
  <c r="D305" i="2"/>
  <c r="A305" i="2"/>
  <c r="H304" i="2"/>
  <c r="D304" i="2"/>
  <c r="B304" i="2"/>
  <c r="A304" i="2"/>
  <c r="H48" i="2"/>
  <c r="B48" i="2"/>
  <c r="D48" i="2"/>
  <c r="A48" i="2"/>
  <c r="H47" i="2"/>
  <c r="D47" i="2"/>
  <c r="B47" i="2"/>
  <c r="A47" i="2"/>
  <c r="H46" i="2"/>
  <c r="B46" i="2"/>
  <c r="D46" i="2"/>
  <c r="A46" i="2"/>
  <c r="H45" i="2"/>
  <c r="D45" i="2"/>
  <c r="B45" i="2"/>
  <c r="A45" i="2"/>
  <c r="H44" i="2"/>
  <c r="B44" i="2"/>
  <c r="D44" i="2"/>
  <c r="A44" i="2"/>
  <c r="H43" i="2"/>
  <c r="D43" i="2"/>
  <c r="B43" i="2"/>
  <c r="A43" i="2"/>
  <c r="H42" i="2"/>
  <c r="B42" i="2"/>
  <c r="D42" i="2"/>
  <c r="A42" i="2"/>
  <c r="H41" i="2"/>
  <c r="D41" i="2"/>
  <c r="B41" i="2"/>
  <c r="A41" i="2"/>
  <c r="H40" i="2"/>
  <c r="B40" i="2"/>
  <c r="D40" i="2"/>
  <c r="A40" i="2"/>
  <c r="H39" i="2"/>
  <c r="D39" i="2"/>
  <c r="B39" i="2"/>
  <c r="A39" i="2"/>
  <c r="H38" i="2"/>
  <c r="B38" i="2"/>
  <c r="D38" i="2"/>
  <c r="A38" i="2"/>
  <c r="H37" i="2"/>
  <c r="D37" i="2"/>
  <c r="B37" i="2"/>
  <c r="A37" i="2"/>
  <c r="H36" i="2"/>
  <c r="B36" i="2"/>
  <c r="D36" i="2"/>
  <c r="A36" i="2"/>
  <c r="H35" i="2"/>
  <c r="D35" i="2"/>
  <c r="B35" i="2"/>
  <c r="A35" i="2"/>
  <c r="H34" i="2"/>
  <c r="B34" i="2"/>
  <c r="D34" i="2"/>
  <c r="A34" i="2"/>
  <c r="H33" i="2"/>
  <c r="D33" i="2"/>
  <c r="B33" i="2"/>
  <c r="A33" i="2"/>
  <c r="H32" i="2"/>
  <c r="B32" i="2"/>
  <c r="D32" i="2"/>
  <c r="A32" i="2"/>
  <c r="H31" i="2"/>
  <c r="D31" i="2"/>
  <c r="B31" i="2"/>
  <c r="A31" i="2"/>
  <c r="H30" i="2"/>
  <c r="B30" i="2"/>
  <c r="D30" i="2"/>
  <c r="A30" i="2"/>
  <c r="H29" i="2"/>
  <c r="D29" i="2"/>
  <c r="B29" i="2"/>
  <c r="A29" i="2"/>
  <c r="H28" i="2"/>
  <c r="B28" i="2"/>
  <c r="D28" i="2"/>
  <c r="A28" i="2"/>
  <c r="H27" i="2"/>
  <c r="D27" i="2"/>
  <c r="B27" i="2"/>
  <c r="A27" i="2"/>
  <c r="H303" i="2"/>
  <c r="B303" i="2"/>
  <c r="D303" i="2"/>
  <c r="A303" i="2"/>
  <c r="H302" i="2"/>
  <c r="D302" i="2"/>
  <c r="B302" i="2"/>
  <c r="A302" i="2"/>
  <c r="H301" i="2"/>
  <c r="B301" i="2"/>
  <c r="D301" i="2"/>
  <c r="A301" i="2"/>
  <c r="H300" i="2"/>
  <c r="D300" i="2"/>
  <c r="B300" i="2"/>
  <c r="A300" i="2"/>
  <c r="H26" i="2"/>
  <c r="B26" i="2"/>
  <c r="D26" i="2"/>
  <c r="A26" i="2"/>
  <c r="H25" i="2"/>
  <c r="D25" i="2"/>
  <c r="B25" i="2"/>
  <c r="A25" i="2"/>
  <c r="H24" i="2"/>
  <c r="B24" i="2"/>
  <c r="D24" i="2"/>
  <c r="A24" i="2"/>
  <c r="H23" i="2"/>
  <c r="D23" i="2"/>
  <c r="B23" i="2"/>
  <c r="A23" i="2"/>
  <c r="H22" i="2"/>
  <c r="B22" i="2"/>
  <c r="D22" i="2"/>
  <c r="A22" i="2"/>
  <c r="H21" i="2"/>
  <c r="D21" i="2"/>
  <c r="B21" i="2"/>
  <c r="A21" i="2"/>
  <c r="H20" i="2"/>
  <c r="B20" i="2"/>
  <c r="D20" i="2"/>
  <c r="A20" i="2"/>
  <c r="H19" i="2"/>
  <c r="D19" i="2"/>
  <c r="B19" i="2"/>
  <c r="A19" i="2"/>
  <c r="H18" i="2"/>
  <c r="B18" i="2"/>
  <c r="D18" i="2"/>
  <c r="A18" i="2"/>
  <c r="H17" i="2"/>
  <c r="D17" i="2"/>
  <c r="B17" i="2"/>
  <c r="A17" i="2"/>
  <c r="H16" i="2"/>
  <c r="B16" i="2"/>
  <c r="D16" i="2"/>
  <c r="A16" i="2"/>
  <c r="H299" i="2"/>
  <c r="D299" i="2"/>
  <c r="B299" i="2"/>
  <c r="A299" i="2"/>
  <c r="H15" i="2"/>
  <c r="B15" i="2"/>
  <c r="D15" i="2"/>
  <c r="A15" i="2"/>
  <c r="H14" i="2"/>
  <c r="D14" i="2"/>
  <c r="B14" i="2"/>
  <c r="A14" i="2"/>
  <c r="H13" i="2"/>
  <c r="B13" i="2"/>
  <c r="D13" i="2"/>
  <c r="A13" i="2"/>
  <c r="H12" i="2"/>
  <c r="D12" i="2"/>
  <c r="B12" i="2"/>
  <c r="A12" i="2"/>
  <c r="H298" i="2"/>
  <c r="B298" i="2"/>
  <c r="D298" i="2"/>
  <c r="A298" i="2"/>
  <c r="H297" i="2"/>
  <c r="D297" i="2"/>
  <c r="B297" i="2"/>
  <c r="A297" i="2"/>
  <c r="H296" i="2"/>
  <c r="B296" i="2"/>
  <c r="D296" i="2"/>
  <c r="A296" i="2"/>
  <c r="H295" i="2"/>
  <c r="D295" i="2"/>
  <c r="B295" i="2"/>
  <c r="A295" i="2"/>
  <c r="H294" i="2"/>
  <c r="B294" i="2"/>
  <c r="D294" i="2"/>
  <c r="A294" i="2"/>
  <c r="H293" i="2"/>
  <c r="D293" i="2"/>
  <c r="B293" i="2"/>
  <c r="A293" i="2"/>
  <c r="H292" i="2"/>
  <c r="B292" i="2"/>
  <c r="D292" i="2"/>
  <c r="A292" i="2"/>
  <c r="H291" i="2"/>
  <c r="D291" i="2"/>
  <c r="B291" i="2"/>
  <c r="A291" i="2"/>
  <c r="H290" i="2"/>
  <c r="B290" i="2"/>
  <c r="D290" i="2"/>
  <c r="A290" i="2"/>
  <c r="H289" i="2"/>
  <c r="D289" i="2"/>
  <c r="B289" i="2"/>
  <c r="A289" i="2"/>
  <c r="H288" i="2"/>
  <c r="B288" i="2"/>
  <c r="D288" i="2"/>
  <c r="A288" i="2"/>
  <c r="H287" i="2"/>
  <c r="D287" i="2"/>
  <c r="B287" i="2"/>
  <c r="A287" i="2"/>
  <c r="H286" i="2"/>
  <c r="B286" i="2"/>
  <c r="D286" i="2"/>
  <c r="A286" i="2"/>
  <c r="H285" i="2"/>
  <c r="D285" i="2"/>
  <c r="B285" i="2"/>
  <c r="A285" i="2"/>
  <c r="H284" i="2"/>
  <c r="B284" i="2"/>
  <c r="D284" i="2"/>
  <c r="A284" i="2"/>
  <c r="H283" i="2"/>
  <c r="D283" i="2"/>
  <c r="B283" i="2"/>
  <c r="A283" i="2"/>
  <c r="H282" i="2"/>
  <c r="B282" i="2"/>
  <c r="D282" i="2"/>
  <c r="A282" i="2"/>
  <c r="H281" i="2"/>
  <c r="D281" i="2"/>
  <c r="B281" i="2"/>
  <c r="A281" i="2"/>
  <c r="H280" i="2"/>
  <c r="B280" i="2"/>
  <c r="D280" i="2"/>
  <c r="A280" i="2"/>
  <c r="H279" i="2"/>
  <c r="D279" i="2"/>
  <c r="B279" i="2"/>
  <c r="A279" i="2"/>
  <c r="H278" i="2"/>
  <c r="B278" i="2"/>
  <c r="D278" i="2"/>
  <c r="A278" i="2"/>
  <c r="H277" i="2"/>
  <c r="D277" i="2"/>
  <c r="B277" i="2"/>
  <c r="A277" i="2"/>
  <c r="H276" i="2"/>
  <c r="B276" i="2"/>
  <c r="D276" i="2"/>
  <c r="A276" i="2"/>
  <c r="H275" i="2"/>
  <c r="D275" i="2"/>
  <c r="B275" i="2"/>
  <c r="A275" i="2"/>
  <c r="H274" i="2"/>
  <c r="B274" i="2"/>
  <c r="D274" i="2"/>
  <c r="A274" i="2"/>
  <c r="H273" i="2"/>
  <c r="F273" i="2"/>
  <c r="D273" i="2"/>
  <c r="B273" i="2"/>
  <c r="A273" i="2"/>
  <c r="H272" i="2"/>
  <c r="B272" i="2"/>
  <c r="F272" i="2"/>
  <c r="D272" i="2"/>
  <c r="A272" i="2"/>
  <c r="H271" i="2"/>
  <c r="B271" i="2"/>
  <c r="F271" i="2"/>
  <c r="D271" i="2"/>
  <c r="A271" i="2"/>
  <c r="H270" i="2"/>
  <c r="F270" i="2"/>
  <c r="D270" i="2"/>
  <c r="B270" i="2"/>
  <c r="A270" i="2"/>
  <c r="H269" i="2"/>
  <c r="F269" i="2"/>
  <c r="D269" i="2"/>
  <c r="B269" i="2"/>
  <c r="A269" i="2"/>
  <c r="H268" i="2"/>
  <c r="B268" i="2"/>
  <c r="D268" i="2"/>
  <c r="A268" i="2"/>
  <c r="H267" i="2"/>
  <c r="B267" i="2"/>
  <c r="D267" i="2"/>
  <c r="A267" i="2"/>
  <c r="H266" i="2"/>
  <c r="B266" i="2"/>
  <c r="D266" i="2"/>
  <c r="A266" i="2"/>
  <c r="H265" i="2"/>
  <c r="B265" i="2"/>
  <c r="D265" i="2"/>
  <c r="A265" i="2"/>
  <c r="H264" i="2"/>
  <c r="B264" i="2"/>
  <c r="D264" i="2"/>
  <c r="A264" i="2"/>
  <c r="H11" i="2"/>
  <c r="B11" i="2"/>
  <c r="D11" i="2"/>
  <c r="A11" i="2"/>
  <c r="H263" i="2"/>
  <c r="B263" i="2"/>
  <c r="D263" i="2"/>
  <c r="A263" i="2"/>
  <c r="H262" i="2"/>
  <c r="B262" i="2"/>
  <c r="D262" i="2"/>
  <c r="A262" i="2"/>
  <c r="H261" i="2"/>
  <c r="B261" i="2"/>
  <c r="D261" i="2"/>
  <c r="A261" i="2"/>
  <c r="H260" i="2"/>
  <c r="B260" i="2"/>
  <c r="D260" i="2"/>
  <c r="A260" i="2"/>
  <c r="H259" i="2"/>
  <c r="B259" i="2"/>
  <c r="D259" i="2"/>
  <c r="A259" i="2"/>
  <c r="H258" i="2"/>
  <c r="B258" i="2"/>
  <c r="D258" i="2"/>
  <c r="A258" i="2"/>
  <c r="H257" i="2"/>
  <c r="B257" i="2"/>
  <c r="D257" i="2"/>
  <c r="A257" i="2"/>
  <c r="H256" i="2"/>
  <c r="B256" i="2"/>
  <c r="D256" i="2"/>
  <c r="A256" i="2"/>
  <c r="H255" i="2"/>
  <c r="B255" i="2"/>
  <c r="D255" i="2"/>
  <c r="A255" i="2"/>
  <c r="H254" i="2"/>
  <c r="B254" i="2"/>
  <c r="D254" i="2"/>
  <c r="A254" i="2"/>
  <c r="H253" i="2"/>
  <c r="B253" i="2"/>
  <c r="D253" i="2"/>
  <c r="A253" i="2"/>
  <c r="H252" i="2"/>
  <c r="B252" i="2"/>
  <c r="D252" i="2"/>
  <c r="A252" i="2"/>
  <c r="H251" i="2"/>
  <c r="B251" i="2"/>
  <c r="D251" i="2"/>
  <c r="A251" i="2"/>
  <c r="H250" i="2"/>
  <c r="B250" i="2"/>
  <c r="D250" i="2"/>
  <c r="A250" i="2"/>
  <c r="H249" i="2"/>
  <c r="B249" i="2"/>
  <c r="D249" i="2"/>
  <c r="A249" i="2"/>
  <c r="H248" i="2"/>
  <c r="B248" i="2"/>
  <c r="D248" i="2"/>
  <c r="A248" i="2"/>
  <c r="H247" i="2"/>
  <c r="B247" i="2"/>
  <c r="D247" i="2"/>
  <c r="A247" i="2"/>
  <c r="H246" i="2"/>
  <c r="B246" i="2"/>
  <c r="D246" i="2"/>
  <c r="A246" i="2"/>
  <c r="H245" i="2"/>
  <c r="B245" i="2"/>
  <c r="D245" i="2"/>
  <c r="A245" i="2"/>
  <c r="H244" i="2"/>
  <c r="B244" i="2"/>
  <c r="D244" i="2"/>
  <c r="A244" i="2"/>
  <c r="H243" i="2"/>
  <c r="B243" i="2"/>
  <c r="D243" i="2"/>
  <c r="A243" i="2"/>
  <c r="H242" i="2"/>
  <c r="B242" i="2"/>
  <c r="D242" i="2"/>
  <c r="A242" i="2"/>
  <c r="H241" i="2"/>
  <c r="B241" i="2"/>
  <c r="D241" i="2"/>
  <c r="A241" i="2"/>
  <c r="H240" i="2"/>
  <c r="B240" i="2"/>
  <c r="D240" i="2"/>
  <c r="A240" i="2"/>
  <c r="H239" i="2"/>
  <c r="B239" i="2"/>
  <c r="D239" i="2"/>
  <c r="A239" i="2"/>
  <c r="H238" i="2"/>
  <c r="B238" i="2"/>
  <c r="D238" i="2"/>
  <c r="A238" i="2"/>
  <c r="H237" i="2"/>
  <c r="B237" i="2"/>
  <c r="D237" i="2"/>
  <c r="A237" i="2"/>
  <c r="H236" i="2"/>
  <c r="B236" i="2"/>
  <c r="D236" i="2"/>
  <c r="A236" i="2"/>
  <c r="H235" i="2"/>
  <c r="B235" i="2"/>
  <c r="D235" i="2"/>
  <c r="A235" i="2"/>
  <c r="H234" i="2"/>
  <c r="B234" i="2"/>
  <c r="D234" i="2"/>
  <c r="A234" i="2"/>
  <c r="H233" i="2"/>
  <c r="B233" i="2"/>
  <c r="D233" i="2"/>
  <c r="A233" i="2"/>
  <c r="H232" i="2"/>
  <c r="B232" i="2"/>
  <c r="D232" i="2"/>
  <c r="A232" i="2"/>
  <c r="H231" i="2"/>
  <c r="B231" i="2"/>
  <c r="D231" i="2"/>
  <c r="A231" i="2"/>
  <c r="H230" i="2"/>
  <c r="B230" i="2"/>
  <c r="D230" i="2"/>
  <c r="A230" i="2"/>
  <c r="H229" i="2"/>
  <c r="B229" i="2"/>
  <c r="D229" i="2"/>
  <c r="A229" i="2"/>
  <c r="H228" i="2"/>
  <c r="B228" i="2"/>
  <c r="D228" i="2"/>
  <c r="A228" i="2"/>
  <c r="H227" i="2"/>
  <c r="B227" i="2"/>
  <c r="D227" i="2"/>
  <c r="A227" i="2"/>
  <c r="H226" i="2"/>
  <c r="B226" i="2"/>
  <c r="D226" i="2"/>
  <c r="A226" i="2"/>
  <c r="H225" i="2"/>
  <c r="B225" i="2"/>
  <c r="D225" i="2"/>
  <c r="A225" i="2"/>
  <c r="H224" i="2"/>
  <c r="B224" i="2"/>
  <c r="D224" i="2"/>
  <c r="A224" i="2"/>
  <c r="H223" i="2"/>
  <c r="B223" i="2"/>
  <c r="D223" i="2"/>
  <c r="A223" i="2"/>
  <c r="H222" i="2"/>
  <c r="B222" i="2"/>
  <c r="D222" i="2"/>
  <c r="A222" i="2"/>
  <c r="H221" i="2"/>
  <c r="B221" i="2"/>
  <c r="D221" i="2"/>
  <c r="A221" i="2"/>
  <c r="H220" i="2"/>
  <c r="B220" i="2"/>
  <c r="D220" i="2"/>
  <c r="A220" i="2"/>
  <c r="H219" i="2"/>
  <c r="B219" i="2"/>
  <c r="D219" i="2"/>
  <c r="A219" i="2"/>
  <c r="H218" i="2"/>
  <c r="B218" i="2"/>
  <c r="D218" i="2"/>
  <c r="A218" i="2"/>
  <c r="H217" i="2"/>
  <c r="B217" i="2"/>
  <c r="D217" i="2"/>
  <c r="A217" i="2"/>
  <c r="H216" i="2"/>
  <c r="B216" i="2"/>
  <c r="D216" i="2"/>
  <c r="A216" i="2"/>
  <c r="H215" i="2"/>
  <c r="B215" i="2"/>
  <c r="D215" i="2"/>
  <c r="A215" i="2"/>
  <c r="H214" i="2"/>
  <c r="B214" i="2"/>
  <c r="D214" i="2"/>
  <c r="A214" i="2"/>
  <c r="H213" i="2"/>
  <c r="B213" i="2"/>
  <c r="D213" i="2"/>
  <c r="A213" i="2"/>
  <c r="H212" i="2"/>
  <c r="B212" i="2"/>
  <c r="D212" i="2"/>
  <c r="A212" i="2"/>
  <c r="H211" i="2"/>
  <c r="B211" i="2"/>
  <c r="D211" i="2"/>
  <c r="A211" i="2"/>
  <c r="H210" i="2"/>
  <c r="B210" i="2"/>
  <c r="D210" i="2"/>
  <c r="A210" i="2"/>
  <c r="H209" i="2"/>
  <c r="B209" i="2"/>
  <c r="D209" i="2"/>
  <c r="A209" i="2"/>
  <c r="H208" i="2"/>
  <c r="B208" i="2"/>
  <c r="D208" i="2"/>
  <c r="A208" i="2"/>
  <c r="H207" i="2"/>
  <c r="B207" i="2"/>
  <c r="D207" i="2"/>
  <c r="A207" i="2"/>
  <c r="H206" i="2"/>
  <c r="B206" i="2"/>
  <c r="D206" i="2"/>
  <c r="A206" i="2"/>
  <c r="H205" i="2"/>
  <c r="B205" i="2"/>
  <c r="D205" i="2"/>
  <c r="A205" i="2"/>
  <c r="H204" i="2"/>
  <c r="B204" i="2"/>
  <c r="D204" i="2"/>
  <c r="A204" i="2"/>
  <c r="H203" i="2"/>
  <c r="B203" i="2"/>
  <c r="D203" i="2"/>
  <c r="A203" i="2"/>
  <c r="Q361" i="1"/>
  <c r="Q360" i="1"/>
  <c r="Q362" i="1"/>
  <c r="Q355" i="1"/>
  <c r="Q357" i="1"/>
  <c r="Q358" i="1"/>
  <c r="Q359" i="1"/>
  <c r="Q349" i="1"/>
  <c r="Q351" i="1"/>
  <c r="Q354" i="1"/>
  <c r="Q345" i="1"/>
  <c r="Q346" i="1"/>
  <c r="Q347" i="1"/>
  <c r="C7" i="1"/>
  <c r="E370" i="1" s="1"/>
  <c r="F370" i="1" s="1"/>
  <c r="C8" i="1"/>
  <c r="AD2" i="1"/>
  <c r="AB15" i="1" s="1"/>
  <c r="Q123" i="1"/>
  <c r="Q334" i="1"/>
  <c r="Q339" i="1"/>
  <c r="Q350" i="1"/>
  <c r="Q352" i="1"/>
  <c r="Q353" i="1"/>
  <c r="Q332" i="1"/>
  <c r="Q335" i="1"/>
  <c r="F16" i="1"/>
  <c r="F17" i="1" s="1"/>
  <c r="C17" i="1"/>
  <c r="Q344" i="1"/>
  <c r="Q340" i="1"/>
  <c r="Q343" i="1"/>
  <c r="Q348" i="1"/>
  <c r="Q341" i="1"/>
  <c r="Q329" i="1"/>
  <c r="Q338" i="1"/>
  <c r="Q83" i="1"/>
  <c r="Q119" i="1"/>
  <c r="Q120" i="1"/>
  <c r="Q121" i="1"/>
  <c r="Q122" i="1"/>
  <c r="Q124" i="1"/>
  <c r="Q125" i="1"/>
  <c r="Q126" i="1"/>
  <c r="Q127" i="1"/>
  <c r="Q128" i="1"/>
  <c r="Q129" i="1"/>
  <c r="Q130" i="1"/>
  <c r="Q131" i="1"/>
  <c r="Q132" i="1"/>
  <c r="Q133" i="1"/>
  <c r="Q134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4" i="1"/>
  <c r="Q166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1" i="1"/>
  <c r="Q230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8" i="1"/>
  <c r="Q291" i="1"/>
  <c r="Q292" i="1"/>
  <c r="Q294" i="1"/>
  <c r="Q295" i="1"/>
  <c r="Q300" i="1"/>
  <c r="Q301" i="1"/>
  <c r="Q302" i="1"/>
  <c r="Q308" i="1"/>
  <c r="Q309" i="1"/>
  <c r="Q310" i="1"/>
  <c r="Q314" i="1"/>
  <c r="Q315" i="1"/>
  <c r="Q328" i="1"/>
  <c r="Q331" i="1"/>
  <c r="Q73" i="1"/>
  <c r="E140" i="2"/>
  <c r="E26" i="1"/>
  <c r="F26" i="1"/>
  <c r="Z26" i="1" s="1"/>
  <c r="AB14" i="1"/>
  <c r="E22" i="1"/>
  <c r="F22" i="1" s="1"/>
  <c r="E51" i="1"/>
  <c r="E25" i="1"/>
  <c r="E24" i="1"/>
  <c r="E50" i="1"/>
  <c r="F50" i="1" s="1"/>
  <c r="AB2" i="1"/>
  <c r="E183" i="1"/>
  <c r="F183" i="1" s="1"/>
  <c r="E265" i="1"/>
  <c r="F265" i="1"/>
  <c r="E349" i="1"/>
  <c r="F349" i="1" s="1"/>
  <c r="E147" i="1"/>
  <c r="F147" i="1" s="1"/>
  <c r="Z147" i="1" s="1"/>
  <c r="E262" i="1"/>
  <c r="E258" i="1"/>
  <c r="F258" i="1" s="1"/>
  <c r="E252" i="1"/>
  <c r="E352" i="1"/>
  <c r="F352" i="1" s="1"/>
  <c r="G352" i="1" s="1"/>
  <c r="E331" i="1"/>
  <c r="E235" i="1"/>
  <c r="E110" i="2" s="1"/>
  <c r="E234" i="1"/>
  <c r="F234" i="1"/>
  <c r="Z234" i="1" s="1"/>
  <c r="E233" i="1"/>
  <c r="E344" i="1"/>
  <c r="E224" i="1"/>
  <c r="E222" i="1"/>
  <c r="F222" i="1" s="1"/>
  <c r="E221" i="1"/>
  <c r="F221" i="1" s="1"/>
  <c r="E297" i="1"/>
  <c r="F297" i="1" s="1"/>
  <c r="E305" i="1"/>
  <c r="F305" i="1" s="1"/>
  <c r="E327" i="1"/>
  <c r="E324" i="1"/>
  <c r="F324" i="1" s="1"/>
  <c r="G324" i="1" s="1"/>
  <c r="AC324" i="1" s="1"/>
  <c r="E320" i="1"/>
  <c r="E152" i="1"/>
  <c r="F152" i="1" s="1"/>
  <c r="E130" i="1"/>
  <c r="F130" i="1" s="1"/>
  <c r="G130" i="1" s="1"/>
  <c r="H130" i="1" s="1"/>
  <c r="E300" i="1"/>
  <c r="E167" i="2" s="1"/>
  <c r="E159" i="1"/>
  <c r="F159" i="1" s="1"/>
  <c r="E123" i="1"/>
  <c r="F123" i="1" s="1"/>
  <c r="Z123" i="1" s="1"/>
  <c r="E293" i="1"/>
  <c r="E162" i="1"/>
  <c r="F162" i="1" s="1"/>
  <c r="E119" i="1"/>
  <c r="F119" i="1" s="1"/>
  <c r="E140" i="1"/>
  <c r="E288" i="1"/>
  <c r="E175" i="1"/>
  <c r="F175" i="1" s="1"/>
  <c r="E177" i="1"/>
  <c r="F177" i="1" s="1"/>
  <c r="E268" i="1"/>
  <c r="E267" i="1"/>
  <c r="F267" i="1" s="1"/>
  <c r="E185" i="1"/>
  <c r="F185" i="1" s="1"/>
  <c r="E289" i="1"/>
  <c r="F289" i="1" s="1"/>
  <c r="E362" i="1"/>
  <c r="F362" i="1" s="1"/>
  <c r="E285" i="1"/>
  <c r="F285" i="1" s="1"/>
  <c r="E359" i="1"/>
  <c r="E176" i="1"/>
  <c r="F176" i="1" s="1"/>
  <c r="Z176" i="1"/>
  <c r="E361" i="1"/>
  <c r="E275" i="1"/>
  <c r="F275" i="1" s="1"/>
  <c r="E354" i="1"/>
  <c r="E161" i="1"/>
  <c r="F161" i="1" s="1"/>
  <c r="Z161" i="1" s="1"/>
  <c r="E346" i="1"/>
  <c r="F346" i="1"/>
  <c r="G346" i="1" s="1"/>
  <c r="AF346" i="1" s="1"/>
  <c r="E348" i="1"/>
  <c r="E251" i="1"/>
  <c r="E244" i="1"/>
  <c r="F244" i="1" s="1"/>
  <c r="E350" i="1"/>
  <c r="E236" i="1"/>
  <c r="E232" i="1"/>
  <c r="F232" i="1"/>
  <c r="E225" i="1"/>
  <c r="F225" i="1" s="1"/>
  <c r="E338" i="1"/>
  <c r="F338" i="1"/>
  <c r="Z338" i="1" s="1"/>
  <c r="E204" i="1"/>
  <c r="E202" i="1"/>
  <c r="E195" i="1"/>
  <c r="F195" i="1"/>
  <c r="G195" i="1" s="1"/>
  <c r="E184" i="1"/>
  <c r="E332" i="1"/>
  <c r="E317" i="1"/>
  <c r="E329" i="1"/>
  <c r="F329" i="1" s="1"/>
  <c r="E173" i="1"/>
  <c r="F173" i="1" s="1"/>
  <c r="E328" i="1"/>
  <c r="E325" i="1"/>
  <c r="F325" i="1" s="1"/>
  <c r="E321" i="1"/>
  <c r="F321" i="1" s="1"/>
  <c r="E316" i="1"/>
  <c r="E315" i="1"/>
  <c r="E314" i="1"/>
  <c r="F314" i="1" s="1"/>
  <c r="E313" i="1"/>
  <c r="E312" i="1"/>
  <c r="E311" i="1"/>
  <c r="E310" i="1"/>
  <c r="F310" i="1"/>
  <c r="E309" i="1"/>
  <c r="E308" i="1"/>
  <c r="E307" i="1"/>
  <c r="E153" i="1"/>
  <c r="E302" i="1"/>
  <c r="F302" i="1" s="1"/>
  <c r="G302" i="1" s="1"/>
  <c r="I302" i="1" s="1"/>
  <c r="E151" i="1"/>
  <c r="E129" i="1"/>
  <c r="F129" i="1" s="1"/>
  <c r="E128" i="1"/>
  <c r="E127" i="1"/>
  <c r="F127" i="1" s="1"/>
  <c r="E126" i="1"/>
  <c r="E296" i="1"/>
  <c r="E166" i="1"/>
  <c r="E122" i="1"/>
  <c r="F122" i="1" s="1"/>
  <c r="E292" i="1"/>
  <c r="E168" i="1"/>
  <c r="E139" i="1"/>
  <c r="F139" i="1" s="1"/>
  <c r="E287" i="1"/>
  <c r="E170" i="1"/>
  <c r="E284" i="1"/>
  <c r="E272" i="1"/>
  <c r="E281" i="1"/>
  <c r="E155" i="2" s="1"/>
  <c r="E279" i="1"/>
  <c r="F279" i="1" s="1"/>
  <c r="E180" i="1"/>
  <c r="F180" i="1" s="1"/>
  <c r="E188" i="1"/>
  <c r="F188" i="1"/>
  <c r="Z188" i="1" s="1"/>
  <c r="E274" i="1"/>
  <c r="F274" i="1" s="1"/>
  <c r="E186" i="1"/>
  <c r="F186" i="1" s="1"/>
  <c r="E227" i="1"/>
  <c r="E228" i="1"/>
  <c r="E246" i="1"/>
  <c r="F246" i="1" s="1"/>
  <c r="G246" i="1" s="1"/>
  <c r="Z246" i="1"/>
  <c r="E247" i="1"/>
  <c r="E248" i="1"/>
  <c r="F248" i="1" s="1"/>
  <c r="E249" i="1"/>
  <c r="F249" i="1" s="1"/>
  <c r="E250" i="1"/>
  <c r="F250" i="1" s="1"/>
  <c r="E256" i="1"/>
  <c r="E277" i="1"/>
  <c r="E357" i="1"/>
  <c r="F357" i="1"/>
  <c r="Z357" i="1" s="1"/>
  <c r="E156" i="1"/>
  <c r="F156" i="1" s="1"/>
  <c r="E358" i="1"/>
  <c r="F358" i="1" s="1"/>
  <c r="Z358" i="1" s="1"/>
  <c r="E264" i="1"/>
  <c r="F264" i="1" s="1"/>
  <c r="E347" i="1"/>
  <c r="E189" i="2" s="1"/>
  <c r="E345" i="1"/>
  <c r="E343" i="1"/>
  <c r="F343" i="1" s="1"/>
  <c r="E241" i="1"/>
  <c r="F241" i="1" s="1"/>
  <c r="E240" i="1"/>
  <c r="F240" i="1" s="1"/>
  <c r="E342" i="1"/>
  <c r="F342" i="1" s="1"/>
  <c r="G342" i="1" s="1"/>
  <c r="E337" i="1"/>
  <c r="F337" i="1" s="1"/>
  <c r="E336" i="1"/>
  <c r="F336" i="1" s="1"/>
  <c r="G336" i="1" s="1"/>
  <c r="AC336" i="1" s="1"/>
  <c r="E341" i="1"/>
  <c r="E340" i="1"/>
  <c r="G338" i="1"/>
  <c r="J338" i="1" s="1"/>
  <c r="E205" i="1"/>
  <c r="F205" i="1" s="1"/>
  <c r="E182" i="1"/>
  <c r="F182" i="1" s="1"/>
  <c r="E181" i="1"/>
  <c r="F181" i="1" s="1"/>
  <c r="Z181" i="1" s="1"/>
  <c r="E330" i="1"/>
  <c r="E172" i="1"/>
  <c r="F172" i="1"/>
  <c r="E326" i="1"/>
  <c r="F326" i="1" s="1"/>
  <c r="G326" i="1" s="1"/>
  <c r="E322" i="1"/>
  <c r="E318" i="1"/>
  <c r="F318" i="1" s="1"/>
  <c r="E148" i="1"/>
  <c r="E154" i="1"/>
  <c r="F154" i="1" s="1"/>
  <c r="E125" i="1"/>
  <c r="F125" i="1" s="1"/>
  <c r="E295" i="1"/>
  <c r="E169" i="1"/>
  <c r="E121" i="1"/>
  <c r="F121" i="1" s="1"/>
  <c r="E291" i="1"/>
  <c r="E163" i="1"/>
  <c r="E167" i="1"/>
  <c r="E134" i="1"/>
  <c r="F134" i="1" s="1"/>
  <c r="E286" i="1"/>
  <c r="E282" i="1"/>
  <c r="F282" i="1" s="1"/>
  <c r="E271" i="1"/>
  <c r="E280" i="1"/>
  <c r="F280" i="1" s="1"/>
  <c r="E179" i="1"/>
  <c r="E73" i="1"/>
  <c r="F73" i="1" s="1"/>
  <c r="E196" i="1"/>
  <c r="F196" i="1" s="1"/>
  <c r="E83" i="1"/>
  <c r="F83" i="1" s="1"/>
  <c r="E187" i="1"/>
  <c r="F187" i="1" s="1"/>
  <c r="E364" i="1"/>
  <c r="E276" i="1"/>
  <c r="E355" i="1"/>
  <c r="F355" i="1" s="1"/>
  <c r="E164" i="1"/>
  <c r="F164" i="1" s="1"/>
  <c r="E360" i="1"/>
  <c r="F360" i="1"/>
  <c r="E273" i="1"/>
  <c r="F273" i="1" s="1"/>
  <c r="E351" i="1"/>
  <c r="E263" i="1"/>
  <c r="F263" i="1"/>
  <c r="E356" i="1"/>
  <c r="E257" i="1"/>
  <c r="E353" i="1"/>
  <c r="F353" i="1"/>
  <c r="Z353" i="1" s="1"/>
  <c r="E339" i="1"/>
  <c r="E334" i="1"/>
  <c r="E333" i="1"/>
  <c r="F333" i="1" s="1"/>
  <c r="E216" i="1"/>
  <c r="F216" i="1"/>
  <c r="Z216" i="1" s="1"/>
  <c r="E211" i="1"/>
  <c r="E335" i="1"/>
  <c r="E299" i="1"/>
  <c r="E306" i="1"/>
  <c r="F306" i="1" s="1"/>
  <c r="E298" i="1"/>
  <c r="E174" i="1"/>
  <c r="E304" i="1"/>
  <c r="E303" i="1"/>
  <c r="E323" i="1"/>
  <c r="E319" i="1"/>
  <c r="E138" i="1"/>
  <c r="F138" i="1" s="1"/>
  <c r="E135" i="1"/>
  <c r="F135" i="1" s="1"/>
  <c r="E137" i="1"/>
  <c r="F137" i="1" s="1"/>
  <c r="E136" i="1"/>
  <c r="E302" i="2"/>
  <c r="E145" i="1"/>
  <c r="E141" i="1"/>
  <c r="F141" i="1" s="1"/>
  <c r="E142" i="1"/>
  <c r="F142" i="1" s="1"/>
  <c r="E143" i="1"/>
  <c r="F143" i="1" s="1"/>
  <c r="E144" i="1"/>
  <c r="F144" i="1" s="1"/>
  <c r="E146" i="1"/>
  <c r="F146" i="1" s="1"/>
  <c r="E149" i="1"/>
  <c r="E36" i="2" s="1"/>
  <c r="E155" i="1"/>
  <c r="E131" i="1"/>
  <c r="E301" i="1"/>
  <c r="F301" i="1"/>
  <c r="Z301" i="1" s="1"/>
  <c r="E157" i="1"/>
  <c r="F157" i="1" s="1"/>
  <c r="E150" i="1"/>
  <c r="F150" i="1" s="1"/>
  <c r="E158" i="1"/>
  <c r="E160" i="1"/>
  <c r="E124" i="1"/>
  <c r="E294" i="1"/>
  <c r="E165" i="1"/>
  <c r="F165" i="1" s="1"/>
  <c r="E120" i="1"/>
  <c r="E290" i="1"/>
  <c r="F290" i="1" s="1"/>
  <c r="E171" i="1"/>
  <c r="F171" i="1" s="1"/>
  <c r="E133" i="1"/>
  <c r="F133" i="1" s="1"/>
  <c r="E132" i="1"/>
  <c r="E283" i="1"/>
  <c r="E178" i="1"/>
  <c r="F178" i="1"/>
  <c r="E270" i="1"/>
  <c r="F270" i="1" s="1"/>
  <c r="E269" i="1"/>
  <c r="F269" i="1" s="1"/>
  <c r="E278" i="1"/>
  <c r="E266" i="1"/>
  <c r="E261" i="1"/>
  <c r="E260" i="1"/>
  <c r="E239" i="1"/>
  <c r="E114" i="2" s="1"/>
  <c r="E259" i="1"/>
  <c r="F259" i="1" s="1"/>
  <c r="E190" i="1"/>
  <c r="F190" i="1" s="1"/>
  <c r="E226" i="1"/>
  <c r="F226" i="1" s="1"/>
  <c r="G226" i="1" s="1"/>
  <c r="E238" i="1"/>
  <c r="E113" i="2" s="1"/>
  <c r="E230" i="1"/>
  <c r="F230" i="1" s="1"/>
  <c r="E223" i="1"/>
  <c r="E220" i="1"/>
  <c r="F220" i="1" s="1"/>
  <c r="E189" i="1"/>
  <c r="E214" i="1"/>
  <c r="F214" i="1" s="1"/>
  <c r="E210" i="1"/>
  <c r="F210" i="1" s="1"/>
  <c r="G210" i="1" s="1"/>
  <c r="E206" i="1"/>
  <c r="E81" i="2" s="1"/>
  <c r="E112" i="1"/>
  <c r="E108" i="1"/>
  <c r="E104" i="1"/>
  <c r="E100" i="1"/>
  <c r="E115" i="1"/>
  <c r="F115" i="1" s="1"/>
  <c r="E88" i="1"/>
  <c r="E70" i="1"/>
  <c r="F70" i="1" s="1"/>
  <c r="E94" i="1"/>
  <c r="E86" i="1"/>
  <c r="E82" i="1"/>
  <c r="F82" i="1" s="1"/>
  <c r="E76" i="1"/>
  <c r="F76" i="1" s="1"/>
  <c r="G76" i="1" s="1"/>
  <c r="H76" i="1" s="1"/>
  <c r="E231" i="1"/>
  <c r="E253" i="1"/>
  <c r="E198" i="1"/>
  <c r="F198" i="1" s="1"/>
  <c r="E215" i="1"/>
  <c r="E217" i="1"/>
  <c r="E209" i="1"/>
  <c r="F209" i="1" s="1"/>
  <c r="E199" i="1"/>
  <c r="E109" i="1"/>
  <c r="F109" i="1" s="1"/>
  <c r="G109" i="1" s="1"/>
  <c r="E106" i="1"/>
  <c r="F106" i="1" s="1"/>
  <c r="E103" i="1"/>
  <c r="F103" i="1" s="1"/>
  <c r="Z103" i="1" s="1"/>
  <c r="E90" i="1"/>
  <c r="E78" i="1"/>
  <c r="E45" i="1"/>
  <c r="F45" i="1"/>
  <c r="G45" i="1" s="1"/>
  <c r="AF45" i="1" s="1"/>
  <c r="E92" i="1"/>
  <c r="F92" i="1" s="1"/>
  <c r="E95" i="1"/>
  <c r="F95" i="1" s="1"/>
  <c r="E81" i="1"/>
  <c r="F81" i="1" s="1"/>
  <c r="Z81" i="1" s="1"/>
  <c r="E79" i="1"/>
  <c r="E260" i="2" s="1"/>
  <c r="F79" i="1"/>
  <c r="Z79" i="1" s="1"/>
  <c r="E69" i="1"/>
  <c r="F69" i="1" s="1"/>
  <c r="E63" i="1"/>
  <c r="E62" i="1"/>
  <c r="F62" i="1" s="1"/>
  <c r="Z62" i="1" s="1"/>
  <c r="E29" i="1"/>
  <c r="E245" i="1"/>
  <c r="F245" i="1" s="1"/>
  <c r="E192" i="1"/>
  <c r="F192" i="1" s="1"/>
  <c r="E242" i="1"/>
  <c r="E229" i="1"/>
  <c r="F229" i="1"/>
  <c r="E208" i="1"/>
  <c r="F208" i="1" s="1"/>
  <c r="E203" i="1"/>
  <c r="E197" i="1"/>
  <c r="F197" i="1" s="1"/>
  <c r="Z197" i="1" s="1"/>
  <c r="E191" i="1"/>
  <c r="F191" i="1" s="1"/>
  <c r="E105" i="1"/>
  <c r="F105" i="1"/>
  <c r="E102" i="1"/>
  <c r="F102" i="1" s="1"/>
  <c r="E118" i="1"/>
  <c r="F118" i="1" s="1"/>
  <c r="E77" i="1"/>
  <c r="F77" i="1"/>
  <c r="E98" i="1"/>
  <c r="F98" i="1" s="1"/>
  <c r="E93" i="1"/>
  <c r="E89" i="1"/>
  <c r="F89" i="1" s="1"/>
  <c r="E99" i="1"/>
  <c r="E72" i="1"/>
  <c r="F72" i="1" s="1"/>
  <c r="E61" i="1"/>
  <c r="F61" i="1" s="1"/>
  <c r="E60" i="1"/>
  <c r="E59" i="1"/>
  <c r="E58" i="1"/>
  <c r="E57" i="1"/>
  <c r="E239" i="2" s="1"/>
  <c r="E55" i="1"/>
  <c r="E237" i="2" s="1"/>
  <c r="E54" i="1"/>
  <c r="F54" i="1"/>
  <c r="E53" i="1"/>
  <c r="E52" i="1"/>
  <c r="F52" i="1" s="1"/>
  <c r="E49" i="1"/>
  <c r="F49" i="1" s="1"/>
  <c r="Z49" i="1" s="1"/>
  <c r="E48" i="1"/>
  <c r="F48" i="1" s="1"/>
  <c r="E47" i="1"/>
  <c r="F47" i="1" s="1"/>
  <c r="E46" i="1"/>
  <c r="F46" i="1" s="1"/>
  <c r="E56" i="1"/>
  <c r="F56" i="1" s="1"/>
  <c r="E193" i="1"/>
  <c r="F193" i="1" s="1"/>
  <c r="G193" i="1" s="1"/>
  <c r="E254" i="1"/>
  <c r="E243" i="1"/>
  <c r="F243" i="1" s="1"/>
  <c r="E219" i="1"/>
  <c r="E194" i="1"/>
  <c r="F194" i="1" s="1"/>
  <c r="G194" i="1" s="1"/>
  <c r="E70" i="2"/>
  <c r="E213" i="1"/>
  <c r="E207" i="1"/>
  <c r="F207" i="1" s="1"/>
  <c r="E201" i="1"/>
  <c r="F201" i="1" s="1"/>
  <c r="E111" i="1"/>
  <c r="F111" i="1" s="1"/>
  <c r="E101" i="1"/>
  <c r="E117" i="1"/>
  <c r="F117" i="1" s="1"/>
  <c r="G117" i="1" s="1"/>
  <c r="E114" i="1"/>
  <c r="E85" i="1"/>
  <c r="F85" i="1" s="1"/>
  <c r="E97" i="1"/>
  <c r="F97" i="1"/>
  <c r="G97" i="1" s="1"/>
  <c r="E84" i="1"/>
  <c r="F84" i="1" s="1"/>
  <c r="E71" i="1"/>
  <c r="E75" i="1"/>
  <c r="F75" i="1" s="1"/>
  <c r="E66" i="1"/>
  <c r="F66" i="1"/>
  <c r="E65" i="1"/>
  <c r="E68" i="1"/>
  <c r="F68" i="1" s="1"/>
  <c r="E44" i="1"/>
  <c r="F44" i="1" s="1"/>
  <c r="G44" i="1" s="1"/>
  <c r="E43" i="1"/>
  <c r="E42" i="1"/>
  <c r="E41" i="1"/>
  <c r="E40" i="1"/>
  <c r="F40" i="1"/>
  <c r="E39" i="1"/>
  <c r="F39" i="1" s="1"/>
  <c r="E38" i="1"/>
  <c r="F38" i="1" s="1"/>
  <c r="E37" i="1"/>
  <c r="F37" i="1" s="1"/>
  <c r="E36" i="1"/>
  <c r="F36" i="1" s="1"/>
  <c r="E255" i="1"/>
  <c r="E237" i="1"/>
  <c r="E218" i="1"/>
  <c r="E212" i="1"/>
  <c r="E200" i="1"/>
  <c r="F200" i="1" s="1"/>
  <c r="E113" i="1"/>
  <c r="F113" i="1" s="1"/>
  <c r="E110" i="1"/>
  <c r="E107" i="1"/>
  <c r="E116" i="1"/>
  <c r="F116" i="1" s="1"/>
  <c r="E91" i="1"/>
  <c r="F91" i="1" s="1"/>
  <c r="Z91" i="1" s="1"/>
  <c r="E87" i="1"/>
  <c r="E96" i="1"/>
  <c r="E80" i="1"/>
  <c r="F80" i="1" s="1"/>
  <c r="Z80" i="1" s="1"/>
  <c r="E74" i="1"/>
  <c r="F74" i="1" s="1"/>
  <c r="E64" i="1"/>
  <c r="F64" i="1" s="1"/>
  <c r="E67" i="1"/>
  <c r="F67" i="1" s="1"/>
  <c r="E35" i="1"/>
  <c r="E34" i="1"/>
  <c r="F34" i="1" s="1"/>
  <c r="G34" i="1" s="1"/>
  <c r="E33" i="1"/>
  <c r="F33" i="1" s="1"/>
  <c r="E32" i="1"/>
  <c r="F32" i="1" s="1"/>
  <c r="E31" i="1"/>
  <c r="E30" i="1"/>
  <c r="E23" i="1"/>
  <c r="E21" i="1"/>
  <c r="F21" i="1" s="1"/>
  <c r="Z21" i="1" s="1"/>
  <c r="E27" i="1"/>
  <c r="E118" i="2"/>
  <c r="E229" i="2"/>
  <c r="F112" i="1"/>
  <c r="E292" i="2"/>
  <c r="E134" i="2"/>
  <c r="F260" i="1"/>
  <c r="E135" i="2"/>
  <c r="F158" i="1"/>
  <c r="E44" i="2"/>
  <c r="F149" i="1"/>
  <c r="F295" i="1"/>
  <c r="E166" i="2"/>
  <c r="F340" i="1"/>
  <c r="E183" i="2"/>
  <c r="E340" i="2"/>
  <c r="F347" i="1"/>
  <c r="Z347" i="1" s="1"/>
  <c r="F247" i="1"/>
  <c r="E122" i="2"/>
  <c r="F272" i="1"/>
  <c r="E147" i="2"/>
  <c r="F296" i="1"/>
  <c r="E314" i="2"/>
  <c r="F308" i="1"/>
  <c r="E170" i="2"/>
  <c r="F312" i="1"/>
  <c r="E324" i="2"/>
  <c r="F361" i="1"/>
  <c r="G361" i="1" s="1"/>
  <c r="AF361" i="1" s="1"/>
  <c r="E201" i="2"/>
  <c r="F235" i="1"/>
  <c r="G275" i="1"/>
  <c r="G147" i="1"/>
  <c r="E181" i="2"/>
  <c r="E321" i="2"/>
  <c r="E149" i="2"/>
  <c r="E300" i="2"/>
  <c r="E283" i="2"/>
  <c r="E220" i="2"/>
  <c r="E37" i="2"/>
  <c r="E169" i="2"/>
  <c r="E145" i="2"/>
  <c r="E119" i="2"/>
  <c r="E71" i="2"/>
  <c r="E22" i="2"/>
  <c r="E278" i="2"/>
  <c r="E109" i="2"/>
  <c r="E306" i="2"/>
  <c r="E271" i="2"/>
  <c r="E208" i="2"/>
  <c r="E160" i="2"/>
  <c r="E96" i="2"/>
  <c r="E80" i="2"/>
  <c r="E64" i="2"/>
  <c r="E26" i="2"/>
  <c r="E298" i="2"/>
  <c r="E282" i="2"/>
  <c r="E251" i="2"/>
  <c r="E219" i="2"/>
  <c r="E203" i="2"/>
  <c r="E261" i="2"/>
  <c r="F255" i="1"/>
  <c r="E130" i="2"/>
  <c r="F219" i="1"/>
  <c r="E94" i="2"/>
  <c r="E272" i="2"/>
  <c r="E257" i="2"/>
  <c r="F223" i="1"/>
  <c r="G223" i="1" s="1"/>
  <c r="I223" i="1" s="1"/>
  <c r="E98" i="2"/>
  <c r="F283" i="1"/>
  <c r="E158" i="2"/>
  <c r="F211" i="1"/>
  <c r="E86" i="2"/>
  <c r="F179" i="1"/>
  <c r="E58" i="2"/>
  <c r="F227" i="1"/>
  <c r="E102" i="2"/>
  <c r="F281" i="1"/>
  <c r="F307" i="1"/>
  <c r="E322" i="2"/>
  <c r="F311" i="1"/>
  <c r="E323" i="2"/>
  <c r="F315" i="1"/>
  <c r="E174" i="2"/>
  <c r="F268" i="1"/>
  <c r="E143" i="2"/>
  <c r="E334" i="2"/>
  <c r="F344" i="1"/>
  <c r="E186" i="2"/>
  <c r="G38" i="1"/>
  <c r="E156" i="2"/>
  <c r="E121" i="2"/>
  <c r="E89" i="2"/>
  <c r="E57" i="2"/>
  <c r="E31" i="2"/>
  <c r="E291" i="2"/>
  <c r="E45" i="2"/>
  <c r="E17" i="2"/>
  <c r="E124" i="2"/>
  <c r="E76" i="2"/>
  <c r="E52" i="2"/>
  <c r="E303" i="2"/>
  <c r="E250" i="2"/>
  <c r="E218" i="2"/>
  <c r="E341" i="2"/>
  <c r="E148" i="2"/>
  <c r="E85" i="2"/>
  <c r="E53" i="2"/>
  <c r="E27" i="2"/>
  <c r="E248" i="2"/>
  <c r="E216" i="2"/>
  <c r="E336" i="2"/>
  <c r="E115" i="2"/>
  <c r="E83" i="2"/>
  <c r="E67" i="2"/>
  <c r="E51" i="2"/>
  <c r="E41" i="2"/>
  <c r="E14" i="2"/>
  <c r="E285" i="2"/>
  <c r="E269" i="2"/>
  <c r="E254" i="2"/>
  <c r="E238" i="2"/>
  <c r="E222" i="2"/>
  <c r="F31" i="1"/>
  <c r="Z31" i="1" s="1"/>
  <c r="E213" i="2"/>
  <c r="E221" i="2"/>
  <c r="F43" i="1"/>
  <c r="E225" i="2"/>
  <c r="F71" i="1"/>
  <c r="E253" i="2"/>
  <c r="F55" i="1"/>
  <c r="F215" i="1"/>
  <c r="E90" i="2"/>
  <c r="F88" i="1"/>
  <c r="Z88" i="1" s="1"/>
  <c r="E268" i="2"/>
  <c r="F100" i="1"/>
  <c r="E280" i="2"/>
  <c r="F108" i="1"/>
  <c r="E288" i="2"/>
  <c r="F239" i="1"/>
  <c r="F136" i="1"/>
  <c r="E301" i="2"/>
  <c r="F174" i="1"/>
  <c r="E54" i="2"/>
  <c r="F335" i="1"/>
  <c r="E180" i="2"/>
  <c r="E138" i="2"/>
  <c r="F351" i="1"/>
  <c r="E194" i="2"/>
  <c r="F271" i="1"/>
  <c r="E146" i="2"/>
  <c r="F291" i="1"/>
  <c r="E163" i="2"/>
  <c r="E185" i="2"/>
  <c r="F170" i="1"/>
  <c r="E50" i="2"/>
  <c r="F292" i="1"/>
  <c r="E164" i="2"/>
  <c r="F328" i="1"/>
  <c r="E175" i="2"/>
  <c r="F350" i="1"/>
  <c r="E193" i="2"/>
  <c r="F300" i="1"/>
  <c r="F331" i="1"/>
  <c r="E177" i="2"/>
  <c r="AC346" i="1"/>
  <c r="K346" i="1"/>
  <c r="F51" i="1"/>
  <c r="E233" i="2"/>
  <c r="G333" i="1"/>
  <c r="G353" i="1"/>
  <c r="G285" i="1"/>
  <c r="E196" i="2"/>
  <c r="E312" i="2"/>
  <c r="E133" i="2"/>
  <c r="E97" i="2"/>
  <c r="E65" i="2"/>
  <c r="E39" i="2"/>
  <c r="E12" i="2"/>
  <c r="E236" i="2"/>
  <c r="E204" i="2"/>
  <c r="E25" i="2"/>
  <c r="E286" i="2"/>
  <c r="E255" i="2"/>
  <c r="E192" i="2"/>
  <c r="E328" i="2"/>
  <c r="E95" i="2"/>
  <c r="E60" i="2"/>
  <c r="E34" i="2"/>
  <c r="E263" i="2"/>
  <c r="E231" i="2"/>
  <c r="E188" i="2"/>
  <c r="E173" i="2"/>
  <c r="E157" i="2"/>
  <c r="E125" i="2"/>
  <c r="E61" i="2"/>
  <c r="E256" i="2"/>
  <c r="E202" i="2"/>
  <c r="E339" i="2"/>
  <c r="E168" i="2"/>
  <c r="E144" i="2"/>
  <c r="E120" i="2"/>
  <c r="E104" i="2"/>
  <c r="E72" i="2"/>
  <c r="E56" i="2"/>
  <c r="E46" i="2"/>
  <c r="E30" i="2"/>
  <c r="E243" i="2"/>
  <c r="E227" i="2"/>
  <c r="F27" i="1"/>
  <c r="E209" i="2"/>
  <c r="F59" i="1"/>
  <c r="E241" i="2"/>
  <c r="F231" i="1"/>
  <c r="E106" i="2"/>
  <c r="F120" i="1"/>
  <c r="Z120" i="1" s="1"/>
  <c r="E13" i="2"/>
  <c r="I326" i="1"/>
  <c r="F299" i="1"/>
  <c r="E317" i="2"/>
  <c r="F339" i="1"/>
  <c r="Z339" i="1" s="1"/>
  <c r="E182" i="2"/>
  <c r="F276" i="1"/>
  <c r="E150" i="2"/>
  <c r="E154" i="2"/>
  <c r="E139" i="2"/>
  <c r="F284" i="1"/>
  <c r="E159" i="2"/>
  <c r="F128" i="1"/>
  <c r="Z128" i="1" s="1"/>
  <c r="E20" i="2"/>
  <c r="F153" i="1"/>
  <c r="E40" i="2"/>
  <c r="F251" i="1"/>
  <c r="E126" i="2"/>
  <c r="F354" i="1"/>
  <c r="E197" i="2"/>
  <c r="E142" i="2"/>
  <c r="F140" i="1"/>
  <c r="E28" i="2"/>
  <c r="G273" i="1"/>
  <c r="AC273" i="1" s="1"/>
  <c r="G240" i="1"/>
  <c r="AC240" i="1" s="1"/>
  <c r="G301" i="1"/>
  <c r="G181" i="1"/>
  <c r="G337" i="1"/>
  <c r="AF337" i="1" s="1"/>
  <c r="G248" i="1"/>
  <c r="E200" i="2"/>
  <c r="E176" i="2"/>
  <c r="E315" i="2"/>
  <c r="E105" i="2"/>
  <c r="E73" i="2"/>
  <c r="E47" i="2"/>
  <c r="E19" i="2"/>
  <c r="E275" i="2"/>
  <c r="E244" i="2"/>
  <c r="E55" i="2"/>
  <c r="E29" i="2"/>
  <c r="E289" i="2"/>
  <c r="E258" i="2"/>
  <c r="E226" i="2"/>
  <c r="E198" i="2"/>
  <c r="E335" i="2"/>
  <c r="E116" i="2"/>
  <c r="E100" i="2"/>
  <c r="E84" i="2"/>
  <c r="E63" i="2"/>
  <c r="E15" i="2"/>
  <c r="E265" i="2"/>
  <c r="E234" i="2"/>
  <c r="E195" i="2"/>
  <c r="E331" i="2"/>
  <c r="E311" i="2"/>
  <c r="E101" i="2"/>
  <c r="E69" i="2"/>
  <c r="E43" i="2"/>
  <c r="E295" i="2"/>
  <c r="E11" i="2"/>
  <c r="E232" i="2"/>
  <c r="E342" i="2"/>
  <c r="E172" i="2"/>
  <c r="E153" i="2"/>
  <c r="E123" i="2"/>
  <c r="E107" i="2"/>
  <c r="E91" i="2"/>
  <c r="E75" i="2"/>
  <c r="E59" i="2"/>
  <c r="E304" i="2"/>
  <c r="E21" i="2"/>
  <c r="E293" i="2"/>
  <c r="E277" i="2"/>
  <c r="E262" i="2"/>
  <c r="E246" i="2"/>
  <c r="E230" i="2"/>
  <c r="I248" i="1"/>
  <c r="AF248" i="1"/>
  <c r="AC248" i="1"/>
  <c r="AC301" i="1"/>
  <c r="I301" i="1"/>
  <c r="AF301" i="1"/>
  <c r="Z251" i="1"/>
  <c r="G251" i="1"/>
  <c r="Z299" i="1"/>
  <c r="G299" i="1"/>
  <c r="G120" i="1"/>
  <c r="H120" i="1" s="1"/>
  <c r="Z51" i="1"/>
  <c r="G51" i="1"/>
  <c r="AF51" i="1" s="1"/>
  <c r="Z300" i="1"/>
  <c r="G300" i="1"/>
  <c r="Z170" i="1"/>
  <c r="G170" i="1"/>
  <c r="AC170" i="1" s="1"/>
  <c r="AF342" i="1"/>
  <c r="AC109" i="1"/>
  <c r="AF109" i="1"/>
  <c r="H109" i="1"/>
  <c r="Z179" i="1"/>
  <c r="G179" i="1"/>
  <c r="AF179" i="1" s="1"/>
  <c r="Z223" i="1"/>
  <c r="Z76" i="1"/>
  <c r="Z92" i="1"/>
  <c r="G92" i="1"/>
  <c r="AF92" i="1" s="1"/>
  <c r="Z219" i="1"/>
  <c r="G219" i="1"/>
  <c r="G80" i="1"/>
  <c r="AF80" i="1" s="1"/>
  <c r="AC97" i="1"/>
  <c r="AF97" i="1"/>
  <c r="H97" i="1"/>
  <c r="AF117" i="1"/>
  <c r="AC117" i="1"/>
  <c r="H117" i="1"/>
  <c r="AF210" i="1"/>
  <c r="AC210" i="1"/>
  <c r="I210" i="1"/>
  <c r="Z235" i="1"/>
  <c r="G235" i="1"/>
  <c r="Z312" i="1"/>
  <c r="G312" i="1"/>
  <c r="AF312" i="1" s="1"/>
  <c r="Z247" i="1"/>
  <c r="G247" i="1"/>
  <c r="G347" i="1"/>
  <c r="AC347" i="1" s="1"/>
  <c r="Z340" i="1"/>
  <c r="G340" i="1"/>
  <c r="AC340" i="1" s="1"/>
  <c r="Z295" i="1"/>
  <c r="G295" i="1"/>
  <c r="AC295" i="1" s="1"/>
  <c r="Z260" i="1"/>
  <c r="Z47" i="1"/>
  <c r="G47" i="1"/>
  <c r="Z84" i="1"/>
  <c r="G84" i="1"/>
  <c r="Z116" i="1"/>
  <c r="G116" i="1"/>
  <c r="H116" i="1" s="1"/>
  <c r="AF273" i="1"/>
  <c r="Z343" i="1"/>
  <c r="G343" i="1"/>
  <c r="AF343" i="1" s="1"/>
  <c r="Z263" i="1"/>
  <c r="G263" i="1"/>
  <c r="AC263" i="1" s="1"/>
  <c r="Z174" i="1"/>
  <c r="G174" i="1"/>
  <c r="Z100" i="1"/>
  <c r="G100" i="1"/>
  <c r="AC100" i="1" s="1"/>
  <c r="Z39" i="1"/>
  <c r="G39" i="1"/>
  <c r="Z344" i="1"/>
  <c r="G344" i="1"/>
  <c r="Z268" i="1"/>
  <c r="G268" i="1"/>
  <c r="AF268" i="1" s="1"/>
  <c r="Z311" i="1"/>
  <c r="G311" i="1"/>
  <c r="G227" i="1"/>
  <c r="I227" i="1" s="1"/>
  <c r="G128" i="1"/>
  <c r="AC128" i="1" s="1"/>
  <c r="Z280" i="1"/>
  <c r="G280" i="1"/>
  <c r="I280" i="1" s="1"/>
  <c r="G339" i="1"/>
  <c r="Z59" i="1"/>
  <c r="G59" i="1"/>
  <c r="AC59" i="1" s="1"/>
  <c r="AC285" i="1"/>
  <c r="AF285" i="1"/>
  <c r="I285" i="1"/>
  <c r="Z350" i="1"/>
  <c r="G350" i="1"/>
  <c r="J350" i="1" s="1"/>
  <c r="Z328" i="1"/>
  <c r="G328" i="1"/>
  <c r="Z292" i="1"/>
  <c r="G292" i="1"/>
  <c r="AC292" i="1" s="1"/>
  <c r="I246" i="1"/>
  <c r="AC246" i="1"/>
  <c r="AF246" i="1"/>
  <c r="AC38" i="1"/>
  <c r="AF38" i="1"/>
  <c r="H38" i="1"/>
  <c r="AC45" i="1"/>
  <c r="H45" i="1"/>
  <c r="Z283" i="1"/>
  <c r="G283" i="1"/>
  <c r="AC283" i="1" s="1"/>
  <c r="Z255" i="1"/>
  <c r="G255" i="1"/>
  <c r="Z308" i="1"/>
  <c r="G308" i="1"/>
  <c r="I308" i="1" s="1"/>
  <c r="Z272" i="1"/>
  <c r="G272" i="1"/>
  <c r="Z336" i="1"/>
  <c r="Z144" i="1"/>
  <c r="G144" i="1"/>
  <c r="AF144" i="1" s="1"/>
  <c r="Z158" i="1"/>
  <c r="G158" i="1"/>
  <c r="Z259" i="1"/>
  <c r="G259" i="1"/>
  <c r="AF259" i="1" s="1"/>
  <c r="Z112" i="1"/>
  <c r="G112" i="1"/>
  <c r="Z243" i="1"/>
  <c r="G243" i="1"/>
  <c r="AC243" i="1" s="1"/>
  <c r="Z207" i="1"/>
  <c r="G207" i="1"/>
  <c r="AC193" i="1"/>
  <c r="AF193" i="1"/>
  <c r="H193" i="1"/>
  <c r="Z153" i="1"/>
  <c r="G153" i="1"/>
  <c r="Z284" i="1"/>
  <c r="G284" i="1"/>
  <c r="AC284" i="1" s="1"/>
  <c r="Z264" i="1"/>
  <c r="G264" i="1"/>
  <c r="AC264" i="1" s="1"/>
  <c r="AF333" i="1"/>
  <c r="AC333" i="1"/>
  <c r="K333" i="1"/>
  <c r="Z291" i="1"/>
  <c r="G291" i="1"/>
  <c r="Z351" i="1"/>
  <c r="G351" i="1"/>
  <c r="Z335" i="1"/>
  <c r="G335" i="1"/>
  <c r="AF335" i="1" s="1"/>
  <c r="Z136" i="1"/>
  <c r="G136" i="1"/>
  <c r="AF136" i="1" s="1"/>
  <c r="Z108" i="1"/>
  <c r="G108" i="1"/>
  <c r="G88" i="1"/>
  <c r="Z55" i="1"/>
  <c r="G55" i="1"/>
  <c r="AC55" i="1" s="1"/>
  <c r="Z71" i="1"/>
  <c r="G71" i="1"/>
  <c r="Z43" i="1"/>
  <c r="G43" i="1"/>
  <c r="AC43" i="1" s="1"/>
  <c r="G31" i="1"/>
  <c r="AC31" i="1" s="1"/>
  <c r="Z324" i="1"/>
  <c r="Z315" i="1"/>
  <c r="G315" i="1"/>
  <c r="Z307" i="1"/>
  <c r="G307" i="1"/>
  <c r="Z281" i="1"/>
  <c r="G281" i="1"/>
  <c r="AF281" i="1" s="1"/>
  <c r="AF147" i="1"/>
  <c r="AC147" i="1"/>
  <c r="J147" i="1"/>
  <c r="AC275" i="1"/>
  <c r="AF275" i="1"/>
  <c r="I275" i="1"/>
  <c r="AF31" i="1"/>
  <c r="H31" i="1"/>
  <c r="AF71" i="1"/>
  <c r="AC71" i="1"/>
  <c r="H71" i="1"/>
  <c r="H108" i="1"/>
  <c r="AC136" i="1"/>
  <c r="I136" i="1"/>
  <c r="I264" i="1"/>
  <c r="AF153" i="1"/>
  <c r="AC153" i="1"/>
  <c r="I153" i="1"/>
  <c r="AF255" i="1"/>
  <c r="AF350" i="1"/>
  <c r="AF128" i="1"/>
  <c r="H128" i="1"/>
  <c r="AF227" i="1"/>
  <c r="AC227" i="1"/>
  <c r="H39" i="1"/>
  <c r="AF100" i="1"/>
  <c r="H100" i="1"/>
  <c r="H80" i="1"/>
  <c r="AC92" i="1"/>
  <c r="AC223" i="1"/>
  <c r="AF223" i="1"/>
  <c r="I179" i="1"/>
  <c r="I281" i="1"/>
  <c r="AF315" i="1"/>
  <c r="AC315" i="1"/>
  <c r="I315" i="1"/>
  <c r="AF243" i="1"/>
  <c r="I243" i="1"/>
  <c r="AC112" i="1"/>
  <c r="AF112" i="1"/>
  <c r="H112" i="1"/>
  <c r="AF158" i="1"/>
  <c r="AC158" i="1"/>
  <c r="K336" i="1"/>
  <c r="AF336" i="1"/>
  <c r="I272" i="1"/>
  <c r="AC116" i="1"/>
  <c r="AF116" i="1"/>
  <c r="I194" i="1"/>
  <c r="I247" i="1"/>
  <c r="AF247" i="1"/>
  <c r="AC247" i="1"/>
  <c r="AC312" i="1"/>
  <c r="I312" i="1"/>
  <c r="AF300" i="1"/>
  <c r="AC300" i="1"/>
  <c r="I300" i="1"/>
  <c r="AC120" i="1"/>
  <c r="AF299" i="1"/>
  <c r="AC299" i="1"/>
  <c r="J299" i="1"/>
  <c r="H55" i="1"/>
  <c r="AC291" i="1"/>
  <c r="AF291" i="1"/>
  <c r="I291" i="1"/>
  <c r="AF284" i="1"/>
  <c r="AC328" i="1"/>
  <c r="AF328" i="1"/>
  <c r="I328" i="1"/>
  <c r="AF59" i="1"/>
  <c r="AC280" i="1"/>
  <c r="AF280" i="1"/>
  <c r="AF311" i="1"/>
  <c r="AC311" i="1"/>
  <c r="I311" i="1"/>
  <c r="AC268" i="1"/>
  <c r="I268" i="1"/>
  <c r="I263" i="1"/>
  <c r="K343" i="1"/>
  <c r="AF219" i="1"/>
  <c r="AC219" i="1"/>
  <c r="I219" i="1"/>
  <c r="AF76" i="1"/>
  <c r="AC76" i="1"/>
  <c r="I307" i="1"/>
  <c r="AF324" i="1"/>
  <c r="I324" i="1"/>
  <c r="AC207" i="1"/>
  <c r="AF207" i="1"/>
  <c r="I207" i="1"/>
  <c r="I259" i="1"/>
  <c r="AC144" i="1"/>
  <c r="I144" i="1"/>
  <c r="AF308" i="1"/>
  <c r="AC308" i="1"/>
  <c r="AF84" i="1"/>
  <c r="AC84" i="1"/>
  <c r="H84" i="1"/>
  <c r="AF47" i="1"/>
  <c r="AC47" i="1"/>
  <c r="H47" i="1"/>
  <c r="I295" i="1"/>
  <c r="AF347" i="1"/>
  <c r="AF235" i="1"/>
  <c r="AC235" i="1"/>
  <c r="I235" i="1"/>
  <c r="AF170" i="1"/>
  <c r="AC251" i="1"/>
  <c r="AF251" i="1"/>
  <c r="I251" i="1"/>
  <c r="Z250" i="1"/>
  <c r="G250" i="1"/>
  <c r="F287" i="1"/>
  <c r="E310" i="2"/>
  <c r="Z321" i="1"/>
  <c r="G321" i="1"/>
  <c r="Z354" i="1"/>
  <c r="G354" i="1"/>
  <c r="AC354" i="1" s="1"/>
  <c r="AC272" i="1"/>
  <c r="I158" i="1"/>
  <c r="AF272" i="1"/>
  <c r="Z231" i="1"/>
  <c r="G231" i="1"/>
  <c r="I240" i="1"/>
  <c r="G140" i="1"/>
  <c r="AC140" i="1" s="1"/>
  <c r="Z140" i="1"/>
  <c r="F286" i="1"/>
  <c r="E161" i="2"/>
  <c r="AF240" i="1"/>
  <c r="G98" i="1"/>
  <c r="Z98" i="1"/>
  <c r="Z102" i="1"/>
  <c r="G102" i="1"/>
  <c r="AC102" i="1" s="1"/>
  <c r="G81" i="1"/>
  <c r="F90" i="1"/>
  <c r="E270" i="2"/>
  <c r="F238" i="1"/>
  <c r="G238" i="1" s="1"/>
  <c r="Z331" i="1"/>
  <c r="G331" i="1"/>
  <c r="F212" i="1"/>
  <c r="E87" i="2"/>
  <c r="G36" i="1"/>
  <c r="Z36" i="1"/>
  <c r="Z111" i="1"/>
  <c r="G111" i="1"/>
  <c r="Z193" i="1"/>
  <c r="G49" i="1"/>
  <c r="AC49" i="1" s="1"/>
  <c r="F23" i="1"/>
  <c r="E205" i="2"/>
  <c r="F96" i="1"/>
  <c r="E276" i="2"/>
  <c r="F166" i="1"/>
  <c r="E49" i="2"/>
  <c r="F63" i="1"/>
  <c r="G63" i="1" s="1"/>
  <c r="AC63" i="1" s="1"/>
  <c r="E245" i="2"/>
  <c r="G142" i="1"/>
  <c r="AC142" i="1" s="1"/>
  <c r="Z142" i="1"/>
  <c r="Z95" i="1"/>
  <c r="G95" i="1"/>
  <c r="G103" i="1"/>
  <c r="H103" i="1" s="1"/>
  <c r="Z143" i="1"/>
  <c r="G143" i="1"/>
  <c r="F319" i="1"/>
  <c r="E329" i="2"/>
  <c r="G56" i="1"/>
  <c r="Z56" i="1"/>
  <c r="Z105" i="1"/>
  <c r="G105" i="1"/>
  <c r="AF302" i="1"/>
  <c r="AC302" i="1"/>
  <c r="Z156" i="1"/>
  <c r="G156" i="1"/>
  <c r="AF156" i="1" s="1"/>
  <c r="E228" i="2"/>
  <c r="G54" i="1"/>
  <c r="Z54" i="1"/>
  <c r="Z109" i="1"/>
  <c r="F253" i="1"/>
  <c r="E128" i="2"/>
  <c r="F278" i="1"/>
  <c r="E152" i="2"/>
  <c r="G157" i="1"/>
  <c r="AF157" i="1" s="1"/>
  <c r="Z157" i="1"/>
  <c r="G216" i="1"/>
  <c r="Z187" i="1"/>
  <c r="G187" i="1"/>
  <c r="Z64" i="1"/>
  <c r="G64" i="1"/>
  <c r="F107" i="1"/>
  <c r="E287" i="2"/>
  <c r="Z192" i="1"/>
  <c r="G192" i="1"/>
  <c r="AC192" i="1" s="1"/>
  <c r="F199" i="1"/>
  <c r="E74" i="2"/>
  <c r="F294" i="1"/>
  <c r="E165" i="2"/>
  <c r="Z117" i="1"/>
  <c r="E78" i="2"/>
  <c r="F203" i="1"/>
  <c r="G270" i="1"/>
  <c r="Z270" i="1"/>
  <c r="E332" i="2"/>
  <c r="F322" i="1"/>
  <c r="AF338" i="1"/>
  <c r="AC338" i="1"/>
  <c r="Z342" i="1"/>
  <c r="F202" i="1"/>
  <c r="E77" i="2"/>
  <c r="Z297" i="1"/>
  <c r="G297" i="1"/>
  <c r="G33" i="1"/>
  <c r="Z33" i="1"/>
  <c r="G40" i="1"/>
  <c r="H40" i="1" s="1"/>
  <c r="Z40" i="1"/>
  <c r="G245" i="1"/>
  <c r="AC245" i="1" s="1"/>
  <c r="Z245" i="1"/>
  <c r="G82" i="1"/>
  <c r="AC82" i="1" s="1"/>
  <c r="Z82" i="1"/>
  <c r="Z230" i="1"/>
  <c r="G230" i="1"/>
  <c r="F298" i="1"/>
  <c r="G298" i="1" s="1"/>
  <c r="E316" i="2"/>
  <c r="Z333" i="1"/>
  <c r="AF130" i="1"/>
  <c r="AC130" i="1"/>
  <c r="G362" i="1"/>
  <c r="K362" i="1" s="1"/>
  <c r="Z362" i="1"/>
  <c r="Z130" i="1"/>
  <c r="Z201" i="1"/>
  <c r="G201" i="1"/>
  <c r="Z209" i="1"/>
  <c r="G209" i="1"/>
  <c r="Z138" i="1"/>
  <c r="G138" i="1"/>
  <c r="AC138" i="1" s="1"/>
  <c r="F364" i="1"/>
  <c r="Z364" i="1" s="1"/>
  <c r="E344" i="2"/>
  <c r="Z177" i="1"/>
  <c r="G177" i="1"/>
  <c r="Z162" i="1"/>
  <c r="G162" i="1"/>
  <c r="Z34" i="1"/>
  <c r="Z74" i="1"/>
  <c r="G91" i="1"/>
  <c r="G37" i="1"/>
  <c r="Z37" i="1"/>
  <c r="Z97" i="1"/>
  <c r="G229" i="1"/>
  <c r="Z229" i="1"/>
  <c r="G306" i="1"/>
  <c r="G161" i="1"/>
  <c r="AC161" i="1" s="1"/>
  <c r="F206" i="1"/>
  <c r="G146" i="1"/>
  <c r="Z146" i="1"/>
  <c r="Z141" i="1"/>
  <c r="G141" i="1"/>
  <c r="AC141" i="1" s="1"/>
  <c r="F323" i="1"/>
  <c r="Z323" i="1" s="1"/>
  <c r="E333" i="2"/>
  <c r="Z355" i="1"/>
  <c r="G355" i="1"/>
  <c r="AC355" i="1" s="1"/>
  <c r="Z173" i="1"/>
  <c r="G173" i="1"/>
  <c r="Z244" i="1"/>
  <c r="G244" i="1"/>
  <c r="I244" i="1" s="1"/>
  <c r="G197" i="1"/>
  <c r="Z210" i="1"/>
  <c r="Z196" i="1"/>
  <c r="G196" i="1"/>
  <c r="J196" i="1" s="1"/>
  <c r="Z282" i="1"/>
  <c r="G282" i="1"/>
  <c r="I282" i="1" s="1"/>
  <c r="G125" i="1"/>
  <c r="AF125" i="1" s="1"/>
  <c r="Z125" i="1"/>
  <c r="G21" i="1"/>
  <c r="AF21" i="1" s="1"/>
  <c r="Z44" i="1"/>
  <c r="F163" i="1"/>
  <c r="E305" i="2"/>
  <c r="Z318" i="1"/>
  <c r="G318" i="1"/>
  <c r="Z241" i="1"/>
  <c r="G241" i="1"/>
  <c r="I241" i="1" s="1"/>
  <c r="Z329" i="1"/>
  <c r="G329" i="1"/>
  <c r="Z186" i="1"/>
  <c r="G289" i="1"/>
  <c r="AF289" i="1" s="1"/>
  <c r="G325" i="1"/>
  <c r="Z325" i="1"/>
  <c r="Z232" i="1"/>
  <c r="G232" i="1"/>
  <c r="AC232" i="1" s="1"/>
  <c r="G26" i="1"/>
  <c r="H26" i="1" s="1"/>
  <c r="G314" i="1"/>
  <c r="Z314" i="1"/>
  <c r="G134" i="1"/>
  <c r="Z310" i="1"/>
  <c r="G310" i="1"/>
  <c r="AF310" i="1" s="1"/>
  <c r="E366" i="1"/>
  <c r="F366" i="1" s="1"/>
  <c r="E368" i="1"/>
  <c r="F368" i="1" s="1"/>
  <c r="E363" i="1"/>
  <c r="F363" i="1" s="1"/>
  <c r="E373" i="1"/>
  <c r="F373" i="1" s="1"/>
  <c r="E367" i="1"/>
  <c r="F367" i="1" s="1"/>
  <c r="E369" i="1"/>
  <c r="F369" i="1" s="1"/>
  <c r="E371" i="1"/>
  <c r="F371" i="1" s="1"/>
  <c r="E365" i="1"/>
  <c r="F365" i="1" s="1"/>
  <c r="AB11" i="1"/>
  <c r="AC201" i="1"/>
  <c r="G294" i="1"/>
  <c r="AF294" i="1" s="1"/>
  <c r="Z294" i="1"/>
  <c r="AC157" i="1"/>
  <c r="I157" i="1"/>
  <c r="AC156" i="1"/>
  <c r="J156" i="1"/>
  <c r="Z63" i="1"/>
  <c r="AF321" i="1"/>
  <c r="I321" i="1"/>
  <c r="AC321" i="1"/>
  <c r="AF241" i="1"/>
  <c r="AC241" i="1"/>
  <c r="AC37" i="1"/>
  <c r="AF37" i="1"/>
  <c r="H37" i="1"/>
  <c r="AF230" i="1"/>
  <c r="I230" i="1"/>
  <c r="AC230" i="1"/>
  <c r="AC40" i="1"/>
  <c r="AF40" i="1"/>
  <c r="Z278" i="1"/>
  <c r="G278" i="1"/>
  <c r="AF54" i="1"/>
  <c r="AC54" i="1"/>
  <c r="H54" i="1"/>
  <c r="AF103" i="1"/>
  <c r="AC103" i="1"/>
  <c r="Z90" i="1"/>
  <c r="G90" i="1"/>
  <c r="AC231" i="1"/>
  <c r="AF231" i="1"/>
  <c r="I231" i="1"/>
  <c r="AF26" i="1"/>
  <c r="AC26" i="1"/>
  <c r="Z212" i="1"/>
  <c r="G212" i="1"/>
  <c r="AF329" i="1"/>
  <c r="AC329" i="1"/>
  <c r="I329" i="1"/>
  <c r="I143" i="1"/>
  <c r="AF143" i="1"/>
  <c r="AC143" i="1"/>
  <c r="Z238" i="1"/>
  <c r="AF270" i="1"/>
  <c r="AC270" i="1"/>
  <c r="I270" i="1"/>
  <c r="G199" i="1"/>
  <c r="AF199" i="1" s="1"/>
  <c r="Z199" i="1"/>
  <c r="I141" i="1"/>
  <c r="AF141" i="1"/>
  <c r="G203" i="1"/>
  <c r="Z203" i="1"/>
  <c r="AC187" i="1"/>
  <c r="J187" i="1"/>
  <c r="AF187" i="1"/>
  <c r="Z166" i="1"/>
  <c r="G166" i="1"/>
  <c r="Z23" i="1"/>
  <c r="G23" i="1"/>
  <c r="K331" i="1"/>
  <c r="AC331" i="1"/>
  <c r="AF331" i="1"/>
  <c r="AC98" i="1"/>
  <c r="AF98" i="1"/>
  <c r="H98" i="1"/>
  <c r="AF140" i="1"/>
  <c r="H140" i="1"/>
  <c r="Z287" i="1"/>
  <c r="G287" i="1"/>
  <c r="AF49" i="1"/>
  <c r="H49" i="1"/>
  <c r="AF102" i="1"/>
  <c r="H102" i="1"/>
  <c r="AC44" i="1"/>
  <c r="AF44" i="1"/>
  <c r="H44" i="1"/>
  <c r="G206" i="1"/>
  <c r="Z206" i="1"/>
  <c r="G96" i="1"/>
  <c r="Z96" i="1"/>
  <c r="AC173" i="1"/>
  <c r="I173" i="1"/>
  <c r="AF173" i="1"/>
  <c r="AF138" i="1"/>
  <c r="I138" i="1"/>
  <c r="AF318" i="1"/>
  <c r="AC318" i="1"/>
  <c r="I318" i="1"/>
  <c r="AF33" i="1"/>
  <c r="H33" i="1"/>
  <c r="AC33" i="1"/>
  <c r="AF56" i="1"/>
  <c r="AC56" i="1"/>
  <c r="H56" i="1"/>
  <c r="AF111" i="1"/>
  <c r="AC111" i="1"/>
  <c r="H111" i="1"/>
  <c r="AF250" i="1"/>
  <c r="AC250" i="1"/>
  <c r="I250" i="1"/>
  <c r="G286" i="1"/>
  <c r="AC286" i="1" s="1"/>
  <c r="Z286" i="1"/>
  <c r="AC310" i="1"/>
  <c r="I310" i="1"/>
  <c r="G364" i="1"/>
  <c r="AC364" i="1" s="1"/>
  <c r="Z202" i="1"/>
  <c r="G202" i="1"/>
  <c r="AF202" i="1" s="1"/>
  <c r="AF162" i="1"/>
  <c r="AC162" i="1"/>
  <c r="I162" i="1"/>
  <c r="I325" i="1"/>
  <c r="AF325" i="1"/>
  <c r="AC325" i="1"/>
  <c r="AC289" i="1"/>
  <c r="I289" i="1"/>
  <c r="AC125" i="1"/>
  <c r="H125" i="1"/>
  <c r="AF197" i="1"/>
  <c r="AC197" i="1"/>
  <c r="I197" i="1"/>
  <c r="AF229" i="1"/>
  <c r="AC229" i="1"/>
  <c r="I229" i="1"/>
  <c r="AF91" i="1"/>
  <c r="AC91" i="1"/>
  <c r="H91" i="1"/>
  <c r="AF177" i="1"/>
  <c r="I177" i="1"/>
  <c r="AC177" i="1"/>
  <c r="AF209" i="1"/>
  <c r="AC209" i="1"/>
  <c r="I209" i="1"/>
  <c r="Z107" i="1"/>
  <c r="G107" i="1"/>
  <c r="H107" i="1" s="1"/>
  <c r="G46" i="1"/>
  <c r="AC46" i="1" s="1"/>
  <c r="Z46" i="1"/>
  <c r="AC95" i="1"/>
  <c r="AF95" i="1"/>
  <c r="H95" i="1"/>
  <c r="AF36" i="1"/>
  <c r="H36" i="1"/>
  <c r="AC36" i="1"/>
  <c r="AC81" i="1"/>
  <c r="H81" i="1"/>
  <c r="AF81" i="1"/>
  <c r="Z367" i="1"/>
  <c r="G367" i="1"/>
  <c r="AF367" i="1" s="1"/>
  <c r="Z163" i="1"/>
  <c r="G163" i="1"/>
  <c r="I163" i="1" s="1"/>
  <c r="AC362" i="1"/>
  <c r="AF105" i="1"/>
  <c r="AC105" i="1"/>
  <c r="H105" i="1"/>
  <c r="AF232" i="1"/>
  <c r="AF306" i="1"/>
  <c r="AC306" i="1"/>
  <c r="J306" i="1"/>
  <c r="Z369" i="1"/>
  <c r="G369" i="1"/>
  <c r="AF369" i="1" s="1"/>
  <c r="AF314" i="1"/>
  <c r="AC314" i="1"/>
  <c r="I314" i="1"/>
  <c r="AC282" i="1"/>
  <c r="AF282" i="1"/>
  <c r="AF82" i="1"/>
  <c r="AC297" i="1"/>
  <c r="J297" i="1"/>
  <c r="AF297" i="1"/>
  <c r="Z322" i="1"/>
  <c r="G322" i="1"/>
  <c r="AC322" i="1" s="1"/>
  <c r="AF64" i="1"/>
  <c r="H64" i="1"/>
  <c r="AC64" i="1"/>
  <c r="G319" i="1"/>
  <c r="AC319" i="1" s="1"/>
  <c r="Z319" i="1"/>
  <c r="AF142" i="1"/>
  <c r="AF23" i="1"/>
  <c r="AC163" i="1"/>
  <c r="I294" i="1"/>
  <c r="I319" i="1"/>
  <c r="AF319" i="1"/>
  <c r="AF206" i="1"/>
  <c r="AC206" i="1"/>
  <c r="I206" i="1"/>
  <c r="I287" i="1"/>
  <c r="AC287" i="1"/>
  <c r="AF287" i="1"/>
  <c r="I199" i="1"/>
  <c r="AC199" i="1"/>
  <c r="I322" i="1"/>
  <c r="AC369" i="1"/>
  <c r="AC202" i="1"/>
  <c r="I202" i="1"/>
  <c r="AF212" i="1"/>
  <c r="AC212" i="1"/>
  <c r="I212" i="1"/>
  <c r="H90" i="1"/>
  <c r="AC278" i="1"/>
  <c r="I278" i="1"/>
  <c r="AF278" i="1"/>
  <c r="AF46" i="1"/>
  <c r="H46" i="1"/>
  <c r="K364" i="1"/>
  <c r="I166" i="1"/>
  <c r="AF166" i="1"/>
  <c r="AC166" i="1"/>
  <c r="I238" i="1"/>
  <c r="AF238" i="1"/>
  <c r="AC238" i="1"/>
  <c r="AC203" i="1"/>
  <c r="AF63" i="1"/>
  <c r="H63" i="1"/>
  <c r="H96" i="1"/>
  <c r="AC96" i="1"/>
  <c r="AF96" i="1"/>
  <c r="G382" i="1" l="1"/>
  <c r="AU382" i="1"/>
  <c r="Z382" i="1"/>
  <c r="G380" i="1"/>
  <c r="AU380" i="1"/>
  <c r="Z380" i="1"/>
  <c r="AT381" i="1"/>
  <c r="G381" i="1"/>
  <c r="AS381" i="1"/>
  <c r="AR381" i="1"/>
  <c r="AQ381" i="1" s="1"/>
  <c r="AP381" i="1" s="1"/>
  <c r="AO381" i="1" s="1"/>
  <c r="AN381" i="1" s="1"/>
  <c r="AM381" i="1" s="1"/>
  <c r="AL381" i="1" s="1"/>
  <c r="K347" i="1"/>
  <c r="K355" i="1"/>
  <c r="AC343" i="1"/>
  <c r="AF355" i="1"/>
  <c r="AC298" i="1"/>
  <c r="AF298" i="1"/>
  <c r="J298" i="1"/>
  <c r="F114" i="1"/>
  <c r="E294" i="2"/>
  <c r="F330" i="1"/>
  <c r="E338" i="2"/>
  <c r="AF364" i="1"/>
  <c r="I142" i="1"/>
  <c r="H82" i="1"/>
  <c r="AC259" i="1"/>
  <c r="AF263" i="1"/>
  <c r="I283" i="1"/>
  <c r="I335" i="1"/>
  <c r="AC281" i="1"/>
  <c r="AC80" i="1"/>
  <c r="Z149" i="1"/>
  <c r="G149" i="1"/>
  <c r="K342" i="1"/>
  <c r="AC342" i="1"/>
  <c r="Z298" i="1"/>
  <c r="H361" i="1"/>
  <c r="AF283" i="1"/>
  <c r="AC335" i="1"/>
  <c r="K351" i="1"/>
  <c r="AC351" i="1"/>
  <c r="AF344" i="1"/>
  <c r="J344" i="1"/>
  <c r="AF34" i="1"/>
  <c r="AC34" i="1"/>
  <c r="H34" i="1"/>
  <c r="F237" i="1"/>
  <c r="E112" i="2"/>
  <c r="F41" i="1"/>
  <c r="E223" i="2"/>
  <c r="F60" i="1"/>
  <c r="E242" i="2"/>
  <c r="F217" i="1"/>
  <c r="E92" i="2"/>
  <c r="E308" i="2"/>
  <c r="F168" i="1"/>
  <c r="AC339" i="1"/>
  <c r="K339" i="1"/>
  <c r="I192" i="1"/>
  <c r="AC244" i="1"/>
  <c r="I245" i="1"/>
  <c r="AC361" i="1"/>
  <c r="AF88" i="1"/>
  <c r="AC88" i="1"/>
  <c r="H88" i="1"/>
  <c r="E235" i="2"/>
  <c r="F53" i="1"/>
  <c r="Z190" i="1"/>
  <c r="G190" i="1"/>
  <c r="Z73" i="1"/>
  <c r="G73" i="1"/>
  <c r="F233" i="1"/>
  <c r="E108" i="2"/>
  <c r="F262" i="1"/>
  <c r="E137" i="2"/>
  <c r="F24" i="1"/>
  <c r="E206" i="2"/>
  <c r="AC174" i="1"/>
  <c r="I174" i="1"/>
  <c r="Z48" i="1"/>
  <c r="G48" i="1"/>
  <c r="J161" i="1"/>
  <c r="AF161" i="1"/>
  <c r="AF192" i="1"/>
  <c r="AF244" i="1"/>
  <c r="AF245" i="1"/>
  <c r="I284" i="1"/>
  <c r="AF120" i="1"/>
  <c r="AF174" i="1"/>
  <c r="AF339" i="1"/>
  <c r="AF108" i="1"/>
  <c r="AC108" i="1"/>
  <c r="AF39" i="1"/>
  <c r="AC39" i="1"/>
  <c r="Z194" i="1"/>
  <c r="Z276" i="1"/>
  <c r="G276" i="1"/>
  <c r="E68" i="2"/>
  <c r="Z67" i="1"/>
  <c r="G67" i="1"/>
  <c r="G164" i="1"/>
  <c r="J164" i="1" s="1"/>
  <c r="Z164" i="1"/>
  <c r="F228" i="1"/>
  <c r="E103" i="2"/>
  <c r="Z267" i="1"/>
  <c r="G267" i="1"/>
  <c r="F293" i="1"/>
  <c r="E313" i="2"/>
  <c r="AF194" i="1"/>
  <c r="AC194" i="1"/>
  <c r="F184" i="1"/>
  <c r="E62" i="2"/>
  <c r="K367" i="1"/>
  <c r="G323" i="1"/>
  <c r="AF351" i="1"/>
  <c r="Z361" i="1"/>
  <c r="Z271" i="1"/>
  <c r="G271" i="1"/>
  <c r="E290" i="2"/>
  <c r="F110" i="1"/>
  <c r="E117" i="2"/>
  <c r="F242" i="1"/>
  <c r="Z242" i="1" s="1"/>
  <c r="F145" i="1"/>
  <c r="E33" i="2"/>
  <c r="F303" i="1"/>
  <c r="E318" i="2"/>
  <c r="F356" i="1"/>
  <c r="E343" i="2"/>
  <c r="AF326" i="1"/>
  <c r="AC326" i="1"/>
  <c r="F345" i="1"/>
  <c r="E187" i="2"/>
  <c r="F256" i="1"/>
  <c r="E131" i="2"/>
  <c r="I286" i="1"/>
  <c r="AC367" i="1"/>
  <c r="I232" i="1"/>
  <c r="H43" i="1"/>
  <c r="J340" i="1"/>
  <c r="I292" i="1"/>
  <c r="AC255" i="1"/>
  <c r="I255" i="1"/>
  <c r="E214" i="2"/>
  <c r="Z296" i="1"/>
  <c r="G296" i="1"/>
  <c r="G113" i="1"/>
  <c r="Z113" i="1"/>
  <c r="Z89" i="1"/>
  <c r="G89" i="1"/>
  <c r="Z220" i="1"/>
  <c r="G220" i="1"/>
  <c r="F124" i="1"/>
  <c r="E16" i="2"/>
  <c r="F155" i="1"/>
  <c r="E42" i="2"/>
  <c r="F341" i="1"/>
  <c r="E184" i="2"/>
  <c r="F348" i="1"/>
  <c r="E190" i="2"/>
  <c r="E191" i="2"/>
  <c r="Z159" i="1"/>
  <c r="G159" i="1"/>
  <c r="AF181" i="1"/>
  <c r="AC181" i="1"/>
  <c r="I181" i="1"/>
  <c r="Z66" i="1"/>
  <c r="G66" i="1"/>
  <c r="AC107" i="1"/>
  <c r="AF107" i="1"/>
  <c r="AC21" i="1"/>
  <c r="I201" i="1"/>
  <c r="AF201" i="1"/>
  <c r="AF43" i="1"/>
  <c r="AF340" i="1"/>
  <c r="AF292" i="1"/>
  <c r="AF307" i="1"/>
  <c r="AC307" i="1"/>
  <c r="Z239" i="1"/>
  <c r="G239" i="1"/>
  <c r="Z215" i="1"/>
  <c r="G215" i="1"/>
  <c r="E136" i="2"/>
  <c r="F261" i="1"/>
  <c r="F132" i="1"/>
  <c r="E24" i="2"/>
  <c r="Z249" i="1"/>
  <c r="G249" i="1"/>
  <c r="Z225" i="1"/>
  <c r="G225" i="1"/>
  <c r="G374" i="1"/>
  <c r="AC374" i="1" s="1"/>
  <c r="Z374" i="1"/>
  <c r="AC350" i="1"/>
  <c r="I273" i="1"/>
  <c r="AF55" i="1"/>
  <c r="I170" i="1"/>
  <c r="AF295" i="1"/>
  <c r="H59" i="1"/>
  <c r="H51" i="1"/>
  <c r="AC179" i="1"/>
  <c r="H92" i="1"/>
  <c r="AF264" i="1"/>
  <c r="K337" i="1"/>
  <c r="E249" i="2"/>
  <c r="E252" i="2"/>
  <c r="AC51" i="1"/>
  <c r="AC337" i="1"/>
  <c r="F57" i="1"/>
  <c r="G123" i="1"/>
  <c r="E215" i="2"/>
  <c r="AU374" i="1"/>
  <c r="AF362" i="1"/>
  <c r="AC344" i="1"/>
  <c r="AC294" i="1"/>
  <c r="H23" i="1"/>
  <c r="AC23" i="1"/>
  <c r="AF90" i="1"/>
  <c r="AC90" i="1"/>
  <c r="AU368" i="1"/>
  <c r="AT368" i="1" s="1"/>
  <c r="AS368" i="1" s="1"/>
  <c r="AR368" i="1" s="1"/>
  <c r="AQ368" i="1" s="1"/>
  <c r="AP368" i="1" s="1"/>
  <c r="AO368" i="1" s="1"/>
  <c r="AN368" i="1" s="1"/>
  <c r="AM368" i="1" s="1"/>
  <c r="AL368" i="1" s="1"/>
  <c r="G368" i="1"/>
  <c r="Z368" i="1"/>
  <c r="AF216" i="1"/>
  <c r="AC216" i="1"/>
  <c r="I216" i="1"/>
  <c r="Z365" i="1"/>
  <c r="G365" i="1"/>
  <c r="AU371" i="1"/>
  <c r="G371" i="1"/>
  <c r="Z371" i="1"/>
  <c r="K354" i="1"/>
  <c r="AF354" i="1"/>
  <c r="AF203" i="1"/>
  <c r="I203" i="1"/>
  <c r="AC134" i="1"/>
  <c r="AF134" i="1"/>
  <c r="H134" i="1"/>
  <c r="Z373" i="1"/>
  <c r="G373" i="1"/>
  <c r="AF146" i="1"/>
  <c r="AC146" i="1"/>
  <c r="I146" i="1"/>
  <c r="G363" i="1"/>
  <c r="Z363" i="1"/>
  <c r="Z253" i="1"/>
  <c r="G253" i="1"/>
  <c r="K369" i="1"/>
  <c r="AF163" i="1"/>
  <c r="AF286" i="1"/>
  <c r="H21" i="1"/>
  <c r="AU369" i="1"/>
  <c r="AF322" i="1"/>
  <c r="AU367" i="1"/>
  <c r="AU202" i="1"/>
  <c r="F99" i="1"/>
  <c r="E279" i="2"/>
  <c r="G115" i="1"/>
  <c r="Z115" i="1"/>
  <c r="F189" i="1"/>
  <c r="E66" i="2"/>
  <c r="G269" i="1"/>
  <c r="Z269" i="1"/>
  <c r="Z121" i="1"/>
  <c r="G121" i="1"/>
  <c r="Z205" i="1"/>
  <c r="G205" i="1"/>
  <c r="Z274" i="1"/>
  <c r="G274" i="1"/>
  <c r="F236" i="1"/>
  <c r="E111" i="2"/>
  <c r="Z175" i="1"/>
  <c r="G175" i="1"/>
  <c r="G22" i="1"/>
  <c r="Z22" i="1"/>
  <c r="G260" i="1"/>
  <c r="AU281" i="1"/>
  <c r="F30" i="1"/>
  <c r="E212" i="2"/>
  <c r="F218" i="1"/>
  <c r="E93" i="2"/>
  <c r="F65" i="1"/>
  <c r="E247" i="2"/>
  <c r="G52" i="1"/>
  <c r="Z52" i="1"/>
  <c r="F58" i="1"/>
  <c r="E240" i="2"/>
  <c r="Z172" i="1"/>
  <c r="G172" i="1"/>
  <c r="I172" i="1" s="1"/>
  <c r="Z127" i="1"/>
  <c r="G127" i="1"/>
  <c r="F317" i="1"/>
  <c r="E327" i="2"/>
  <c r="F35" i="1"/>
  <c r="E217" i="2"/>
  <c r="G200" i="1"/>
  <c r="Z200" i="1"/>
  <c r="F29" i="1"/>
  <c r="E211" i="2"/>
  <c r="Z106" i="1"/>
  <c r="G106" i="1"/>
  <c r="F204" i="1"/>
  <c r="E79" i="2"/>
  <c r="AB16" i="1"/>
  <c r="AB18" i="1"/>
  <c r="AU256" i="1"/>
  <c r="AU295" i="1"/>
  <c r="AU39" i="1"/>
  <c r="Z68" i="1"/>
  <c r="G68" i="1"/>
  <c r="F254" i="1"/>
  <c r="E129" i="2"/>
  <c r="F104" i="1"/>
  <c r="E284" i="2"/>
  <c r="AU178" i="1"/>
  <c r="F169" i="1"/>
  <c r="E309" i="2"/>
  <c r="F126" i="1"/>
  <c r="E18" i="2"/>
  <c r="AU339" i="1"/>
  <c r="F213" i="1"/>
  <c r="E88" i="2"/>
  <c r="Z53" i="1"/>
  <c r="G53" i="1"/>
  <c r="AU209" i="1"/>
  <c r="F131" i="1"/>
  <c r="E23" i="2"/>
  <c r="F257" i="1"/>
  <c r="E132" i="2"/>
  <c r="F277" i="1"/>
  <c r="E151" i="2"/>
  <c r="Z180" i="1"/>
  <c r="G180" i="1"/>
  <c r="Z168" i="1"/>
  <c r="G168" i="1"/>
  <c r="F316" i="1"/>
  <c r="E326" i="2"/>
  <c r="F320" i="1"/>
  <c r="E330" i="2"/>
  <c r="G32" i="1"/>
  <c r="Z32" i="1"/>
  <c r="G41" i="1"/>
  <c r="Z41" i="1"/>
  <c r="Z77" i="1"/>
  <c r="G77" i="1"/>
  <c r="F78" i="1"/>
  <c r="E259" i="2"/>
  <c r="Z217" i="1"/>
  <c r="G217" i="1"/>
  <c r="F94" i="1"/>
  <c r="E274" i="2"/>
  <c r="F167" i="1"/>
  <c r="E307" i="2"/>
  <c r="Z154" i="1"/>
  <c r="G154" i="1"/>
  <c r="G129" i="1"/>
  <c r="Z129" i="1"/>
  <c r="F42" i="1"/>
  <c r="E224" i="2"/>
  <c r="Z61" i="1"/>
  <c r="G61" i="1"/>
  <c r="AU192" i="1"/>
  <c r="AT192" i="1" s="1"/>
  <c r="AS192" i="1" s="1"/>
  <c r="AR192" i="1" s="1"/>
  <c r="AQ192" i="1" s="1"/>
  <c r="AP192" i="1" s="1"/>
  <c r="AO192" i="1" s="1"/>
  <c r="AN192" i="1" s="1"/>
  <c r="AM192" i="1" s="1"/>
  <c r="AL192" i="1" s="1"/>
  <c r="Z133" i="1"/>
  <c r="G133" i="1"/>
  <c r="F160" i="1"/>
  <c r="E48" i="2"/>
  <c r="E320" i="2"/>
  <c r="F304" i="1"/>
  <c r="E319" i="2"/>
  <c r="F148" i="1"/>
  <c r="E35" i="2"/>
  <c r="F151" i="1"/>
  <c r="E38" i="2"/>
  <c r="AF195" i="1"/>
  <c r="AC195" i="1"/>
  <c r="I195" i="1"/>
  <c r="F25" i="1"/>
  <c r="E207" i="2"/>
  <c r="F87" i="1"/>
  <c r="E267" i="2"/>
  <c r="F101" i="1"/>
  <c r="E281" i="2"/>
  <c r="G171" i="1"/>
  <c r="Z171" i="1"/>
  <c r="Z182" i="1"/>
  <c r="G182" i="1"/>
  <c r="F359" i="1"/>
  <c r="E199" i="2"/>
  <c r="E32" i="2"/>
  <c r="AU40" i="1"/>
  <c r="AU111" i="1"/>
  <c r="Z302" i="1"/>
  <c r="E377" i="1"/>
  <c r="F377" i="1" s="1"/>
  <c r="G377" i="1" s="1"/>
  <c r="AC377" i="1" s="1"/>
  <c r="AU291" i="1"/>
  <c r="AU215" i="1"/>
  <c r="AU227" i="1"/>
  <c r="AU184" i="1"/>
  <c r="AU196" i="1"/>
  <c r="AU282" i="1"/>
  <c r="AU325" i="1"/>
  <c r="E28" i="1"/>
  <c r="E379" i="1"/>
  <c r="F379" i="1" s="1"/>
  <c r="G379" i="1" s="1"/>
  <c r="E297" i="2"/>
  <c r="AU64" i="1"/>
  <c r="E296" i="2"/>
  <c r="AU141" i="1"/>
  <c r="AU355" i="1"/>
  <c r="Z195" i="1"/>
  <c r="E376" i="1"/>
  <c r="F376" i="1" s="1"/>
  <c r="Z376" i="1" s="1"/>
  <c r="AU311" i="1"/>
  <c r="AU303" i="1"/>
  <c r="Z45" i="1"/>
  <c r="AU259" i="1"/>
  <c r="AU297" i="1"/>
  <c r="AT297" i="1" s="1"/>
  <c r="AS297" i="1" s="1"/>
  <c r="AR297" i="1" s="1"/>
  <c r="AQ297" i="1" s="1"/>
  <c r="AP297" i="1" s="1"/>
  <c r="AO297" i="1" s="1"/>
  <c r="AN297" i="1" s="1"/>
  <c r="AM297" i="1" s="1"/>
  <c r="AL297" i="1" s="1"/>
  <c r="E372" i="1"/>
  <c r="F372" i="1" s="1"/>
  <c r="Z372" i="1" s="1"/>
  <c r="AU71" i="1"/>
  <c r="AT71" i="1" s="1"/>
  <c r="E264" i="2"/>
  <c r="AU207" i="1"/>
  <c r="G79" i="1"/>
  <c r="AU230" i="1"/>
  <c r="G357" i="1"/>
  <c r="E378" i="1"/>
  <c r="F378" i="1" s="1"/>
  <c r="AU267" i="1"/>
  <c r="AU59" i="1"/>
  <c r="AT59" i="1" s="1"/>
  <c r="AS59" i="1" s="1"/>
  <c r="AR59" i="1" s="1"/>
  <c r="AQ59" i="1" s="1"/>
  <c r="AP59" i="1" s="1"/>
  <c r="AO59" i="1" s="1"/>
  <c r="AN59" i="1" s="1"/>
  <c r="AM59" i="1" s="1"/>
  <c r="AL59" i="1" s="1"/>
  <c r="AU235" i="1"/>
  <c r="AU312" i="1"/>
  <c r="AU247" i="1"/>
  <c r="AT247" i="1" s="1"/>
  <c r="AS247" i="1" s="1"/>
  <c r="AR247" i="1" s="1"/>
  <c r="AQ247" i="1" s="1"/>
  <c r="AP247" i="1" s="1"/>
  <c r="AO247" i="1" s="1"/>
  <c r="AN247" i="1" s="1"/>
  <c r="AM247" i="1" s="1"/>
  <c r="AL247" i="1" s="1"/>
  <c r="AU84" i="1"/>
  <c r="AU232" i="1"/>
  <c r="AU162" i="1"/>
  <c r="E375" i="1"/>
  <c r="F375" i="1" s="1"/>
  <c r="AU43" i="1"/>
  <c r="AU268" i="1"/>
  <c r="AT369" i="1"/>
  <c r="AS369" i="1" s="1"/>
  <c r="AR369" i="1" s="1"/>
  <c r="AQ369" i="1" s="1"/>
  <c r="AP369" i="1" s="1"/>
  <c r="AO369" i="1" s="1"/>
  <c r="AN369" i="1" s="1"/>
  <c r="AM369" i="1" s="1"/>
  <c r="AL369" i="1" s="1"/>
  <c r="AT367" i="1"/>
  <c r="AS367" i="1" s="1"/>
  <c r="AR367" i="1" s="1"/>
  <c r="AQ367" i="1" s="1"/>
  <c r="AP367" i="1" s="1"/>
  <c r="AO367" i="1" s="1"/>
  <c r="AN367" i="1" s="1"/>
  <c r="AM367" i="1" s="1"/>
  <c r="AL367" i="1" s="1"/>
  <c r="Z366" i="1"/>
  <c r="G366" i="1"/>
  <c r="AU366" i="1"/>
  <c r="AT371" i="1"/>
  <c r="AS371" i="1" s="1"/>
  <c r="AR371" i="1" s="1"/>
  <c r="AQ371" i="1" s="1"/>
  <c r="AP371" i="1" s="1"/>
  <c r="AO371" i="1" s="1"/>
  <c r="AN371" i="1" s="1"/>
  <c r="AM371" i="1" s="1"/>
  <c r="AL371" i="1" s="1"/>
  <c r="AF196" i="1"/>
  <c r="AC196" i="1"/>
  <c r="AT202" i="1"/>
  <c r="AS202" i="1" s="1"/>
  <c r="AR202" i="1" s="1"/>
  <c r="AQ202" i="1" s="1"/>
  <c r="AP202" i="1" s="1"/>
  <c r="AO202" i="1" s="1"/>
  <c r="AN202" i="1" s="1"/>
  <c r="AM202" i="1" s="1"/>
  <c r="AL202" i="1" s="1"/>
  <c r="AT291" i="1"/>
  <c r="AS291" i="1" s="1"/>
  <c r="G27" i="1"/>
  <c r="Z27" i="1"/>
  <c r="AC353" i="1"/>
  <c r="J353" i="1"/>
  <c r="AF353" i="1"/>
  <c r="AT339" i="1"/>
  <c r="AS339" i="1" s="1"/>
  <c r="AR339" i="1" s="1"/>
  <c r="AQ339" i="1" s="1"/>
  <c r="AP339" i="1" s="1"/>
  <c r="AO339" i="1" s="1"/>
  <c r="AN339" i="1" s="1"/>
  <c r="AM339" i="1" s="1"/>
  <c r="AL339" i="1" s="1"/>
  <c r="AF164" i="1"/>
  <c r="AC164" i="1"/>
  <c r="AF226" i="1"/>
  <c r="AC226" i="1"/>
  <c r="I226" i="1"/>
  <c r="AT227" i="1"/>
  <c r="AS227" i="1" s="1"/>
  <c r="AR227" i="1" s="1"/>
  <c r="AQ227" i="1" s="1"/>
  <c r="AP227" i="1" s="1"/>
  <c r="AO227" i="1" s="1"/>
  <c r="AN227" i="1" s="1"/>
  <c r="AM227" i="1" s="1"/>
  <c r="AL227" i="1" s="1"/>
  <c r="AU211" i="1"/>
  <c r="Z211" i="1"/>
  <c r="G211" i="1"/>
  <c r="Z155" i="1"/>
  <c r="G155" i="1"/>
  <c r="Z135" i="1"/>
  <c r="G135" i="1"/>
  <c r="AU83" i="1"/>
  <c r="Z83" i="1"/>
  <c r="G83" i="1"/>
  <c r="AU236" i="1"/>
  <c r="Z236" i="1"/>
  <c r="G236" i="1"/>
  <c r="F224" i="1"/>
  <c r="E99" i="2"/>
  <c r="Z265" i="1"/>
  <c r="G265" i="1"/>
  <c r="G25" i="1"/>
  <c r="Z25" i="1"/>
  <c r="Z118" i="1"/>
  <c r="G118" i="1"/>
  <c r="AU118" i="1"/>
  <c r="F266" i="1"/>
  <c r="E141" i="2"/>
  <c r="Z227" i="1"/>
  <c r="AS71" i="1"/>
  <c r="AR71" i="1" s="1"/>
  <c r="AQ71" i="1" s="1"/>
  <c r="AP71" i="1" s="1"/>
  <c r="AO71" i="1" s="1"/>
  <c r="AN71" i="1" s="1"/>
  <c r="AM71" i="1" s="1"/>
  <c r="AL71" i="1" s="1"/>
  <c r="G74" i="1"/>
  <c r="AU74" i="1"/>
  <c r="G75" i="1"/>
  <c r="AU75" i="1"/>
  <c r="Z75" i="1"/>
  <c r="G290" i="1"/>
  <c r="Z290" i="1"/>
  <c r="AU290" i="1"/>
  <c r="AU150" i="1"/>
  <c r="Z150" i="1"/>
  <c r="G150" i="1"/>
  <c r="F332" i="1"/>
  <c r="E178" i="2"/>
  <c r="Z285" i="1"/>
  <c r="AU285" i="1"/>
  <c r="F252" i="1"/>
  <c r="E127" i="2"/>
  <c r="G62" i="1"/>
  <c r="F93" i="1"/>
  <c r="E273" i="2"/>
  <c r="G69" i="1"/>
  <c r="Z69" i="1"/>
  <c r="F334" i="1"/>
  <c r="E179" i="2"/>
  <c r="AU240" i="1"/>
  <c r="Z240" i="1"/>
  <c r="F327" i="1"/>
  <c r="E337" i="2"/>
  <c r="G233" i="1"/>
  <c r="Z233" i="1"/>
  <c r="AU233" i="1"/>
  <c r="G258" i="1"/>
  <c r="Z258" i="1"/>
  <c r="AU183" i="1"/>
  <c r="Z183" i="1"/>
  <c r="G183" i="1"/>
  <c r="F86" i="1"/>
  <c r="E266" i="2"/>
  <c r="G165" i="1"/>
  <c r="Z165" i="1"/>
  <c r="Z306" i="1"/>
  <c r="AU306" i="1"/>
  <c r="Z122" i="1"/>
  <c r="G122" i="1"/>
  <c r="F288" i="1"/>
  <c r="E162" i="2"/>
  <c r="AU305" i="1"/>
  <c r="G305" i="1"/>
  <c r="Z305" i="1"/>
  <c r="Z262" i="1"/>
  <c r="G262" i="1"/>
  <c r="Z218" i="1"/>
  <c r="G218" i="1"/>
  <c r="AU218" i="1"/>
  <c r="AU38" i="1"/>
  <c r="Z38" i="1"/>
  <c r="G72" i="1"/>
  <c r="Z72" i="1"/>
  <c r="Z208" i="1"/>
  <c r="G208" i="1"/>
  <c r="AU208" i="1"/>
  <c r="AU273" i="1"/>
  <c r="Z273" i="1"/>
  <c r="AU134" i="1"/>
  <c r="Z134" i="1"/>
  <c r="F313" i="1"/>
  <c r="E325" i="2"/>
  <c r="Z275" i="1"/>
  <c r="AU275" i="1"/>
  <c r="AU289" i="1"/>
  <c r="Z289" i="1"/>
  <c r="G376" i="1"/>
  <c r="AU376" i="1"/>
  <c r="Z30" i="1"/>
  <c r="G30" i="1"/>
  <c r="Z198" i="1"/>
  <c r="AU198" i="1"/>
  <c r="G198" i="1"/>
  <c r="AU214" i="1"/>
  <c r="Z214" i="1"/>
  <c r="G214" i="1"/>
  <c r="Z226" i="1"/>
  <c r="AU226" i="1"/>
  <c r="Z360" i="1"/>
  <c r="AU360" i="1"/>
  <c r="G360" i="1"/>
  <c r="G186" i="1"/>
  <c r="AU186" i="1"/>
  <c r="AU139" i="1"/>
  <c r="Z139" i="1"/>
  <c r="G139" i="1"/>
  <c r="G185" i="1"/>
  <c r="Z185" i="1"/>
  <c r="AU185" i="1"/>
  <c r="G119" i="1"/>
  <c r="AU119" i="1"/>
  <c r="Z119" i="1"/>
  <c r="Z221" i="1"/>
  <c r="G221" i="1"/>
  <c r="AU221" i="1"/>
  <c r="Z50" i="1"/>
  <c r="AU50" i="1"/>
  <c r="G50" i="1"/>
  <c r="G58" i="1"/>
  <c r="Z58" i="1"/>
  <c r="Z191" i="1"/>
  <c r="G191" i="1"/>
  <c r="G29" i="1"/>
  <c r="Z29" i="1"/>
  <c r="AU29" i="1"/>
  <c r="Z178" i="1"/>
  <c r="G178" i="1"/>
  <c r="AF172" i="1"/>
  <c r="AC172" i="1"/>
  <c r="Z248" i="1"/>
  <c r="AU248" i="1"/>
  <c r="Z378" i="1"/>
  <c r="AU378" i="1"/>
  <c r="AU85" i="1"/>
  <c r="Z85" i="1"/>
  <c r="G85" i="1"/>
  <c r="Z70" i="1"/>
  <c r="G70" i="1"/>
  <c r="AU131" i="1"/>
  <c r="G131" i="1"/>
  <c r="Z131" i="1"/>
  <c r="AU137" i="1"/>
  <c r="Z137" i="1"/>
  <c r="G137" i="1"/>
  <c r="Z337" i="1"/>
  <c r="AU337" i="1"/>
  <c r="G279" i="1"/>
  <c r="AU279" i="1"/>
  <c r="Z279" i="1"/>
  <c r="F309" i="1"/>
  <c r="E171" i="2"/>
  <c r="Z204" i="1"/>
  <c r="G204" i="1"/>
  <c r="AU204" i="1"/>
  <c r="G176" i="1"/>
  <c r="AU176" i="1"/>
  <c r="Z293" i="1"/>
  <c r="G293" i="1"/>
  <c r="AU293" i="1"/>
  <c r="AU152" i="1"/>
  <c r="Z152" i="1"/>
  <c r="G152" i="1"/>
  <c r="Z222" i="1"/>
  <c r="G222" i="1"/>
  <c r="AU222" i="1"/>
  <c r="AF352" i="1"/>
  <c r="AC352" i="1"/>
  <c r="J352" i="1"/>
  <c r="AU349" i="1"/>
  <c r="Z349" i="1"/>
  <c r="G349" i="1"/>
  <c r="Z377" i="1"/>
  <c r="G358" i="1"/>
  <c r="G234" i="1"/>
  <c r="G242" i="1"/>
  <c r="Z326" i="1"/>
  <c r="Z352" i="1"/>
  <c r="E82" i="2"/>
  <c r="G188" i="1"/>
  <c r="Z346" i="1"/>
  <c r="Z379" i="1"/>
  <c r="AC379" i="1"/>
  <c r="K379" i="1"/>
  <c r="AF379" i="1"/>
  <c r="K377" i="1"/>
  <c r="AF377" i="1"/>
  <c r="G370" i="1"/>
  <c r="AU370" i="1"/>
  <c r="Z370" i="1"/>
  <c r="AT378" i="1"/>
  <c r="AS378" i="1" s="1"/>
  <c r="AR378" i="1" s="1"/>
  <c r="AQ378" i="1" s="1"/>
  <c r="AP378" i="1" s="1"/>
  <c r="AO378" i="1" s="1"/>
  <c r="AN378" i="1" s="1"/>
  <c r="AM378" i="1" s="1"/>
  <c r="AL378" i="1" s="1"/>
  <c r="G378" i="1"/>
  <c r="AU379" i="1"/>
  <c r="AU377" i="1"/>
  <c r="AI381" i="1" l="1"/>
  <c r="AJ381" i="1"/>
  <c r="AK381" i="1"/>
  <c r="AT382" i="1"/>
  <c r="AS382" i="1" s="1"/>
  <c r="AR382" i="1" s="1"/>
  <c r="AQ382" i="1" s="1"/>
  <c r="AP382" i="1" s="1"/>
  <c r="AO382" i="1" s="1"/>
  <c r="AN382" i="1" s="1"/>
  <c r="AM382" i="1" s="1"/>
  <c r="AL382" i="1" s="1"/>
  <c r="AC382" i="1"/>
  <c r="K382" i="1"/>
  <c r="AF382" i="1"/>
  <c r="AC381" i="1"/>
  <c r="K381" i="1"/>
  <c r="AS380" i="1"/>
  <c r="AR380" i="1" s="1"/>
  <c r="AQ380" i="1" s="1"/>
  <c r="AP380" i="1" s="1"/>
  <c r="AO380" i="1" s="1"/>
  <c r="AN380" i="1" s="1"/>
  <c r="AM380" i="1" s="1"/>
  <c r="AL380" i="1" s="1"/>
  <c r="AT380" i="1"/>
  <c r="AF381" i="1"/>
  <c r="AC380" i="1"/>
  <c r="K380" i="1"/>
  <c r="AF380" i="1"/>
  <c r="Z57" i="1"/>
  <c r="G57" i="1"/>
  <c r="Z261" i="1"/>
  <c r="G261" i="1"/>
  <c r="AC66" i="1"/>
  <c r="AF66" i="1"/>
  <c r="H66" i="1"/>
  <c r="AF220" i="1"/>
  <c r="I220" i="1"/>
  <c r="AC220" i="1"/>
  <c r="Z356" i="1"/>
  <c r="G356" i="1"/>
  <c r="Z184" i="1"/>
  <c r="G184" i="1"/>
  <c r="Z228" i="1"/>
  <c r="G228" i="1"/>
  <c r="H73" i="1"/>
  <c r="AC73" i="1"/>
  <c r="AF73" i="1"/>
  <c r="Z237" i="1"/>
  <c r="G237" i="1"/>
  <c r="AF225" i="1"/>
  <c r="AC225" i="1"/>
  <c r="I225" i="1"/>
  <c r="AF215" i="1"/>
  <c r="I215" i="1"/>
  <c r="AC215" i="1"/>
  <c r="AF89" i="1"/>
  <c r="AC89" i="1"/>
  <c r="H89" i="1"/>
  <c r="Z256" i="1"/>
  <c r="G256" i="1"/>
  <c r="Z303" i="1"/>
  <c r="G303" i="1"/>
  <c r="AF190" i="1"/>
  <c r="AC190" i="1"/>
  <c r="I190" i="1"/>
  <c r="G330" i="1"/>
  <c r="Z330" i="1"/>
  <c r="Z348" i="1"/>
  <c r="G348" i="1"/>
  <c r="G372" i="1"/>
  <c r="K372" i="1" s="1"/>
  <c r="AU372" i="1"/>
  <c r="AT372" i="1" s="1"/>
  <c r="AF374" i="1"/>
  <c r="G341" i="1"/>
  <c r="Z341" i="1"/>
  <c r="AC67" i="1"/>
  <c r="H67" i="1"/>
  <c r="AF67" i="1"/>
  <c r="Z24" i="1"/>
  <c r="G24" i="1"/>
  <c r="AF271" i="1"/>
  <c r="AC271" i="1"/>
  <c r="I271" i="1"/>
  <c r="U374" i="1"/>
  <c r="AF249" i="1"/>
  <c r="AC249" i="1"/>
  <c r="I249" i="1"/>
  <c r="I239" i="1"/>
  <c r="AF239" i="1"/>
  <c r="AC239" i="1"/>
  <c r="Z345" i="1"/>
  <c r="G345" i="1"/>
  <c r="G145" i="1"/>
  <c r="Z145" i="1"/>
  <c r="Z60" i="1"/>
  <c r="G60" i="1"/>
  <c r="Z114" i="1"/>
  <c r="G114" i="1"/>
  <c r="AF159" i="1"/>
  <c r="AC159" i="1"/>
  <c r="I159" i="1"/>
  <c r="AC113" i="1"/>
  <c r="H113" i="1"/>
  <c r="AF113" i="1"/>
  <c r="AF323" i="1"/>
  <c r="AC323" i="1"/>
  <c r="I323" i="1"/>
  <c r="I267" i="1"/>
  <c r="AF267" i="1"/>
  <c r="AC267" i="1"/>
  <c r="AF296" i="1"/>
  <c r="I296" i="1"/>
  <c r="AC296" i="1"/>
  <c r="AF276" i="1"/>
  <c r="AC276" i="1"/>
  <c r="I276" i="1"/>
  <c r="H48" i="1"/>
  <c r="AC48" i="1"/>
  <c r="AF48" i="1"/>
  <c r="I149" i="1"/>
  <c r="AC149" i="1"/>
  <c r="AF149" i="1"/>
  <c r="AC123" i="1"/>
  <c r="AF123" i="1"/>
  <c r="H123" i="1"/>
  <c r="Z132" i="1"/>
  <c r="G132" i="1"/>
  <c r="Z124" i="1"/>
  <c r="G124" i="1"/>
  <c r="Z110" i="1"/>
  <c r="G110" i="1"/>
  <c r="AT374" i="1"/>
  <c r="AS374" i="1" s="1"/>
  <c r="AR374" i="1" s="1"/>
  <c r="AQ374" i="1" s="1"/>
  <c r="AP374" i="1" s="1"/>
  <c r="AO374" i="1" s="1"/>
  <c r="AN374" i="1" s="1"/>
  <c r="AM374" i="1" s="1"/>
  <c r="AL374" i="1" s="1"/>
  <c r="AR291" i="1"/>
  <c r="AQ291" i="1" s="1"/>
  <c r="AP291" i="1" s="1"/>
  <c r="AO291" i="1" s="1"/>
  <c r="AN291" i="1" s="1"/>
  <c r="AM291" i="1" s="1"/>
  <c r="AL291" i="1" s="1"/>
  <c r="AT268" i="1"/>
  <c r="AS268" i="1" s="1"/>
  <c r="AR268" i="1" s="1"/>
  <c r="AQ268" i="1" s="1"/>
  <c r="AP268" i="1" s="1"/>
  <c r="AO268" i="1" s="1"/>
  <c r="AN268" i="1" s="1"/>
  <c r="AM268" i="1" s="1"/>
  <c r="AL268" i="1" s="1"/>
  <c r="AT235" i="1"/>
  <c r="AS235" i="1" s="1"/>
  <c r="AR235" i="1" s="1"/>
  <c r="AQ235" i="1" s="1"/>
  <c r="AP235" i="1" s="1"/>
  <c r="AO235" i="1" s="1"/>
  <c r="AN235" i="1" s="1"/>
  <c r="AM235" i="1" s="1"/>
  <c r="AL235" i="1" s="1"/>
  <c r="F28" i="1"/>
  <c r="E210" i="2"/>
  <c r="AF61" i="1"/>
  <c r="H61" i="1"/>
  <c r="AC61" i="1"/>
  <c r="H77" i="1"/>
  <c r="AF77" i="1"/>
  <c r="AC77" i="1"/>
  <c r="G213" i="1"/>
  <c r="Z213" i="1"/>
  <c r="Z104" i="1"/>
  <c r="G104" i="1"/>
  <c r="AU44" i="1"/>
  <c r="AU61" i="1"/>
  <c r="AT61" i="1" s="1"/>
  <c r="AS61" i="1" s="1"/>
  <c r="AR61" i="1" s="1"/>
  <c r="AQ61" i="1" s="1"/>
  <c r="AP61" i="1" s="1"/>
  <c r="AO61" i="1" s="1"/>
  <c r="AN61" i="1" s="1"/>
  <c r="AM61" i="1" s="1"/>
  <c r="AL61" i="1" s="1"/>
  <c r="AU148" i="1"/>
  <c r="AU133" i="1"/>
  <c r="AT133" i="1" s="1"/>
  <c r="AS133" i="1" s="1"/>
  <c r="AR133" i="1" s="1"/>
  <c r="AQ133" i="1" s="1"/>
  <c r="AP133" i="1" s="1"/>
  <c r="AO133" i="1" s="1"/>
  <c r="AN133" i="1" s="1"/>
  <c r="AM133" i="1" s="1"/>
  <c r="AL133" i="1" s="1"/>
  <c r="AU182" i="1"/>
  <c r="AT182" i="1" s="1"/>
  <c r="AS182" i="1" s="1"/>
  <c r="AR182" i="1" s="1"/>
  <c r="AQ182" i="1" s="1"/>
  <c r="AP182" i="1" s="1"/>
  <c r="AO182" i="1" s="1"/>
  <c r="AN182" i="1" s="1"/>
  <c r="AM182" i="1" s="1"/>
  <c r="AL182" i="1" s="1"/>
  <c r="AU190" i="1"/>
  <c r="AU188" i="1"/>
  <c r="AU234" i="1"/>
  <c r="AU258" i="1"/>
  <c r="AU318" i="1"/>
  <c r="AU353" i="1"/>
  <c r="AT353" i="1" s="1"/>
  <c r="AS353" i="1" s="1"/>
  <c r="AR353" i="1" s="1"/>
  <c r="AQ353" i="1" s="1"/>
  <c r="AP353" i="1" s="1"/>
  <c r="AO353" i="1" s="1"/>
  <c r="AN353" i="1" s="1"/>
  <c r="AM353" i="1" s="1"/>
  <c r="AL353" i="1" s="1"/>
  <c r="BL84" i="1"/>
  <c r="BL75" i="1"/>
  <c r="BL68" i="1"/>
  <c r="BL87" i="1"/>
  <c r="BL92" i="1"/>
  <c r="BL43" i="1"/>
  <c r="BL9" i="1"/>
  <c r="BL28" i="1"/>
  <c r="BL4" i="1"/>
  <c r="BL48" i="1"/>
  <c r="BL37" i="1"/>
  <c r="AU31" i="1"/>
  <c r="AU335" i="1"/>
  <c r="AU116" i="1"/>
  <c r="AU52" i="1"/>
  <c r="AT52" i="1" s="1"/>
  <c r="AS52" i="1" s="1"/>
  <c r="AR52" i="1" s="1"/>
  <c r="AQ52" i="1" s="1"/>
  <c r="AP52" i="1" s="1"/>
  <c r="AO52" i="1" s="1"/>
  <c r="AN52" i="1" s="1"/>
  <c r="AM52" i="1" s="1"/>
  <c r="AL52" i="1" s="1"/>
  <c r="AU69" i="1"/>
  <c r="AU89" i="1"/>
  <c r="AT89" i="1" s="1"/>
  <c r="AS89" i="1" s="1"/>
  <c r="AR89" i="1" s="1"/>
  <c r="AQ89" i="1" s="1"/>
  <c r="AP89" i="1" s="1"/>
  <c r="AO89" i="1" s="1"/>
  <c r="AN89" i="1" s="1"/>
  <c r="AM89" i="1" s="1"/>
  <c r="AL89" i="1" s="1"/>
  <c r="AU94" i="1"/>
  <c r="AU168" i="1"/>
  <c r="AU194" i="1"/>
  <c r="AU200" i="1"/>
  <c r="AU245" i="1"/>
  <c r="AU274" i="1"/>
  <c r="AU326" i="1"/>
  <c r="AT326" i="1" s="1"/>
  <c r="AS326" i="1" s="1"/>
  <c r="AR326" i="1" s="1"/>
  <c r="AQ326" i="1" s="1"/>
  <c r="AP326" i="1" s="1"/>
  <c r="AO326" i="1" s="1"/>
  <c r="AN326" i="1" s="1"/>
  <c r="AM326" i="1" s="1"/>
  <c r="AL326" i="1" s="1"/>
  <c r="AU301" i="1"/>
  <c r="BL83" i="1"/>
  <c r="BL74" i="1"/>
  <c r="BL67" i="1"/>
  <c r="BL63" i="1"/>
  <c r="BL91" i="1"/>
  <c r="BL35" i="1"/>
  <c r="BL5" i="1"/>
  <c r="BL27" i="1"/>
  <c r="BL3" i="1"/>
  <c r="BL46" i="1"/>
  <c r="BL36" i="1"/>
  <c r="AU160" i="1"/>
  <c r="AU68" i="1"/>
  <c r="AU115" i="1"/>
  <c r="AT115" i="1" s="1"/>
  <c r="AS115" i="1" s="1"/>
  <c r="AR115" i="1" s="1"/>
  <c r="AQ115" i="1" s="1"/>
  <c r="AP115" i="1" s="1"/>
  <c r="AO115" i="1" s="1"/>
  <c r="AN115" i="1" s="1"/>
  <c r="AM115" i="1" s="1"/>
  <c r="AL115" i="1" s="1"/>
  <c r="AU97" i="1"/>
  <c r="AU106" i="1"/>
  <c r="AU173" i="1"/>
  <c r="AT173" i="1" s="1"/>
  <c r="AS173" i="1" s="1"/>
  <c r="AR173" i="1" s="1"/>
  <c r="AQ173" i="1" s="1"/>
  <c r="AP173" i="1" s="1"/>
  <c r="AO173" i="1" s="1"/>
  <c r="AN173" i="1" s="1"/>
  <c r="AM173" i="1" s="1"/>
  <c r="AL173" i="1" s="1"/>
  <c r="AU171" i="1"/>
  <c r="AU220" i="1"/>
  <c r="AU225" i="1"/>
  <c r="AU201" i="1"/>
  <c r="AU338" i="1"/>
  <c r="AT338" i="1" s="1"/>
  <c r="AS338" i="1" s="1"/>
  <c r="AR338" i="1" s="1"/>
  <c r="AQ338" i="1" s="1"/>
  <c r="AP338" i="1" s="1"/>
  <c r="AO338" i="1" s="1"/>
  <c r="AN338" i="1" s="1"/>
  <c r="AM338" i="1" s="1"/>
  <c r="AL338" i="1" s="1"/>
  <c r="AU329" i="1"/>
  <c r="BL82" i="1"/>
  <c r="BL73" i="1"/>
  <c r="BL66" i="1"/>
  <c r="BL62" i="1"/>
  <c r="BL57" i="1"/>
  <c r="BL30" i="1"/>
  <c r="BL6" i="1"/>
  <c r="BL25" i="1"/>
  <c r="BL51" i="1"/>
  <c r="BL45" i="1"/>
  <c r="BL34" i="1"/>
  <c r="AU72" i="1"/>
  <c r="AU127" i="1"/>
  <c r="AU101" i="1"/>
  <c r="AU122" i="1"/>
  <c r="AU197" i="1"/>
  <c r="AU181" i="1"/>
  <c r="AT181" i="1" s="1"/>
  <c r="AS181" i="1" s="1"/>
  <c r="AR181" i="1" s="1"/>
  <c r="AQ181" i="1" s="1"/>
  <c r="AP181" i="1" s="1"/>
  <c r="AO181" i="1" s="1"/>
  <c r="AN181" i="1" s="1"/>
  <c r="AM181" i="1" s="1"/>
  <c r="AL181" i="1" s="1"/>
  <c r="AU228" i="1"/>
  <c r="AU246" i="1"/>
  <c r="AU243" i="1"/>
  <c r="AT243" i="1" s="1"/>
  <c r="AS243" i="1" s="1"/>
  <c r="AR243" i="1" s="1"/>
  <c r="AQ243" i="1" s="1"/>
  <c r="AP243" i="1" s="1"/>
  <c r="AO243" i="1" s="1"/>
  <c r="AN243" i="1" s="1"/>
  <c r="AM243" i="1" s="1"/>
  <c r="AL243" i="1" s="1"/>
  <c r="AU358" i="1"/>
  <c r="AT358" i="1" s="1"/>
  <c r="AS358" i="1" s="1"/>
  <c r="AR358" i="1" s="1"/>
  <c r="AQ358" i="1" s="1"/>
  <c r="AP358" i="1" s="1"/>
  <c r="AO358" i="1" s="1"/>
  <c r="AN358" i="1" s="1"/>
  <c r="AM358" i="1" s="1"/>
  <c r="AL358" i="1" s="1"/>
  <c r="AU340" i="1"/>
  <c r="BL81" i="1"/>
  <c r="BL89" i="1"/>
  <c r="BL65" i="1"/>
  <c r="BL60" i="1"/>
  <c r="BL56" i="1"/>
  <c r="BL26" i="1"/>
  <c r="BL52" i="1"/>
  <c r="BL24" i="1"/>
  <c r="BL19" i="1"/>
  <c r="BL44" i="1"/>
  <c r="BL17" i="1"/>
  <c r="AU284" i="1"/>
  <c r="AT284" i="1" s="1"/>
  <c r="AS284" i="1" s="1"/>
  <c r="AR284" i="1" s="1"/>
  <c r="AQ284" i="1" s="1"/>
  <c r="AP284" i="1" s="1"/>
  <c r="AO284" i="1" s="1"/>
  <c r="AN284" i="1" s="1"/>
  <c r="AM284" i="1" s="1"/>
  <c r="AL284" i="1" s="1"/>
  <c r="AU149" i="1"/>
  <c r="AU80" i="1"/>
  <c r="AU147" i="1"/>
  <c r="AU105" i="1"/>
  <c r="AU126" i="1"/>
  <c r="AU159" i="1"/>
  <c r="AT159" i="1" s="1"/>
  <c r="AS159" i="1" s="1"/>
  <c r="AR159" i="1" s="1"/>
  <c r="AQ159" i="1" s="1"/>
  <c r="AP159" i="1" s="1"/>
  <c r="AO159" i="1" s="1"/>
  <c r="AN159" i="1" s="1"/>
  <c r="AM159" i="1" s="1"/>
  <c r="AL159" i="1" s="1"/>
  <c r="AU195" i="1"/>
  <c r="AU272" i="1"/>
  <c r="AT272" i="1" s="1"/>
  <c r="AS272" i="1" s="1"/>
  <c r="AR272" i="1" s="1"/>
  <c r="AQ272" i="1" s="1"/>
  <c r="AP272" i="1" s="1"/>
  <c r="AO272" i="1" s="1"/>
  <c r="AN272" i="1" s="1"/>
  <c r="AM272" i="1" s="1"/>
  <c r="AL272" i="1" s="1"/>
  <c r="AU262" i="1"/>
  <c r="AU249" i="1"/>
  <c r="AU336" i="1"/>
  <c r="AU361" i="1"/>
  <c r="BL80" i="1"/>
  <c r="BL88" i="1"/>
  <c r="BL100" i="1"/>
  <c r="BL59" i="1"/>
  <c r="BL55" i="1"/>
  <c r="BL22" i="1"/>
  <c r="BL50" i="1"/>
  <c r="BL23" i="1"/>
  <c r="BL14" i="1"/>
  <c r="BL42" i="1"/>
  <c r="BL8" i="1"/>
  <c r="AU283" i="1"/>
  <c r="AU108" i="1"/>
  <c r="AU351" i="1"/>
  <c r="AU47" i="1"/>
  <c r="AT47" i="1" s="1"/>
  <c r="AS47" i="1" s="1"/>
  <c r="AR47" i="1" s="1"/>
  <c r="AQ47" i="1" s="1"/>
  <c r="AP47" i="1" s="1"/>
  <c r="AO47" i="1" s="1"/>
  <c r="AN47" i="1" s="1"/>
  <c r="AM47" i="1" s="1"/>
  <c r="AL47" i="1" s="1"/>
  <c r="AU41" i="1"/>
  <c r="AT41" i="1" s="1"/>
  <c r="AS41" i="1" s="1"/>
  <c r="AR41" i="1" s="1"/>
  <c r="AQ41" i="1" s="1"/>
  <c r="AP41" i="1" s="1"/>
  <c r="AO41" i="1" s="1"/>
  <c r="AN41" i="1" s="1"/>
  <c r="AM41" i="1" s="1"/>
  <c r="AL41" i="1" s="1"/>
  <c r="AU151" i="1"/>
  <c r="AU121" i="1"/>
  <c r="AU138" i="1"/>
  <c r="AU169" i="1"/>
  <c r="AU161" i="1"/>
  <c r="AT161" i="1" s="1"/>
  <c r="AS161" i="1" s="1"/>
  <c r="AR161" i="1" s="1"/>
  <c r="AQ161" i="1" s="1"/>
  <c r="AP161" i="1" s="1"/>
  <c r="AO161" i="1" s="1"/>
  <c r="AN161" i="1" s="1"/>
  <c r="AM161" i="1" s="1"/>
  <c r="AL161" i="1" s="1"/>
  <c r="AU296" i="1"/>
  <c r="AT296" i="1" s="1"/>
  <c r="AS296" i="1" s="1"/>
  <c r="AR296" i="1" s="1"/>
  <c r="AQ296" i="1" s="1"/>
  <c r="AP296" i="1" s="1"/>
  <c r="AO296" i="1" s="1"/>
  <c r="AN296" i="1" s="1"/>
  <c r="AM296" i="1" s="1"/>
  <c r="AL296" i="1" s="1"/>
  <c r="AU205" i="1"/>
  <c r="AU254" i="1"/>
  <c r="AU341" i="1"/>
  <c r="BL99" i="1"/>
  <c r="BL79" i="1"/>
  <c r="BL71" i="1"/>
  <c r="BL98" i="1"/>
  <c r="BL58" i="1"/>
  <c r="BL54" i="1"/>
  <c r="BL18" i="1"/>
  <c r="BL33" i="1"/>
  <c r="BL21" i="1"/>
  <c r="BL11" i="1"/>
  <c r="BL41" i="1"/>
  <c r="BL7" i="1"/>
  <c r="AU174" i="1"/>
  <c r="AT174" i="1" s="1"/>
  <c r="AS174" i="1" s="1"/>
  <c r="AR174" i="1" s="1"/>
  <c r="AQ174" i="1" s="1"/>
  <c r="AP174" i="1" s="1"/>
  <c r="AO174" i="1" s="1"/>
  <c r="AN174" i="1" s="1"/>
  <c r="AM174" i="1" s="1"/>
  <c r="AL174" i="1" s="1"/>
  <c r="AK174" i="1" s="1"/>
  <c r="AU26" i="1"/>
  <c r="AU67" i="1"/>
  <c r="AU53" i="1"/>
  <c r="AU104" i="1"/>
  <c r="AU125" i="1"/>
  <c r="AT125" i="1" s="1"/>
  <c r="AS125" i="1" s="1"/>
  <c r="AR125" i="1" s="1"/>
  <c r="AQ125" i="1" s="1"/>
  <c r="AP125" i="1" s="1"/>
  <c r="AO125" i="1" s="1"/>
  <c r="AN125" i="1" s="1"/>
  <c r="AM125" i="1" s="1"/>
  <c r="AL125" i="1" s="1"/>
  <c r="AU154" i="1"/>
  <c r="AU175" i="1"/>
  <c r="AU167" i="1"/>
  <c r="AU213" i="1"/>
  <c r="AU237" i="1"/>
  <c r="AT237" i="1" s="1"/>
  <c r="AS237" i="1" s="1"/>
  <c r="AR237" i="1" s="1"/>
  <c r="AQ237" i="1" s="1"/>
  <c r="AP237" i="1" s="1"/>
  <c r="AO237" i="1" s="1"/>
  <c r="AN237" i="1" s="1"/>
  <c r="AM237" i="1" s="1"/>
  <c r="AL237" i="1" s="1"/>
  <c r="AU302" i="1"/>
  <c r="AT302" i="1" s="1"/>
  <c r="AS302" i="1" s="1"/>
  <c r="AR302" i="1" s="1"/>
  <c r="AQ302" i="1" s="1"/>
  <c r="AP302" i="1" s="1"/>
  <c r="AO302" i="1" s="1"/>
  <c r="AN302" i="1" s="1"/>
  <c r="AM302" i="1" s="1"/>
  <c r="AL302" i="1" s="1"/>
  <c r="AU352" i="1"/>
  <c r="BL94" i="1"/>
  <c r="BL77" i="1"/>
  <c r="BL70" i="1"/>
  <c r="BL97" i="1"/>
  <c r="BL95" i="1"/>
  <c r="BL53" i="1"/>
  <c r="BL16" i="1"/>
  <c r="BL32" i="1"/>
  <c r="BL13" i="1"/>
  <c r="BL2" i="1"/>
  <c r="BL40" i="1"/>
  <c r="AU315" i="1"/>
  <c r="AT315" i="1" s="1"/>
  <c r="AS315" i="1" s="1"/>
  <c r="AR315" i="1" s="1"/>
  <c r="AQ315" i="1" s="1"/>
  <c r="AP315" i="1" s="1"/>
  <c r="AO315" i="1" s="1"/>
  <c r="AN315" i="1" s="1"/>
  <c r="AM315" i="1" s="1"/>
  <c r="AL315" i="1" s="1"/>
  <c r="AU21" i="1"/>
  <c r="AU55" i="1"/>
  <c r="AU32" i="1"/>
  <c r="AT32" i="1" s="1"/>
  <c r="AS32" i="1" s="1"/>
  <c r="AR32" i="1" s="1"/>
  <c r="AQ32" i="1" s="1"/>
  <c r="AP32" i="1" s="1"/>
  <c r="AO32" i="1" s="1"/>
  <c r="AN32" i="1" s="1"/>
  <c r="AM32" i="1" s="1"/>
  <c r="AL32" i="1" s="1"/>
  <c r="AU242" i="1"/>
  <c r="BL47" i="1"/>
  <c r="AU128" i="1"/>
  <c r="AT128" i="1" s="1"/>
  <c r="AS128" i="1" s="1"/>
  <c r="AR128" i="1" s="1"/>
  <c r="AQ128" i="1" s="1"/>
  <c r="AP128" i="1" s="1"/>
  <c r="AO128" i="1" s="1"/>
  <c r="AN128" i="1" s="1"/>
  <c r="AM128" i="1" s="1"/>
  <c r="AL128" i="1" s="1"/>
  <c r="AU124" i="1"/>
  <c r="AT124" i="1" s="1"/>
  <c r="AS124" i="1" s="1"/>
  <c r="AR124" i="1" s="1"/>
  <c r="AQ124" i="1" s="1"/>
  <c r="AP124" i="1" s="1"/>
  <c r="AO124" i="1" s="1"/>
  <c r="AN124" i="1" s="1"/>
  <c r="AM124" i="1" s="1"/>
  <c r="AL124" i="1" s="1"/>
  <c r="AU57" i="1"/>
  <c r="AU310" i="1"/>
  <c r="BL15" i="1"/>
  <c r="AU112" i="1"/>
  <c r="AU357" i="1"/>
  <c r="BL29" i="1"/>
  <c r="AU356" i="1"/>
  <c r="AU129" i="1"/>
  <c r="BL85" i="1"/>
  <c r="BL12" i="1"/>
  <c r="AU180" i="1"/>
  <c r="BL69" i="1"/>
  <c r="BL38" i="1"/>
  <c r="AU172" i="1"/>
  <c r="BL96" i="1"/>
  <c r="AU179" i="1"/>
  <c r="AT179" i="1" s="1"/>
  <c r="AS179" i="1" s="1"/>
  <c r="AR179" i="1" s="1"/>
  <c r="AQ179" i="1" s="1"/>
  <c r="AP179" i="1" s="1"/>
  <c r="AO179" i="1" s="1"/>
  <c r="AN179" i="1" s="1"/>
  <c r="AM179" i="1" s="1"/>
  <c r="AL179" i="1" s="1"/>
  <c r="BL76" i="1"/>
  <c r="BL93" i="1"/>
  <c r="AU34" i="1"/>
  <c r="AT34" i="1" s="1"/>
  <c r="AS34" i="1" s="1"/>
  <c r="AR34" i="1" s="1"/>
  <c r="AQ34" i="1" s="1"/>
  <c r="AP34" i="1" s="1"/>
  <c r="AO34" i="1" s="1"/>
  <c r="AN34" i="1" s="1"/>
  <c r="AM34" i="1" s="1"/>
  <c r="AL34" i="1" s="1"/>
  <c r="BL49" i="1"/>
  <c r="AU219" i="1"/>
  <c r="AT219" i="1" s="1"/>
  <c r="AS219" i="1" s="1"/>
  <c r="AR219" i="1" s="1"/>
  <c r="AQ219" i="1" s="1"/>
  <c r="AP219" i="1" s="1"/>
  <c r="AO219" i="1" s="1"/>
  <c r="AN219" i="1" s="1"/>
  <c r="AM219" i="1" s="1"/>
  <c r="AL219" i="1" s="1"/>
  <c r="AU263" i="1"/>
  <c r="AT263" i="1" s="1"/>
  <c r="AS263" i="1" s="1"/>
  <c r="AR263" i="1" s="1"/>
  <c r="AQ263" i="1" s="1"/>
  <c r="AP263" i="1" s="1"/>
  <c r="AO263" i="1" s="1"/>
  <c r="AN263" i="1" s="1"/>
  <c r="AM263" i="1" s="1"/>
  <c r="AL263" i="1" s="1"/>
  <c r="AU277" i="1"/>
  <c r="AU223" i="1"/>
  <c r="AU271" i="1"/>
  <c r="AT271" i="1" s="1"/>
  <c r="AS271" i="1" s="1"/>
  <c r="AR271" i="1" s="1"/>
  <c r="AQ271" i="1" s="1"/>
  <c r="AP271" i="1" s="1"/>
  <c r="AO271" i="1" s="1"/>
  <c r="AN271" i="1" s="1"/>
  <c r="AM271" i="1" s="1"/>
  <c r="AL271" i="1" s="1"/>
  <c r="AU344" i="1"/>
  <c r="AU255" i="1"/>
  <c r="AU140" i="1"/>
  <c r="AU158" i="1"/>
  <c r="AT158" i="1" s="1"/>
  <c r="AS158" i="1" s="1"/>
  <c r="AR158" i="1" s="1"/>
  <c r="AQ158" i="1" s="1"/>
  <c r="AP158" i="1" s="1"/>
  <c r="AO158" i="1" s="1"/>
  <c r="AN158" i="1" s="1"/>
  <c r="AM158" i="1" s="1"/>
  <c r="AL158" i="1" s="1"/>
  <c r="AU320" i="1"/>
  <c r="AT320" i="1" s="1"/>
  <c r="AS320" i="1" s="1"/>
  <c r="AR320" i="1" s="1"/>
  <c r="AQ320" i="1" s="1"/>
  <c r="AP320" i="1" s="1"/>
  <c r="AO320" i="1" s="1"/>
  <c r="AN320" i="1" s="1"/>
  <c r="AM320" i="1" s="1"/>
  <c r="AL320" i="1" s="1"/>
  <c r="AU132" i="1"/>
  <c r="AU27" i="1"/>
  <c r="AU292" i="1"/>
  <c r="AU276" i="1"/>
  <c r="AU307" i="1"/>
  <c r="AT307" i="1" s="1"/>
  <c r="AS307" i="1" s="1"/>
  <c r="AR307" i="1" s="1"/>
  <c r="AQ307" i="1" s="1"/>
  <c r="AP307" i="1" s="1"/>
  <c r="AO307" i="1" s="1"/>
  <c r="AN307" i="1" s="1"/>
  <c r="AM307" i="1" s="1"/>
  <c r="AL307" i="1" s="1"/>
  <c r="AU153" i="1"/>
  <c r="AT153" i="1" s="1"/>
  <c r="AS153" i="1" s="1"/>
  <c r="AR153" i="1" s="1"/>
  <c r="AQ153" i="1" s="1"/>
  <c r="AP153" i="1" s="1"/>
  <c r="AO153" i="1" s="1"/>
  <c r="AN153" i="1" s="1"/>
  <c r="AM153" i="1" s="1"/>
  <c r="AL153" i="1" s="1"/>
  <c r="AU100" i="1"/>
  <c r="AU343" i="1"/>
  <c r="AT343" i="1" s="1"/>
  <c r="AS343" i="1" s="1"/>
  <c r="AR343" i="1" s="1"/>
  <c r="AQ343" i="1" s="1"/>
  <c r="AP343" i="1" s="1"/>
  <c r="AO343" i="1" s="1"/>
  <c r="AN343" i="1" s="1"/>
  <c r="AM343" i="1" s="1"/>
  <c r="AL343" i="1" s="1"/>
  <c r="AU76" i="1"/>
  <c r="AT76" i="1" s="1"/>
  <c r="AS76" i="1" s="1"/>
  <c r="AR76" i="1" s="1"/>
  <c r="AQ76" i="1" s="1"/>
  <c r="AP76" i="1" s="1"/>
  <c r="AO76" i="1" s="1"/>
  <c r="AN76" i="1" s="1"/>
  <c r="AM76" i="1" s="1"/>
  <c r="AL76" i="1" s="1"/>
  <c r="AU304" i="1"/>
  <c r="AU136" i="1"/>
  <c r="AU300" i="1"/>
  <c r="AU299" i="1"/>
  <c r="AT299" i="1" s="1"/>
  <c r="AS299" i="1" s="1"/>
  <c r="AR299" i="1" s="1"/>
  <c r="AQ299" i="1" s="1"/>
  <c r="AP299" i="1" s="1"/>
  <c r="AO299" i="1" s="1"/>
  <c r="AN299" i="1" s="1"/>
  <c r="AM299" i="1" s="1"/>
  <c r="AL299" i="1" s="1"/>
  <c r="AU231" i="1"/>
  <c r="AT231" i="1" s="1"/>
  <c r="AS231" i="1" s="1"/>
  <c r="AR231" i="1" s="1"/>
  <c r="AQ231" i="1" s="1"/>
  <c r="AP231" i="1" s="1"/>
  <c r="AO231" i="1" s="1"/>
  <c r="AN231" i="1" s="1"/>
  <c r="AM231" i="1" s="1"/>
  <c r="AL231" i="1" s="1"/>
  <c r="AU88" i="1"/>
  <c r="AU229" i="1"/>
  <c r="AU92" i="1"/>
  <c r="AT92" i="1" s="1"/>
  <c r="AS92" i="1" s="1"/>
  <c r="AR92" i="1" s="1"/>
  <c r="AQ92" i="1" s="1"/>
  <c r="AP92" i="1" s="1"/>
  <c r="AO92" i="1" s="1"/>
  <c r="AN92" i="1" s="1"/>
  <c r="AM92" i="1" s="1"/>
  <c r="AL92" i="1" s="1"/>
  <c r="AU350" i="1"/>
  <c r="AU239" i="1"/>
  <c r="AU51" i="1"/>
  <c r="AT51" i="1" s="1"/>
  <c r="AS51" i="1" s="1"/>
  <c r="AR51" i="1" s="1"/>
  <c r="AQ51" i="1" s="1"/>
  <c r="AP51" i="1" s="1"/>
  <c r="AO51" i="1" s="1"/>
  <c r="AN51" i="1" s="1"/>
  <c r="AM51" i="1" s="1"/>
  <c r="AL51" i="1" s="1"/>
  <c r="AU328" i="1"/>
  <c r="AU189" i="1"/>
  <c r="AU36" i="1"/>
  <c r="AU142" i="1"/>
  <c r="AU251" i="1"/>
  <c r="AU348" i="1"/>
  <c r="AU250" i="1"/>
  <c r="AT250" i="1" s="1"/>
  <c r="AS250" i="1" s="1"/>
  <c r="AR250" i="1" s="1"/>
  <c r="AQ250" i="1" s="1"/>
  <c r="AP250" i="1" s="1"/>
  <c r="AO250" i="1" s="1"/>
  <c r="AN250" i="1" s="1"/>
  <c r="AM250" i="1" s="1"/>
  <c r="AL250" i="1" s="1"/>
  <c r="AU102" i="1"/>
  <c r="AT102" i="1" s="1"/>
  <c r="AS102" i="1" s="1"/>
  <c r="AR102" i="1" s="1"/>
  <c r="AQ102" i="1" s="1"/>
  <c r="AP102" i="1" s="1"/>
  <c r="AO102" i="1" s="1"/>
  <c r="AN102" i="1" s="1"/>
  <c r="AM102" i="1" s="1"/>
  <c r="AL102" i="1" s="1"/>
  <c r="AU354" i="1"/>
  <c r="AT354" i="1" s="1"/>
  <c r="AS354" i="1" s="1"/>
  <c r="AR354" i="1" s="1"/>
  <c r="AQ354" i="1" s="1"/>
  <c r="AP354" i="1" s="1"/>
  <c r="AO354" i="1" s="1"/>
  <c r="AN354" i="1" s="1"/>
  <c r="AM354" i="1" s="1"/>
  <c r="AL354" i="1" s="1"/>
  <c r="AU66" i="1"/>
  <c r="AT66" i="1" s="1"/>
  <c r="AS66" i="1" s="1"/>
  <c r="AR66" i="1" s="1"/>
  <c r="AQ66" i="1" s="1"/>
  <c r="AP66" i="1" s="1"/>
  <c r="AO66" i="1" s="1"/>
  <c r="AN66" i="1" s="1"/>
  <c r="AM66" i="1" s="1"/>
  <c r="AL66" i="1" s="1"/>
  <c r="AU82" i="1"/>
  <c r="AU58" i="1"/>
  <c r="AU280" i="1"/>
  <c r="AU375" i="1"/>
  <c r="AT375" i="1" s="1"/>
  <c r="AS375" i="1" s="1"/>
  <c r="AR375" i="1" s="1"/>
  <c r="AQ375" i="1" s="1"/>
  <c r="AP375" i="1" s="1"/>
  <c r="AO375" i="1" s="1"/>
  <c r="AN375" i="1" s="1"/>
  <c r="AM375" i="1" s="1"/>
  <c r="AL375" i="1" s="1"/>
  <c r="AU42" i="1"/>
  <c r="AU331" i="1"/>
  <c r="AU264" i="1"/>
  <c r="AU81" i="1"/>
  <c r="AT81" i="1" s="1"/>
  <c r="AS81" i="1" s="1"/>
  <c r="AR81" i="1" s="1"/>
  <c r="AQ81" i="1" s="1"/>
  <c r="AP81" i="1" s="1"/>
  <c r="AO81" i="1" s="1"/>
  <c r="AN81" i="1" s="1"/>
  <c r="AM81" i="1" s="1"/>
  <c r="AL81" i="1" s="1"/>
  <c r="AU212" i="1"/>
  <c r="AT212" i="1" s="1"/>
  <c r="AS212" i="1" s="1"/>
  <c r="AR212" i="1" s="1"/>
  <c r="AQ212" i="1" s="1"/>
  <c r="AP212" i="1" s="1"/>
  <c r="AO212" i="1" s="1"/>
  <c r="AN212" i="1" s="1"/>
  <c r="AM212" i="1" s="1"/>
  <c r="AL212" i="1" s="1"/>
  <c r="AU193" i="1"/>
  <c r="AT193" i="1" s="1"/>
  <c r="AS193" i="1" s="1"/>
  <c r="AR193" i="1" s="1"/>
  <c r="AQ193" i="1" s="1"/>
  <c r="AP193" i="1" s="1"/>
  <c r="AO193" i="1" s="1"/>
  <c r="AN193" i="1" s="1"/>
  <c r="AM193" i="1" s="1"/>
  <c r="AL193" i="1" s="1"/>
  <c r="AU143" i="1"/>
  <c r="AU117" i="1"/>
  <c r="AU170" i="1"/>
  <c r="AT170" i="1" s="1"/>
  <c r="AS170" i="1" s="1"/>
  <c r="AR170" i="1" s="1"/>
  <c r="AQ170" i="1" s="1"/>
  <c r="AP170" i="1" s="1"/>
  <c r="AO170" i="1" s="1"/>
  <c r="AN170" i="1" s="1"/>
  <c r="AM170" i="1" s="1"/>
  <c r="AL170" i="1" s="1"/>
  <c r="AU120" i="1"/>
  <c r="AU98" i="1"/>
  <c r="AU49" i="1"/>
  <c r="AT49" i="1" s="1"/>
  <c r="AS49" i="1" s="1"/>
  <c r="AR49" i="1" s="1"/>
  <c r="AQ49" i="1" s="1"/>
  <c r="AP49" i="1" s="1"/>
  <c r="AO49" i="1" s="1"/>
  <c r="AN49" i="1" s="1"/>
  <c r="AM49" i="1" s="1"/>
  <c r="AL49" i="1" s="1"/>
  <c r="AU24" i="1"/>
  <c r="AT24" i="1" s="1"/>
  <c r="AS24" i="1" s="1"/>
  <c r="AR24" i="1" s="1"/>
  <c r="AQ24" i="1" s="1"/>
  <c r="AP24" i="1" s="1"/>
  <c r="AO24" i="1" s="1"/>
  <c r="AN24" i="1" s="1"/>
  <c r="AM24" i="1" s="1"/>
  <c r="AL24" i="1" s="1"/>
  <c r="AU156" i="1"/>
  <c r="AU109" i="1"/>
  <c r="AT109" i="1" s="1"/>
  <c r="AS109" i="1" s="1"/>
  <c r="AR109" i="1" s="1"/>
  <c r="AQ109" i="1" s="1"/>
  <c r="AP109" i="1" s="1"/>
  <c r="AO109" i="1" s="1"/>
  <c r="AN109" i="1" s="1"/>
  <c r="AM109" i="1" s="1"/>
  <c r="AL109" i="1" s="1"/>
  <c r="AU54" i="1"/>
  <c r="AT54" i="1" s="1"/>
  <c r="AS54" i="1" s="1"/>
  <c r="AR54" i="1" s="1"/>
  <c r="AQ54" i="1" s="1"/>
  <c r="AP54" i="1" s="1"/>
  <c r="AO54" i="1" s="1"/>
  <c r="AN54" i="1" s="1"/>
  <c r="AM54" i="1" s="1"/>
  <c r="AL54" i="1" s="1"/>
  <c r="AU216" i="1"/>
  <c r="AT216" i="1" s="1"/>
  <c r="AS216" i="1" s="1"/>
  <c r="AR216" i="1" s="1"/>
  <c r="AQ216" i="1" s="1"/>
  <c r="AP216" i="1" s="1"/>
  <c r="AO216" i="1" s="1"/>
  <c r="AN216" i="1" s="1"/>
  <c r="AM216" i="1" s="1"/>
  <c r="AL216" i="1" s="1"/>
  <c r="AU77" i="1"/>
  <c r="AT77" i="1" s="1"/>
  <c r="AS77" i="1" s="1"/>
  <c r="AR77" i="1" s="1"/>
  <c r="AQ77" i="1" s="1"/>
  <c r="AP77" i="1" s="1"/>
  <c r="AO77" i="1" s="1"/>
  <c r="AN77" i="1" s="1"/>
  <c r="AM77" i="1" s="1"/>
  <c r="AL77" i="1" s="1"/>
  <c r="BL39" i="1"/>
  <c r="AU317" i="1"/>
  <c r="AU210" i="1"/>
  <c r="AU146" i="1"/>
  <c r="AU73" i="1"/>
  <c r="AT73" i="1" s="1"/>
  <c r="AS73" i="1" s="1"/>
  <c r="AR73" i="1" s="1"/>
  <c r="AQ73" i="1" s="1"/>
  <c r="AP73" i="1" s="1"/>
  <c r="AO73" i="1" s="1"/>
  <c r="AN73" i="1" s="1"/>
  <c r="AM73" i="1" s="1"/>
  <c r="AL73" i="1" s="1"/>
  <c r="AU90" i="1"/>
  <c r="AT90" i="1" s="1"/>
  <c r="AS90" i="1" s="1"/>
  <c r="AR90" i="1" s="1"/>
  <c r="AQ90" i="1" s="1"/>
  <c r="AP90" i="1" s="1"/>
  <c r="AO90" i="1" s="1"/>
  <c r="AN90" i="1" s="1"/>
  <c r="AM90" i="1" s="1"/>
  <c r="AL90" i="1" s="1"/>
  <c r="AU321" i="1"/>
  <c r="AU103" i="1"/>
  <c r="AT103" i="1" s="1"/>
  <c r="AS103" i="1" s="1"/>
  <c r="AR103" i="1" s="1"/>
  <c r="AQ103" i="1" s="1"/>
  <c r="AP103" i="1" s="1"/>
  <c r="AO103" i="1" s="1"/>
  <c r="AN103" i="1" s="1"/>
  <c r="AM103" i="1" s="1"/>
  <c r="AL103" i="1" s="1"/>
  <c r="AU270" i="1"/>
  <c r="AU342" i="1"/>
  <c r="AT342" i="1" s="1"/>
  <c r="AS342" i="1" s="1"/>
  <c r="AR342" i="1" s="1"/>
  <c r="AQ342" i="1" s="1"/>
  <c r="AP342" i="1" s="1"/>
  <c r="AO342" i="1" s="1"/>
  <c r="AN342" i="1" s="1"/>
  <c r="AM342" i="1" s="1"/>
  <c r="AL342" i="1" s="1"/>
  <c r="AU91" i="1"/>
  <c r="AT91" i="1" s="1"/>
  <c r="AS91" i="1" s="1"/>
  <c r="AR91" i="1" s="1"/>
  <c r="AQ91" i="1" s="1"/>
  <c r="AP91" i="1" s="1"/>
  <c r="AO91" i="1" s="1"/>
  <c r="AN91" i="1" s="1"/>
  <c r="AM91" i="1" s="1"/>
  <c r="AL91" i="1" s="1"/>
  <c r="BL86" i="1"/>
  <c r="AU316" i="1"/>
  <c r="AT316" i="1" s="1"/>
  <c r="AS316" i="1" s="1"/>
  <c r="AR316" i="1" s="1"/>
  <c r="AQ316" i="1" s="1"/>
  <c r="AP316" i="1" s="1"/>
  <c r="AO316" i="1" s="1"/>
  <c r="AN316" i="1" s="1"/>
  <c r="AM316" i="1" s="1"/>
  <c r="AL316" i="1" s="1"/>
  <c r="AU241" i="1"/>
  <c r="AT241" i="1" s="1"/>
  <c r="AS241" i="1" s="1"/>
  <c r="AR241" i="1" s="1"/>
  <c r="AQ241" i="1" s="1"/>
  <c r="AP241" i="1" s="1"/>
  <c r="AO241" i="1" s="1"/>
  <c r="AN241" i="1" s="1"/>
  <c r="AM241" i="1" s="1"/>
  <c r="AL241" i="1" s="1"/>
  <c r="AU114" i="1"/>
  <c r="AU37" i="1"/>
  <c r="AT37" i="1" s="1"/>
  <c r="AS37" i="1" s="1"/>
  <c r="AR37" i="1" s="1"/>
  <c r="AQ37" i="1" s="1"/>
  <c r="AP37" i="1" s="1"/>
  <c r="AO37" i="1" s="1"/>
  <c r="AN37" i="1" s="1"/>
  <c r="AM37" i="1" s="1"/>
  <c r="AL37" i="1" s="1"/>
  <c r="AU294" i="1"/>
  <c r="AU107" i="1"/>
  <c r="AT107" i="1" s="1"/>
  <c r="AS107" i="1" s="1"/>
  <c r="AR107" i="1" s="1"/>
  <c r="AQ107" i="1" s="1"/>
  <c r="AP107" i="1" s="1"/>
  <c r="AO107" i="1" s="1"/>
  <c r="AN107" i="1" s="1"/>
  <c r="AM107" i="1" s="1"/>
  <c r="AL107" i="1" s="1"/>
  <c r="AU322" i="1"/>
  <c r="AU257" i="1"/>
  <c r="AU130" i="1"/>
  <c r="AT130" i="1" s="1"/>
  <c r="AS130" i="1" s="1"/>
  <c r="AR130" i="1" s="1"/>
  <c r="AQ130" i="1" s="1"/>
  <c r="AP130" i="1" s="1"/>
  <c r="AO130" i="1" s="1"/>
  <c r="AN130" i="1" s="1"/>
  <c r="AM130" i="1" s="1"/>
  <c r="AL130" i="1" s="1"/>
  <c r="AU123" i="1"/>
  <c r="BL61" i="1"/>
  <c r="AU347" i="1"/>
  <c r="AU261" i="1"/>
  <c r="AT261" i="1" s="1"/>
  <c r="AS261" i="1" s="1"/>
  <c r="AR261" i="1" s="1"/>
  <c r="AQ261" i="1" s="1"/>
  <c r="AP261" i="1" s="1"/>
  <c r="AO261" i="1" s="1"/>
  <c r="AN261" i="1" s="1"/>
  <c r="AM261" i="1" s="1"/>
  <c r="AL261" i="1" s="1"/>
  <c r="AU145" i="1"/>
  <c r="AU48" i="1"/>
  <c r="AU323" i="1"/>
  <c r="AU345" i="1"/>
  <c r="AU87" i="1"/>
  <c r="AT87" i="1" s="1"/>
  <c r="AS87" i="1" s="1"/>
  <c r="AR87" i="1" s="1"/>
  <c r="AQ87" i="1" s="1"/>
  <c r="AP87" i="1" s="1"/>
  <c r="AO87" i="1" s="1"/>
  <c r="AN87" i="1" s="1"/>
  <c r="AM87" i="1" s="1"/>
  <c r="AL87" i="1" s="1"/>
  <c r="AU157" i="1"/>
  <c r="AU333" i="1"/>
  <c r="AU165" i="1"/>
  <c r="AT165" i="1" s="1"/>
  <c r="AS165" i="1" s="1"/>
  <c r="AR165" i="1" s="1"/>
  <c r="AQ165" i="1" s="1"/>
  <c r="AP165" i="1" s="1"/>
  <c r="AO165" i="1" s="1"/>
  <c r="AN165" i="1" s="1"/>
  <c r="AM165" i="1" s="1"/>
  <c r="AL165" i="1" s="1"/>
  <c r="AU30" i="1"/>
  <c r="AT30" i="1" s="1"/>
  <c r="AS30" i="1" s="1"/>
  <c r="AR30" i="1" s="1"/>
  <c r="AQ30" i="1" s="1"/>
  <c r="AP30" i="1" s="1"/>
  <c r="AO30" i="1" s="1"/>
  <c r="AN30" i="1" s="1"/>
  <c r="AM30" i="1" s="1"/>
  <c r="AL30" i="1" s="1"/>
  <c r="BL64" i="1"/>
  <c r="AU346" i="1"/>
  <c r="AT346" i="1" s="1"/>
  <c r="AS346" i="1" s="1"/>
  <c r="AR346" i="1" s="1"/>
  <c r="AQ346" i="1" s="1"/>
  <c r="AP346" i="1" s="1"/>
  <c r="AO346" i="1" s="1"/>
  <c r="AN346" i="1" s="1"/>
  <c r="AM346" i="1" s="1"/>
  <c r="AL346" i="1" s="1"/>
  <c r="AU244" i="1"/>
  <c r="AT244" i="1" s="1"/>
  <c r="AS244" i="1" s="1"/>
  <c r="AR244" i="1" s="1"/>
  <c r="AQ244" i="1" s="1"/>
  <c r="AP244" i="1" s="1"/>
  <c r="AO244" i="1" s="1"/>
  <c r="AN244" i="1" s="1"/>
  <c r="AM244" i="1" s="1"/>
  <c r="AL244" i="1" s="1"/>
  <c r="AU113" i="1"/>
  <c r="AT113" i="1" s="1"/>
  <c r="AS113" i="1" s="1"/>
  <c r="AR113" i="1" s="1"/>
  <c r="AQ113" i="1" s="1"/>
  <c r="AP113" i="1" s="1"/>
  <c r="AO113" i="1" s="1"/>
  <c r="AN113" i="1" s="1"/>
  <c r="AM113" i="1" s="1"/>
  <c r="AL113" i="1" s="1"/>
  <c r="AU79" i="1"/>
  <c r="AT79" i="1" s="1"/>
  <c r="AS79" i="1" s="1"/>
  <c r="AR79" i="1" s="1"/>
  <c r="AQ79" i="1" s="1"/>
  <c r="AP79" i="1" s="1"/>
  <c r="AO79" i="1" s="1"/>
  <c r="AN79" i="1" s="1"/>
  <c r="AM79" i="1" s="1"/>
  <c r="AL79" i="1" s="1"/>
  <c r="AU324" i="1"/>
  <c r="AU60" i="1"/>
  <c r="AT60" i="1" s="1"/>
  <c r="AS60" i="1" s="1"/>
  <c r="AR60" i="1" s="1"/>
  <c r="AQ60" i="1" s="1"/>
  <c r="AP60" i="1" s="1"/>
  <c r="AO60" i="1" s="1"/>
  <c r="AN60" i="1" s="1"/>
  <c r="AM60" i="1" s="1"/>
  <c r="AL60" i="1" s="1"/>
  <c r="AJ60" i="1" s="1"/>
  <c r="AU187" i="1"/>
  <c r="AT187" i="1" s="1"/>
  <c r="AS187" i="1" s="1"/>
  <c r="AR187" i="1" s="1"/>
  <c r="AQ187" i="1" s="1"/>
  <c r="AP187" i="1" s="1"/>
  <c r="AO187" i="1" s="1"/>
  <c r="AN187" i="1" s="1"/>
  <c r="AM187" i="1" s="1"/>
  <c r="AL187" i="1" s="1"/>
  <c r="AU70" i="1"/>
  <c r="AT70" i="1" s="1"/>
  <c r="AS70" i="1" s="1"/>
  <c r="AR70" i="1" s="1"/>
  <c r="AQ70" i="1" s="1"/>
  <c r="AP70" i="1" s="1"/>
  <c r="AO70" i="1" s="1"/>
  <c r="AN70" i="1" s="1"/>
  <c r="AM70" i="1" s="1"/>
  <c r="AL70" i="1" s="1"/>
  <c r="AU22" i="1"/>
  <c r="AU25" i="1"/>
  <c r="AT25" i="1" s="1"/>
  <c r="AS25" i="1" s="1"/>
  <c r="AR25" i="1" s="1"/>
  <c r="AQ25" i="1" s="1"/>
  <c r="AP25" i="1" s="1"/>
  <c r="AO25" i="1" s="1"/>
  <c r="AN25" i="1" s="1"/>
  <c r="AM25" i="1" s="1"/>
  <c r="AL25" i="1" s="1"/>
  <c r="BL72" i="1"/>
  <c r="AU314" i="1"/>
  <c r="AT314" i="1" s="1"/>
  <c r="AS314" i="1" s="1"/>
  <c r="AR314" i="1" s="1"/>
  <c r="AQ314" i="1" s="1"/>
  <c r="AP314" i="1" s="1"/>
  <c r="AO314" i="1" s="1"/>
  <c r="AN314" i="1" s="1"/>
  <c r="AM314" i="1" s="1"/>
  <c r="AL314" i="1" s="1"/>
  <c r="AU177" i="1"/>
  <c r="AU144" i="1"/>
  <c r="AU363" i="1"/>
  <c r="AT363" i="1" s="1"/>
  <c r="AS363" i="1" s="1"/>
  <c r="AR363" i="1" s="1"/>
  <c r="AQ363" i="1" s="1"/>
  <c r="AP363" i="1" s="1"/>
  <c r="AO363" i="1" s="1"/>
  <c r="AN363" i="1" s="1"/>
  <c r="AM363" i="1" s="1"/>
  <c r="AL363" i="1" s="1"/>
  <c r="AU199" i="1"/>
  <c r="AT199" i="1" s="1"/>
  <c r="AS199" i="1" s="1"/>
  <c r="AR199" i="1" s="1"/>
  <c r="AQ199" i="1" s="1"/>
  <c r="AP199" i="1" s="1"/>
  <c r="AO199" i="1" s="1"/>
  <c r="AN199" i="1" s="1"/>
  <c r="AM199" i="1" s="1"/>
  <c r="AL199" i="1" s="1"/>
  <c r="AU166" i="1"/>
  <c r="AT166" i="1" s="1"/>
  <c r="AS166" i="1" s="1"/>
  <c r="AR166" i="1" s="1"/>
  <c r="AQ166" i="1" s="1"/>
  <c r="AP166" i="1" s="1"/>
  <c r="AO166" i="1" s="1"/>
  <c r="AN166" i="1" s="1"/>
  <c r="AM166" i="1" s="1"/>
  <c r="AL166" i="1" s="1"/>
  <c r="AU287" i="1"/>
  <c r="AT287" i="1" s="1"/>
  <c r="AS287" i="1" s="1"/>
  <c r="AR287" i="1" s="1"/>
  <c r="AQ287" i="1" s="1"/>
  <c r="AP287" i="1" s="1"/>
  <c r="AO287" i="1" s="1"/>
  <c r="AN287" i="1" s="1"/>
  <c r="AM287" i="1" s="1"/>
  <c r="AL287" i="1" s="1"/>
  <c r="AU298" i="1"/>
  <c r="AU373" i="1"/>
  <c r="AU35" i="1"/>
  <c r="AU33" i="1"/>
  <c r="AT33" i="1" s="1"/>
  <c r="AS33" i="1" s="1"/>
  <c r="AR33" i="1" s="1"/>
  <c r="AQ33" i="1" s="1"/>
  <c r="AP33" i="1" s="1"/>
  <c r="AO33" i="1" s="1"/>
  <c r="AN33" i="1" s="1"/>
  <c r="AM33" i="1" s="1"/>
  <c r="AL33" i="1" s="1"/>
  <c r="BL20" i="1"/>
  <c r="BL78" i="1"/>
  <c r="AU265" i="1"/>
  <c r="AU191" i="1"/>
  <c r="AT191" i="1" s="1"/>
  <c r="AS191" i="1" s="1"/>
  <c r="AR191" i="1" s="1"/>
  <c r="AQ191" i="1" s="1"/>
  <c r="AP191" i="1" s="1"/>
  <c r="AO191" i="1" s="1"/>
  <c r="AN191" i="1" s="1"/>
  <c r="AM191" i="1" s="1"/>
  <c r="AL191" i="1" s="1"/>
  <c r="AU135" i="1"/>
  <c r="AT135" i="1" s="1"/>
  <c r="AS135" i="1" s="1"/>
  <c r="AR135" i="1" s="1"/>
  <c r="AQ135" i="1" s="1"/>
  <c r="AP135" i="1" s="1"/>
  <c r="AO135" i="1" s="1"/>
  <c r="AN135" i="1" s="1"/>
  <c r="AM135" i="1" s="1"/>
  <c r="AL135" i="1" s="1"/>
  <c r="AU238" i="1"/>
  <c r="AU23" i="1"/>
  <c r="AT23" i="1" s="1"/>
  <c r="AS23" i="1" s="1"/>
  <c r="AR23" i="1" s="1"/>
  <c r="AQ23" i="1" s="1"/>
  <c r="AP23" i="1" s="1"/>
  <c r="AO23" i="1" s="1"/>
  <c r="AN23" i="1" s="1"/>
  <c r="AM23" i="1" s="1"/>
  <c r="AL23" i="1" s="1"/>
  <c r="AU364" i="1"/>
  <c r="AT364" i="1" s="1"/>
  <c r="AS364" i="1" s="1"/>
  <c r="AR364" i="1" s="1"/>
  <c r="AQ364" i="1" s="1"/>
  <c r="AP364" i="1" s="1"/>
  <c r="AO364" i="1" s="1"/>
  <c r="AN364" i="1" s="1"/>
  <c r="AM364" i="1" s="1"/>
  <c r="AL364" i="1" s="1"/>
  <c r="AU46" i="1"/>
  <c r="AT46" i="1" s="1"/>
  <c r="AS46" i="1" s="1"/>
  <c r="AR46" i="1" s="1"/>
  <c r="AQ46" i="1" s="1"/>
  <c r="AP46" i="1" s="1"/>
  <c r="AO46" i="1" s="1"/>
  <c r="AN46" i="1" s="1"/>
  <c r="AM46" i="1" s="1"/>
  <c r="AL46" i="1" s="1"/>
  <c r="AU56" i="1"/>
  <c r="AU330" i="1"/>
  <c r="AU28" i="1"/>
  <c r="AT28" i="1" s="1"/>
  <c r="AS28" i="1" s="1"/>
  <c r="AR28" i="1" s="1"/>
  <c r="AQ28" i="1" s="1"/>
  <c r="AP28" i="1" s="1"/>
  <c r="AO28" i="1" s="1"/>
  <c r="AN28" i="1" s="1"/>
  <c r="AM28" i="1" s="1"/>
  <c r="AL28" i="1" s="1"/>
  <c r="BL31" i="1"/>
  <c r="BL90" i="1"/>
  <c r="AU217" i="1"/>
  <c r="AT217" i="1" s="1"/>
  <c r="AS217" i="1" s="1"/>
  <c r="AR217" i="1" s="1"/>
  <c r="AQ217" i="1" s="1"/>
  <c r="AP217" i="1" s="1"/>
  <c r="AO217" i="1" s="1"/>
  <c r="AN217" i="1" s="1"/>
  <c r="AM217" i="1" s="1"/>
  <c r="AL217" i="1" s="1"/>
  <c r="AU155" i="1"/>
  <c r="AU99" i="1"/>
  <c r="AT99" i="1" s="1"/>
  <c r="AS99" i="1" s="1"/>
  <c r="AR99" i="1" s="1"/>
  <c r="AQ99" i="1" s="1"/>
  <c r="AP99" i="1" s="1"/>
  <c r="AO99" i="1" s="1"/>
  <c r="AN99" i="1" s="1"/>
  <c r="AM99" i="1" s="1"/>
  <c r="AL99" i="1" s="1"/>
  <c r="AU203" i="1"/>
  <c r="AU96" i="1"/>
  <c r="AT96" i="1" s="1"/>
  <c r="AS96" i="1" s="1"/>
  <c r="AR96" i="1" s="1"/>
  <c r="AQ96" i="1" s="1"/>
  <c r="AP96" i="1" s="1"/>
  <c r="AO96" i="1" s="1"/>
  <c r="AN96" i="1" s="1"/>
  <c r="AM96" i="1" s="1"/>
  <c r="AL96" i="1" s="1"/>
  <c r="AU286" i="1"/>
  <c r="AT286" i="1" s="1"/>
  <c r="AS286" i="1" s="1"/>
  <c r="AR286" i="1" s="1"/>
  <c r="AQ286" i="1" s="1"/>
  <c r="AP286" i="1" s="1"/>
  <c r="AO286" i="1" s="1"/>
  <c r="AN286" i="1" s="1"/>
  <c r="AM286" i="1" s="1"/>
  <c r="AL286" i="1" s="1"/>
  <c r="AU365" i="1"/>
  <c r="AU319" i="1"/>
  <c r="BL10" i="1"/>
  <c r="AU308" i="1"/>
  <c r="AU269" i="1"/>
  <c r="AT269" i="1" s="1"/>
  <c r="AS269" i="1" s="1"/>
  <c r="AR269" i="1" s="1"/>
  <c r="AQ269" i="1" s="1"/>
  <c r="AP269" i="1" s="1"/>
  <c r="AO269" i="1" s="1"/>
  <c r="AN269" i="1" s="1"/>
  <c r="AM269" i="1" s="1"/>
  <c r="AL269" i="1" s="1"/>
  <c r="AU63" i="1"/>
  <c r="AT63" i="1" s="1"/>
  <c r="AS63" i="1" s="1"/>
  <c r="AR63" i="1" s="1"/>
  <c r="AQ63" i="1" s="1"/>
  <c r="AP63" i="1" s="1"/>
  <c r="AO63" i="1" s="1"/>
  <c r="AN63" i="1" s="1"/>
  <c r="AM63" i="1" s="1"/>
  <c r="AL63" i="1" s="1"/>
  <c r="AU95" i="1"/>
  <c r="AT95" i="1" s="1"/>
  <c r="AS95" i="1" s="1"/>
  <c r="AR95" i="1" s="1"/>
  <c r="AQ95" i="1" s="1"/>
  <c r="AP95" i="1" s="1"/>
  <c r="AO95" i="1" s="1"/>
  <c r="AN95" i="1" s="1"/>
  <c r="AM95" i="1" s="1"/>
  <c r="AL95" i="1" s="1"/>
  <c r="AU362" i="1"/>
  <c r="AU164" i="1"/>
  <c r="AU253" i="1"/>
  <c r="AT253" i="1" s="1"/>
  <c r="AS253" i="1" s="1"/>
  <c r="AR253" i="1" s="1"/>
  <c r="AQ253" i="1" s="1"/>
  <c r="AP253" i="1" s="1"/>
  <c r="AO253" i="1" s="1"/>
  <c r="AN253" i="1" s="1"/>
  <c r="AM253" i="1" s="1"/>
  <c r="AL253" i="1" s="1"/>
  <c r="AU62" i="1"/>
  <c r="AT62" i="1" s="1"/>
  <c r="AS62" i="1" s="1"/>
  <c r="AR62" i="1" s="1"/>
  <c r="AQ62" i="1" s="1"/>
  <c r="AP62" i="1" s="1"/>
  <c r="AO62" i="1" s="1"/>
  <c r="AN62" i="1" s="1"/>
  <c r="AM62" i="1" s="1"/>
  <c r="AL62" i="1" s="1"/>
  <c r="AU278" i="1"/>
  <c r="AU110" i="1"/>
  <c r="AT110" i="1" s="1"/>
  <c r="AS110" i="1" s="1"/>
  <c r="AR110" i="1" s="1"/>
  <c r="AQ110" i="1" s="1"/>
  <c r="AP110" i="1" s="1"/>
  <c r="AO110" i="1" s="1"/>
  <c r="AN110" i="1" s="1"/>
  <c r="AM110" i="1" s="1"/>
  <c r="AL110" i="1" s="1"/>
  <c r="AU45" i="1"/>
  <c r="AU206" i="1"/>
  <c r="AT206" i="1" s="1"/>
  <c r="AS206" i="1" s="1"/>
  <c r="AR206" i="1" s="1"/>
  <c r="AQ206" i="1" s="1"/>
  <c r="AP206" i="1" s="1"/>
  <c r="AO206" i="1" s="1"/>
  <c r="AN206" i="1" s="1"/>
  <c r="AM206" i="1" s="1"/>
  <c r="AL206" i="1" s="1"/>
  <c r="AU65" i="1"/>
  <c r="Z65" i="1"/>
  <c r="G65" i="1"/>
  <c r="AU260" i="1"/>
  <c r="Z189" i="1"/>
  <c r="G189" i="1"/>
  <c r="AU163" i="1"/>
  <c r="AT43" i="1"/>
  <c r="AS43" i="1" s="1"/>
  <c r="AR43" i="1" s="1"/>
  <c r="AQ43" i="1" s="1"/>
  <c r="AP43" i="1" s="1"/>
  <c r="AO43" i="1" s="1"/>
  <c r="AN43" i="1" s="1"/>
  <c r="AM43" i="1" s="1"/>
  <c r="AL43" i="1" s="1"/>
  <c r="AT325" i="1"/>
  <c r="AS325" i="1" s="1"/>
  <c r="AR325" i="1" s="1"/>
  <c r="AQ325" i="1" s="1"/>
  <c r="AP325" i="1" s="1"/>
  <c r="AO325" i="1" s="1"/>
  <c r="AN325" i="1" s="1"/>
  <c r="AM325" i="1" s="1"/>
  <c r="AL325" i="1" s="1"/>
  <c r="Z304" i="1"/>
  <c r="G304" i="1"/>
  <c r="G167" i="1"/>
  <c r="Z167" i="1"/>
  <c r="G316" i="1"/>
  <c r="Z316" i="1"/>
  <c r="G257" i="1"/>
  <c r="Z257" i="1"/>
  <c r="I205" i="1"/>
  <c r="AC205" i="1"/>
  <c r="AF205" i="1"/>
  <c r="K363" i="1"/>
  <c r="AC363" i="1"/>
  <c r="AF363" i="1"/>
  <c r="AF371" i="1"/>
  <c r="K371" i="1"/>
  <c r="AC371" i="1"/>
  <c r="AC368" i="1"/>
  <c r="K368" i="1"/>
  <c r="AF368" i="1"/>
  <c r="G375" i="1"/>
  <c r="Z375" i="1"/>
  <c r="AT267" i="1"/>
  <c r="AS267" i="1" s="1"/>
  <c r="AR267" i="1" s="1"/>
  <c r="AQ267" i="1" s="1"/>
  <c r="AP267" i="1" s="1"/>
  <c r="AO267" i="1" s="1"/>
  <c r="AN267" i="1" s="1"/>
  <c r="AM267" i="1" s="1"/>
  <c r="AL267" i="1" s="1"/>
  <c r="AT355" i="1"/>
  <c r="AS355" i="1"/>
  <c r="AR355" i="1" s="1"/>
  <c r="AQ355" i="1" s="1"/>
  <c r="AP355" i="1" s="1"/>
  <c r="AO355" i="1" s="1"/>
  <c r="AN355" i="1" s="1"/>
  <c r="AM355" i="1" s="1"/>
  <c r="AL355" i="1" s="1"/>
  <c r="AT282" i="1"/>
  <c r="AS282" i="1" s="1"/>
  <c r="AR282" i="1" s="1"/>
  <c r="AQ282" i="1" s="1"/>
  <c r="AP282" i="1" s="1"/>
  <c r="AO282" i="1" s="1"/>
  <c r="AN282" i="1" s="1"/>
  <c r="AM282" i="1" s="1"/>
  <c r="AL282" i="1" s="1"/>
  <c r="AT111" i="1"/>
  <c r="AS111" i="1"/>
  <c r="AR111" i="1" s="1"/>
  <c r="AQ111" i="1" s="1"/>
  <c r="AP111" i="1" s="1"/>
  <c r="AO111" i="1" s="1"/>
  <c r="AN111" i="1" s="1"/>
  <c r="AM111" i="1" s="1"/>
  <c r="AL111" i="1" s="1"/>
  <c r="I171" i="1"/>
  <c r="AF171" i="1"/>
  <c r="AC171" i="1"/>
  <c r="I168" i="1"/>
  <c r="AF168" i="1"/>
  <c r="AC168" i="1"/>
  <c r="G254" i="1"/>
  <c r="Z254" i="1"/>
  <c r="I200" i="1"/>
  <c r="AF200" i="1"/>
  <c r="AC200" i="1"/>
  <c r="AC22" i="1"/>
  <c r="H22" i="1"/>
  <c r="AF22" i="1"/>
  <c r="AF115" i="1"/>
  <c r="H115" i="1"/>
  <c r="AC115" i="1"/>
  <c r="AI368" i="1"/>
  <c r="AK368" i="1"/>
  <c r="AJ368" i="1"/>
  <c r="AT162" i="1"/>
  <c r="AS162" i="1"/>
  <c r="AR162" i="1" s="1"/>
  <c r="AQ162" i="1" s="1"/>
  <c r="AP162" i="1" s="1"/>
  <c r="AO162" i="1" s="1"/>
  <c r="AN162" i="1" s="1"/>
  <c r="AM162" i="1" s="1"/>
  <c r="AL162" i="1" s="1"/>
  <c r="AJ297" i="1"/>
  <c r="AK297" i="1"/>
  <c r="AI297" i="1"/>
  <c r="AH297" i="1" s="1"/>
  <c r="AB297" i="1" s="1"/>
  <c r="AT141" i="1"/>
  <c r="AS141" i="1" s="1"/>
  <c r="AR141" i="1" s="1"/>
  <c r="AQ141" i="1" s="1"/>
  <c r="AP141" i="1" s="1"/>
  <c r="AO141" i="1" s="1"/>
  <c r="AN141" i="1" s="1"/>
  <c r="AM141" i="1" s="1"/>
  <c r="AL141" i="1" s="1"/>
  <c r="AT196" i="1"/>
  <c r="AS196" i="1" s="1"/>
  <c r="AR196" i="1" s="1"/>
  <c r="AQ196" i="1" s="1"/>
  <c r="AP196" i="1" s="1"/>
  <c r="AO196" i="1" s="1"/>
  <c r="AN196" i="1" s="1"/>
  <c r="AM196" i="1" s="1"/>
  <c r="AL196" i="1" s="1"/>
  <c r="AT40" i="1"/>
  <c r="AS40" i="1" s="1"/>
  <c r="AR40" i="1" s="1"/>
  <c r="AQ40" i="1" s="1"/>
  <c r="AP40" i="1" s="1"/>
  <c r="AO40" i="1" s="1"/>
  <c r="AN40" i="1"/>
  <c r="AM40" i="1" s="1"/>
  <c r="AL40" i="1" s="1"/>
  <c r="G42" i="1"/>
  <c r="Z42" i="1"/>
  <c r="G94" i="1"/>
  <c r="Z94" i="1"/>
  <c r="AC41" i="1"/>
  <c r="H41" i="1"/>
  <c r="AF41" i="1"/>
  <c r="G126" i="1"/>
  <c r="Z126" i="1"/>
  <c r="AF68" i="1"/>
  <c r="AC68" i="1"/>
  <c r="H68" i="1"/>
  <c r="AF175" i="1"/>
  <c r="AC175" i="1"/>
  <c r="I175" i="1"/>
  <c r="AC121" i="1"/>
  <c r="AF121" i="1"/>
  <c r="H121" i="1"/>
  <c r="K365" i="1"/>
  <c r="AC365" i="1"/>
  <c r="AF365" i="1"/>
  <c r="AT232" i="1"/>
  <c r="AS232" i="1" s="1"/>
  <c r="AR232" i="1" s="1"/>
  <c r="AQ232" i="1" s="1"/>
  <c r="AP232" i="1" s="1"/>
  <c r="AO232" i="1" s="1"/>
  <c r="AN232" i="1" s="1"/>
  <c r="AM232" i="1" s="1"/>
  <c r="AL232" i="1" s="1"/>
  <c r="AF357" i="1"/>
  <c r="AC357" i="1"/>
  <c r="K357" i="1"/>
  <c r="AT259" i="1"/>
  <c r="AS259" i="1" s="1"/>
  <c r="AR259" i="1" s="1"/>
  <c r="AQ259" i="1" s="1"/>
  <c r="AP259" i="1"/>
  <c r="AO259" i="1" s="1"/>
  <c r="AN259" i="1" s="1"/>
  <c r="AM259" i="1" s="1"/>
  <c r="AL259" i="1" s="1"/>
  <c r="AT184" i="1"/>
  <c r="AS184" i="1" s="1"/>
  <c r="AR184" i="1" s="1"/>
  <c r="AQ184" i="1" s="1"/>
  <c r="AP184" i="1" s="1"/>
  <c r="AO184" i="1" s="1"/>
  <c r="AN184" i="1" s="1"/>
  <c r="AM184" i="1" s="1"/>
  <c r="AL184" i="1" s="1"/>
  <c r="Z101" i="1"/>
  <c r="G101" i="1"/>
  <c r="Z160" i="1"/>
  <c r="G160" i="1"/>
  <c r="AC217" i="1"/>
  <c r="AF217" i="1"/>
  <c r="I217" i="1"/>
  <c r="AF180" i="1"/>
  <c r="AC180" i="1"/>
  <c r="I180" i="1"/>
  <c r="AT209" i="1"/>
  <c r="AS209" i="1" s="1"/>
  <c r="AR209" i="1" s="1"/>
  <c r="AQ209" i="1" s="1"/>
  <c r="AP209" i="1" s="1"/>
  <c r="AO209" i="1" s="1"/>
  <c r="AN209" i="1" s="1"/>
  <c r="AM209" i="1" s="1"/>
  <c r="AL209" i="1" s="1"/>
  <c r="Z35" i="1"/>
  <c r="G35" i="1"/>
  <c r="Z99" i="1"/>
  <c r="G99" i="1"/>
  <c r="AS372" i="1"/>
  <c r="AR372" i="1" s="1"/>
  <c r="AQ372" i="1" s="1"/>
  <c r="AP372" i="1" s="1"/>
  <c r="AO372" i="1" s="1"/>
  <c r="AN372" i="1" s="1"/>
  <c r="AM372" i="1" s="1"/>
  <c r="AL372" i="1" s="1"/>
  <c r="AJ372" i="1" s="1"/>
  <c r="AT84" i="1"/>
  <c r="AS84" i="1" s="1"/>
  <c r="AR84" i="1" s="1"/>
  <c r="AQ84" i="1" s="1"/>
  <c r="AP84" i="1" s="1"/>
  <c r="AO84" i="1" s="1"/>
  <c r="AN84" i="1" s="1"/>
  <c r="AM84" i="1" s="1"/>
  <c r="AL84" i="1" s="1"/>
  <c r="AT230" i="1"/>
  <c r="AS230" i="1" s="1"/>
  <c r="AR230" i="1" s="1"/>
  <c r="AQ230" i="1" s="1"/>
  <c r="AP230" i="1" s="1"/>
  <c r="AO230" i="1" s="1"/>
  <c r="AN230" i="1" s="1"/>
  <c r="AM230" i="1" s="1"/>
  <c r="AL230" i="1" s="1"/>
  <c r="AT64" i="1"/>
  <c r="AS64" i="1" s="1"/>
  <c r="AR64" i="1" s="1"/>
  <c r="AQ64" i="1" s="1"/>
  <c r="AP64" i="1" s="1"/>
  <c r="AO64" i="1" s="1"/>
  <c r="AN64" i="1" s="1"/>
  <c r="AM64" i="1" s="1"/>
  <c r="AL64" i="1" s="1"/>
  <c r="Z151" i="1"/>
  <c r="G151" i="1"/>
  <c r="AC133" i="1"/>
  <c r="AF133" i="1"/>
  <c r="H133" i="1"/>
  <c r="AF129" i="1"/>
  <c r="H129" i="1"/>
  <c r="AC129" i="1"/>
  <c r="AC32" i="1"/>
  <c r="AF32" i="1"/>
  <c r="H32" i="1"/>
  <c r="H53" i="1"/>
  <c r="AF53" i="1"/>
  <c r="AC53" i="1"/>
  <c r="Z169" i="1"/>
  <c r="G169" i="1"/>
  <c r="AT39" i="1"/>
  <c r="AS39" i="1" s="1"/>
  <c r="AR39" i="1" s="1"/>
  <c r="AQ39" i="1" s="1"/>
  <c r="AP39" i="1" s="1"/>
  <c r="AO39" i="1" s="1"/>
  <c r="AN39" i="1"/>
  <c r="AM39" i="1" s="1"/>
  <c r="AL39" i="1" s="1"/>
  <c r="AC106" i="1"/>
  <c r="H106" i="1"/>
  <c r="AF106" i="1"/>
  <c r="AK247" i="1"/>
  <c r="AJ247" i="1"/>
  <c r="AI247" i="1"/>
  <c r="AH247" i="1" s="1"/>
  <c r="H79" i="1"/>
  <c r="AC79" i="1"/>
  <c r="AF79" i="1"/>
  <c r="AT303" i="1"/>
  <c r="AS303" i="1" s="1"/>
  <c r="AR303" i="1" s="1"/>
  <c r="AQ303" i="1" s="1"/>
  <c r="AP303" i="1" s="1"/>
  <c r="AO303" i="1" s="1"/>
  <c r="AN303" i="1" s="1"/>
  <c r="AM303" i="1" s="1"/>
  <c r="AL303" i="1" s="1"/>
  <c r="AT215" i="1"/>
  <c r="AS215" i="1"/>
  <c r="AR215" i="1" s="1"/>
  <c r="AQ215" i="1" s="1"/>
  <c r="AP215" i="1" s="1"/>
  <c r="AO215" i="1" s="1"/>
  <c r="AN215" i="1" s="1"/>
  <c r="AM215" i="1" s="1"/>
  <c r="AL215" i="1" s="1"/>
  <c r="AU359" i="1"/>
  <c r="G359" i="1"/>
  <c r="Z359" i="1"/>
  <c r="Z87" i="1"/>
  <c r="G87" i="1"/>
  <c r="AF154" i="1"/>
  <c r="I154" i="1"/>
  <c r="AC154" i="1"/>
  <c r="AT178" i="1"/>
  <c r="AS178" i="1" s="1"/>
  <c r="AR178" i="1" s="1"/>
  <c r="AQ178" i="1" s="1"/>
  <c r="AP178" i="1" s="1"/>
  <c r="AO178" i="1" s="1"/>
  <c r="AN178" i="1" s="1"/>
  <c r="AM178" i="1" s="1"/>
  <c r="AL178" i="1" s="1"/>
  <c r="AT295" i="1"/>
  <c r="AS295" i="1" s="1"/>
  <c r="AR295" i="1" s="1"/>
  <c r="AQ295" i="1" s="1"/>
  <c r="AP295" i="1" s="1"/>
  <c r="AO295" i="1" s="1"/>
  <c r="AN295" i="1" s="1"/>
  <c r="AM295" i="1" s="1"/>
  <c r="AL295" i="1" s="1"/>
  <c r="Z317" i="1"/>
  <c r="G317" i="1"/>
  <c r="H52" i="1"/>
  <c r="AC52" i="1"/>
  <c r="AF52" i="1"/>
  <c r="AT281" i="1"/>
  <c r="AS281" i="1" s="1"/>
  <c r="AR281" i="1" s="1"/>
  <c r="AQ281" i="1" s="1"/>
  <c r="AP281" i="1" s="1"/>
  <c r="AO281" i="1" s="1"/>
  <c r="AN281" i="1" s="1"/>
  <c r="AM281" i="1" s="1"/>
  <c r="AL281" i="1" s="1"/>
  <c r="AC269" i="1"/>
  <c r="AF269" i="1"/>
  <c r="I269" i="1"/>
  <c r="AF253" i="1"/>
  <c r="AC253" i="1"/>
  <c r="I253" i="1"/>
  <c r="AT312" i="1"/>
  <c r="AS312" i="1" s="1"/>
  <c r="AR312" i="1" s="1"/>
  <c r="AQ312" i="1" s="1"/>
  <c r="AP312" i="1" s="1"/>
  <c r="AO312" i="1" s="1"/>
  <c r="AN312" i="1" s="1"/>
  <c r="AM312" i="1" s="1"/>
  <c r="AL312" i="1" s="1"/>
  <c r="AT207" i="1"/>
  <c r="AS207" i="1" s="1"/>
  <c r="AR207" i="1" s="1"/>
  <c r="AQ207" i="1" s="1"/>
  <c r="AP207" i="1" s="1"/>
  <c r="AO207" i="1" s="1"/>
  <c r="AN207" i="1" s="1"/>
  <c r="AM207" i="1" s="1"/>
  <c r="AL207" i="1" s="1"/>
  <c r="AT311" i="1"/>
  <c r="AS311" i="1"/>
  <c r="AR311" i="1" s="1"/>
  <c r="AQ311" i="1" s="1"/>
  <c r="AP311" i="1" s="1"/>
  <c r="AO311" i="1" s="1"/>
  <c r="AN311" i="1" s="1"/>
  <c r="AM311" i="1" s="1"/>
  <c r="AL311" i="1" s="1"/>
  <c r="AF182" i="1"/>
  <c r="AC182" i="1"/>
  <c r="I182" i="1"/>
  <c r="Z148" i="1"/>
  <c r="G148" i="1"/>
  <c r="AJ192" i="1"/>
  <c r="AI192" i="1"/>
  <c r="AK192" i="1"/>
  <c r="AU78" i="1"/>
  <c r="Z78" i="1"/>
  <c r="G78" i="1"/>
  <c r="Z320" i="1"/>
  <c r="G320" i="1"/>
  <c r="G277" i="1"/>
  <c r="Z277" i="1"/>
  <c r="AS256" i="1"/>
  <c r="AR256" i="1" s="1"/>
  <c r="AQ256" i="1" s="1"/>
  <c r="AP256" i="1" s="1"/>
  <c r="AO256" i="1" s="1"/>
  <c r="AN256" i="1" s="1"/>
  <c r="AM256" i="1" s="1"/>
  <c r="AL256" i="1" s="1"/>
  <c r="AT256" i="1"/>
  <c r="AF127" i="1"/>
  <c r="H127" i="1"/>
  <c r="AC127" i="1"/>
  <c r="I260" i="1"/>
  <c r="AC260" i="1"/>
  <c r="AF260" i="1"/>
  <c r="AF274" i="1"/>
  <c r="AC274" i="1"/>
  <c r="I274" i="1"/>
  <c r="AC373" i="1"/>
  <c r="AF373" i="1"/>
  <c r="K373" i="1"/>
  <c r="AK367" i="1"/>
  <c r="AJ367" i="1"/>
  <c r="AI367" i="1"/>
  <c r="AK369" i="1"/>
  <c r="AI369" i="1"/>
  <c r="AJ369" i="1"/>
  <c r="AI227" i="1"/>
  <c r="AK227" i="1"/>
  <c r="AJ227" i="1"/>
  <c r="AK60" i="1"/>
  <c r="AI60" i="1"/>
  <c r="AJ51" i="1"/>
  <c r="AK51" i="1"/>
  <c r="AI51" i="1"/>
  <c r="AI212" i="1"/>
  <c r="AJ212" i="1"/>
  <c r="AK212" i="1"/>
  <c r="AK339" i="1"/>
  <c r="AI339" i="1"/>
  <c r="AH339" i="1" s="1"/>
  <c r="AA339" i="1" s="1"/>
  <c r="AJ339" i="1"/>
  <c r="AJ371" i="1"/>
  <c r="AI371" i="1"/>
  <c r="AK371" i="1"/>
  <c r="AI71" i="1"/>
  <c r="AH71" i="1" s="1"/>
  <c r="AB71" i="1" s="1"/>
  <c r="AJ71" i="1"/>
  <c r="AK71" i="1"/>
  <c r="AJ291" i="1"/>
  <c r="AI291" i="1"/>
  <c r="AK291" i="1"/>
  <c r="Z309" i="1"/>
  <c r="AU309" i="1"/>
  <c r="G309" i="1"/>
  <c r="AF214" i="1"/>
  <c r="I214" i="1"/>
  <c r="AC214" i="1"/>
  <c r="AT240" i="1"/>
  <c r="AS240" i="1" s="1"/>
  <c r="AR240" i="1" s="1"/>
  <c r="AQ240" i="1" s="1"/>
  <c r="AP240" i="1" s="1"/>
  <c r="AO240" i="1" s="1"/>
  <c r="AN240" i="1" s="1"/>
  <c r="AM240" i="1" s="1"/>
  <c r="AL240" i="1" s="1"/>
  <c r="AF211" i="1"/>
  <c r="AC211" i="1"/>
  <c r="I211" i="1"/>
  <c r="AF27" i="1"/>
  <c r="H27" i="1"/>
  <c r="AC27" i="1"/>
  <c r="AC358" i="1"/>
  <c r="AF358" i="1"/>
  <c r="J358" i="1"/>
  <c r="AT222" i="1"/>
  <c r="AS222" i="1" s="1"/>
  <c r="AR222" i="1" s="1"/>
  <c r="AQ222" i="1" s="1"/>
  <c r="AP222" i="1" s="1"/>
  <c r="AO222" i="1" s="1"/>
  <c r="AN222" i="1" s="1"/>
  <c r="AM222" i="1" s="1"/>
  <c r="AL222" i="1" s="1"/>
  <c r="AT29" i="1"/>
  <c r="AS29" i="1" s="1"/>
  <c r="AR29" i="1" s="1"/>
  <c r="AQ29" i="1" s="1"/>
  <c r="AP29" i="1" s="1"/>
  <c r="AO29" i="1" s="1"/>
  <c r="AN29" i="1" s="1"/>
  <c r="AM29" i="1" s="1"/>
  <c r="AL29" i="1" s="1"/>
  <c r="AT119" i="1"/>
  <c r="AS119" i="1" s="1"/>
  <c r="AR119" i="1" s="1"/>
  <c r="AQ119" i="1" s="1"/>
  <c r="AP119" i="1" s="1"/>
  <c r="AO119" i="1" s="1"/>
  <c r="AN119" i="1" s="1"/>
  <c r="AM119" i="1" s="1"/>
  <c r="AL119" i="1" s="1"/>
  <c r="AT186" i="1"/>
  <c r="AS186" i="1" s="1"/>
  <c r="AR186" i="1" s="1"/>
  <c r="AQ186" i="1" s="1"/>
  <c r="AP186" i="1" s="1"/>
  <c r="AO186" i="1" s="1"/>
  <c r="AN186" i="1" s="1"/>
  <c r="AM186" i="1" s="1"/>
  <c r="AL186" i="1" s="1"/>
  <c r="AF376" i="1"/>
  <c r="K376" i="1"/>
  <c r="AC376" i="1"/>
  <c r="AT134" i="1"/>
  <c r="AS134" i="1" s="1"/>
  <c r="AR134" i="1" s="1"/>
  <c r="AQ134" i="1" s="1"/>
  <c r="AP134" i="1" s="1"/>
  <c r="AO134" i="1" s="1"/>
  <c r="AN134" i="1" s="1"/>
  <c r="AM134" i="1" s="1"/>
  <c r="AL134" i="1" s="1"/>
  <c r="AF305" i="1"/>
  <c r="AC305" i="1"/>
  <c r="J305" i="1"/>
  <c r="I258" i="1"/>
  <c r="AF258" i="1"/>
  <c r="AC258" i="1"/>
  <c r="AT150" i="1"/>
  <c r="AS150" i="1" s="1"/>
  <c r="AR150" i="1" s="1"/>
  <c r="AQ150" i="1" s="1"/>
  <c r="AP150" i="1" s="1"/>
  <c r="AO150" i="1" s="1"/>
  <c r="AN150" i="1" s="1"/>
  <c r="AM150" i="1" s="1"/>
  <c r="AL150" i="1" s="1"/>
  <c r="AF74" i="1"/>
  <c r="AC74" i="1"/>
  <c r="H74" i="1"/>
  <c r="H83" i="1"/>
  <c r="AF83" i="1"/>
  <c r="AC83" i="1"/>
  <c r="AF293" i="1"/>
  <c r="AC293" i="1"/>
  <c r="I293" i="1"/>
  <c r="AT376" i="1"/>
  <c r="AS376" i="1" s="1"/>
  <c r="AR376" i="1" s="1"/>
  <c r="AQ376" i="1" s="1"/>
  <c r="AP376" i="1" s="1"/>
  <c r="AO376" i="1" s="1"/>
  <c r="AN376" i="1" s="1"/>
  <c r="AM376" i="1" s="1"/>
  <c r="AL376" i="1" s="1"/>
  <c r="AT74" i="1"/>
  <c r="AS74" i="1" s="1"/>
  <c r="AR74" i="1" s="1"/>
  <c r="AQ74" i="1" s="1"/>
  <c r="AP74" i="1" s="1"/>
  <c r="AO74" i="1" s="1"/>
  <c r="AN74" i="1" s="1"/>
  <c r="AM74" i="1" s="1"/>
  <c r="AL74" i="1" s="1"/>
  <c r="AF222" i="1"/>
  <c r="AC222" i="1"/>
  <c r="I222" i="1"/>
  <c r="AT176" i="1"/>
  <c r="AS176" i="1"/>
  <c r="AR176" i="1" s="1"/>
  <c r="AQ176" i="1" s="1"/>
  <c r="AP176" i="1" s="1"/>
  <c r="AO176" i="1" s="1"/>
  <c r="AN176" i="1" s="1"/>
  <c r="AM176" i="1" s="1"/>
  <c r="AL176" i="1" s="1"/>
  <c r="AT279" i="1"/>
  <c r="AS279" i="1" s="1"/>
  <c r="AR279" i="1" s="1"/>
  <c r="AQ279" i="1" s="1"/>
  <c r="AP279" i="1" s="1"/>
  <c r="AO279" i="1" s="1"/>
  <c r="AN279" i="1" s="1"/>
  <c r="AM279" i="1" s="1"/>
  <c r="AL279" i="1" s="1"/>
  <c r="AC131" i="1"/>
  <c r="H131" i="1"/>
  <c r="AF131" i="1"/>
  <c r="AF50" i="1"/>
  <c r="AC50" i="1"/>
  <c r="H50" i="1"/>
  <c r="AF119" i="1"/>
  <c r="AC119" i="1"/>
  <c r="H119" i="1"/>
  <c r="AF186" i="1"/>
  <c r="AC186" i="1"/>
  <c r="I186" i="1"/>
  <c r="AT214" i="1"/>
  <c r="AS214" i="1" s="1"/>
  <c r="AR214" i="1" s="1"/>
  <c r="AQ214" i="1" s="1"/>
  <c r="AP214" i="1" s="1"/>
  <c r="AO214" i="1" s="1"/>
  <c r="AN214" i="1" s="1"/>
  <c r="AM214" i="1" s="1"/>
  <c r="AL214" i="1" s="1"/>
  <c r="AT38" i="1"/>
  <c r="AS38" i="1"/>
  <c r="AR38" i="1" s="1"/>
  <c r="AQ38" i="1" s="1"/>
  <c r="AP38" i="1" s="1"/>
  <c r="AO38" i="1" s="1"/>
  <c r="AN38" i="1" s="1"/>
  <c r="AM38" i="1" s="1"/>
  <c r="AL38" i="1" s="1"/>
  <c r="AT305" i="1"/>
  <c r="AS305" i="1" s="1"/>
  <c r="AR305" i="1" s="1"/>
  <c r="AQ305" i="1" s="1"/>
  <c r="AP305" i="1" s="1"/>
  <c r="AO305" i="1" s="1"/>
  <c r="AN305" i="1" s="1"/>
  <c r="AM305" i="1" s="1"/>
  <c r="AL305" i="1" s="1"/>
  <c r="AC165" i="1"/>
  <c r="AF165" i="1"/>
  <c r="I165" i="1"/>
  <c r="AT233" i="1"/>
  <c r="AS233" i="1"/>
  <c r="AR233" i="1" s="1"/>
  <c r="AQ233" i="1" s="1"/>
  <c r="AP233" i="1" s="1"/>
  <c r="AO233" i="1" s="1"/>
  <c r="AN233" i="1" s="1"/>
  <c r="AM233" i="1" s="1"/>
  <c r="AL233" i="1" s="1"/>
  <c r="AU334" i="1"/>
  <c r="G334" i="1"/>
  <c r="Z334" i="1"/>
  <c r="AU252" i="1"/>
  <c r="Z252" i="1"/>
  <c r="G252" i="1"/>
  <c r="AT290" i="1"/>
  <c r="AS290" i="1" s="1"/>
  <c r="AR290" i="1" s="1"/>
  <c r="AQ290" i="1" s="1"/>
  <c r="AP290" i="1" s="1"/>
  <c r="AO290" i="1" s="1"/>
  <c r="AN290" i="1" s="1"/>
  <c r="AM290" i="1" s="1"/>
  <c r="AL290" i="1" s="1"/>
  <c r="AJ59" i="1"/>
  <c r="AI59" i="1"/>
  <c r="AK59" i="1"/>
  <c r="G266" i="1"/>
  <c r="Z266" i="1"/>
  <c r="AU266" i="1"/>
  <c r="AT211" i="1"/>
  <c r="AS211" i="1" s="1"/>
  <c r="AR211" i="1" s="1"/>
  <c r="AQ211" i="1" s="1"/>
  <c r="AP211" i="1" s="1"/>
  <c r="AO211" i="1" s="1"/>
  <c r="AN211" i="1" s="1"/>
  <c r="AM211" i="1" s="1"/>
  <c r="AL211" i="1" s="1"/>
  <c r="AC234" i="1"/>
  <c r="AF234" i="1"/>
  <c r="I234" i="1"/>
  <c r="AT85" i="1"/>
  <c r="AS85" i="1" s="1"/>
  <c r="AR85" i="1" s="1"/>
  <c r="AQ85" i="1" s="1"/>
  <c r="AP85" i="1" s="1"/>
  <c r="AO85" i="1" s="1"/>
  <c r="AN85" i="1" s="1"/>
  <c r="AM85" i="1" s="1"/>
  <c r="AL85" i="1" s="1"/>
  <c r="H72" i="1"/>
  <c r="AF72" i="1"/>
  <c r="AC72" i="1"/>
  <c r="AF265" i="1"/>
  <c r="AC265" i="1"/>
  <c r="I265" i="1"/>
  <c r="AF188" i="1"/>
  <c r="AC188" i="1"/>
  <c r="I188" i="1"/>
  <c r="AC349" i="1"/>
  <c r="AF349" i="1"/>
  <c r="K349" i="1"/>
  <c r="J176" i="1"/>
  <c r="AF176" i="1"/>
  <c r="AC176" i="1"/>
  <c r="AC279" i="1"/>
  <c r="I279" i="1"/>
  <c r="AF279" i="1"/>
  <c r="AT131" i="1"/>
  <c r="AS131" i="1" s="1"/>
  <c r="AR131" i="1" s="1"/>
  <c r="AQ131" i="1" s="1"/>
  <c r="AP131" i="1" s="1"/>
  <c r="AO131" i="1" s="1"/>
  <c r="AN131" i="1" s="1"/>
  <c r="AM131" i="1" s="1"/>
  <c r="AL131" i="1" s="1"/>
  <c r="AT248" i="1"/>
  <c r="AS248" i="1" s="1"/>
  <c r="AR248" i="1" s="1"/>
  <c r="AQ248" i="1" s="1"/>
  <c r="AP248" i="1" s="1"/>
  <c r="AO248" i="1" s="1"/>
  <c r="AN248" i="1" s="1"/>
  <c r="AM248" i="1" s="1"/>
  <c r="AL248" i="1" s="1"/>
  <c r="H29" i="1"/>
  <c r="AC29" i="1"/>
  <c r="AF29" i="1"/>
  <c r="AT50" i="1"/>
  <c r="AS50" i="1" s="1"/>
  <c r="AR50" i="1" s="1"/>
  <c r="AQ50" i="1" s="1"/>
  <c r="AP50" i="1" s="1"/>
  <c r="AO50" i="1" s="1"/>
  <c r="AN50" i="1" s="1"/>
  <c r="AM50" i="1" s="1"/>
  <c r="AL50" i="1" s="1"/>
  <c r="AT185" i="1"/>
  <c r="AS185" i="1" s="1"/>
  <c r="AR185" i="1" s="1"/>
  <c r="AQ185" i="1" s="1"/>
  <c r="AP185" i="1" s="1"/>
  <c r="AO185" i="1" s="1"/>
  <c r="AN185" i="1" s="1"/>
  <c r="AM185" i="1" s="1"/>
  <c r="AL185" i="1" s="1"/>
  <c r="AC360" i="1"/>
  <c r="J360" i="1"/>
  <c r="AF360" i="1"/>
  <c r="AF198" i="1"/>
  <c r="AC198" i="1"/>
  <c r="I198" i="1"/>
  <c r="AT289" i="1"/>
  <c r="AS289" i="1"/>
  <c r="AR289" i="1" s="1"/>
  <c r="AQ289" i="1" s="1"/>
  <c r="AP289" i="1" s="1"/>
  <c r="AO289" i="1" s="1"/>
  <c r="AN289" i="1" s="1"/>
  <c r="AM289" i="1" s="1"/>
  <c r="AL289" i="1" s="1"/>
  <c r="AT273" i="1"/>
  <c r="AS273" i="1" s="1"/>
  <c r="AR273" i="1" s="1"/>
  <c r="AQ273" i="1" s="1"/>
  <c r="AP273" i="1" s="1"/>
  <c r="AO273" i="1" s="1"/>
  <c r="AN273" i="1" s="1"/>
  <c r="AM273" i="1" s="1"/>
  <c r="AL273" i="1" s="1"/>
  <c r="AT218" i="1"/>
  <c r="AS218" i="1"/>
  <c r="AR218" i="1" s="1"/>
  <c r="AQ218" i="1" s="1"/>
  <c r="AP218" i="1" s="1"/>
  <c r="AO218" i="1" s="1"/>
  <c r="AN218" i="1" s="1"/>
  <c r="AM218" i="1" s="1"/>
  <c r="AL218" i="1" s="1"/>
  <c r="AT285" i="1"/>
  <c r="AS285" i="1" s="1"/>
  <c r="AR285" i="1" s="1"/>
  <c r="AQ285" i="1" s="1"/>
  <c r="AP285" i="1" s="1"/>
  <c r="AO285" i="1" s="1"/>
  <c r="AN285" i="1" s="1"/>
  <c r="AM285" i="1" s="1"/>
  <c r="AL285" i="1" s="1"/>
  <c r="AT118" i="1"/>
  <c r="AS118" i="1"/>
  <c r="AR118" i="1" s="1"/>
  <c r="AQ118" i="1" s="1"/>
  <c r="AP118" i="1" s="1"/>
  <c r="AO118" i="1" s="1"/>
  <c r="AN118" i="1" s="1"/>
  <c r="AM118" i="1" s="1"/>
  <c r="AL118" i="1" s="1"/>
  <c r="Z224" i="1"/>
  <c r="G224" i="1"/>
  <c r="AU224" i="1"/>
  <c r="AT83" i="1"/>
  <c r="AS83" i="1"/>
  <c r="AR83" i="1" s="1"/>
  <c r="AQ83" i="1" s="1"/>
  <c r="AP83" i="1" s="1"/>
  <c r="AO83" i="1" s="1"/>
  <c r="AN83" i="1" s="1"/>
  <c r="AM83" i="1" s="1"/>
  <c r="AL83" i="1" s="1"/>
  <c r="AT137" i="1"/>
  <c r="AS137" i="1" s="1"/>
  <c r="AR137" i="1" s="1"/>
  <c r="AQ137" i="1" s="1"/>
  <c r="AP137" i="1" s="1"/>
  <c r="AO137" i="1" s="1"/>
  <c r="AN137" i="1" s="1"/>
  <c r="AM137" i="1" s="1"/>
  <c r="AL137" i="1" s="1"/>
  <c r="AT139" i="1"/>
  <c r="AS139" i="1"/>
  <c r="AR139" i="1" s="1"/>
  <c r="AQ139" i="1" s="1"/>
  <c r="AP139" i="1" s="1"/>
  <c r="AO139" i="1" s="1"/>
  <c r="AN139" i="1" s="1"/>
  <c r="AM139" i="1" s="1"/>
  <c r="AL139" i="1" s="1"/>
  <c r="AT236" i="1"/>
  <c r="AS236" i="1" s="1"/>
  <c r="AR236" i="1" s="1"/>
  <c r="AQ236" i="1" s="1"/>
  <c r="AP236" i="1" s="1"/>
  <c r="AO236" i="1" s="1"/>
  <c r="AN236" i="1" s="1"/>
  <c r="AM236" i="1" s="1"/>
  <c r="AL236" i="1" s="1"/>
  <c r="AF152" i="1"/>
  <c r="I152" i="1"/>
  <c r="AC152" i="1"/>
  <c r="AT204" i="1"/>
  <c r="AS204" i="1" s="1"/>
  <c r="AR204" i="1" s="1"/>
  <c r="AQ204" i="1" s="1"/>
  <c r="AP204" i="1" s="1"/>
  <c r="AO204" i="1" s="1"/>
  <c r="AN204" i="1" s="1"/>
  <c r="AM204" i="1" s="1"/>
  <c r="AL204" i="1" s="1"/>
  <c r="AT337" i="1"/>
  <c r="AS337" i="1" s="1"/>
  <c r="AR337" i="1" s="1"/>
  <c r="AQ337" i="1" s="1"/>
  <c r="AP337" i="1" s="1"/>
  <c r="AO337" i="1" s="1"/>
  <c r="AN337" i="1" s="1"/>
  <c r="AM337" i="1" s="1"/>
  <c r="AL337" i="1" s="1"/>
  <c r="AF70" i="1"/>
  <c r="AC70" i="1"/>
  <c r="H70" i="1"/>
  <c r="AC191" i="1"/>
  <c r="AF191" i="1"/>
  <c r="I191" i="1"/>
  <c r="AT360" i="1"/>
  <c r="AS360" i="1" s="1"/>
  <c r="AR360" i="1" s="1"/>
  <c r="AQ360" i="1" s="1"/>
  <c r="AP360" i="1" s="1"/>
  <c r="AO360" i="1" s="1"/>
  <c r="AN360" i="1" s="1"/>
  <c r="AM360" i="1" s="1"/>
  <c r="AL360" i="1" s="1"/>
  <c r="AT198" i="1"/>
  <c r="AS198" i="1" s="1"/>
  <c r="AR198" i="1" s="1"/>
  <c r="AQ198" i="1" s="1"/>
  <c r="AP198" i="1" s="1"/>
  <c r="AO198" i="1" s="1"/>
  <c r="AN198" i="1" s="1"/>
  <c r="AM198" i="1" s="1"/>
  <c r="AL198" i="1" s="1"/>
  <c r="AT275" i="1"/>
  <c r="AS275" i="1" s="1"/>
  <c r="AR275" i="1" s="1"/>
  <c r="AQ275" i="1" s="1"/>
  <c r="AP275" i="1" s="1"/>
  <c r="AO275" i="1" s="1"/>
  <c r="AN275" i="1" s="1"/>
  <c r="AM275" i="1" s="1"/>
  <c r="AL275" i="1" s="1"/>
  <c r="AT208" i="1"/>
  <c r="AS208" i="1" s="1"/>
  <c r="AR208" i="1" s="1"/>
  <c r="AQ208" i="1" s="1"/>
  <c r="AP208" i="1" s="1"/>
  <c r="AO208" i="1" s="1"/>
  <c r="AN208" i="1" s="1"/>
  <c r="AM208" i="1" s="1"/>
  <c r="AL208" i="1" s="1"/>
  <c r="I218" i="1"/>
  <c r="AF218" i="1"/>
  <c r="AC218" i="1"/>
  <c r="AU288" i="1"/>
  <c r="Z288" i="1"/>
  <c r="G288" i="1"/>
  <c r="Z86" i="1"/>
  <c r="G86" i="1"/>
  <c r="AU86" i="1"/>
  <c r="AF233" i="1"/>
  <c r="AC233" i="1"/>
  <c r="I233" i="1"/>
  <c r="AF69" i="1"/>
  <c r="AC69" i="1"/>
  <c r="H69" i="1"/>
  <c r="AC290" i="1"/>
  <c r="AF290" i="1"/>
  <c r="I290" i="1"/>
  <c r="AC118" i="1"/>
  <c r="AF118" i="1"/>
  <c r="H118" i="1"/>
  <c r="AF135" i="1"/>
  <c r="AC135" i="1"/>
  <c r="I135" i="1"/>
  <c r="AT349" i="1"/>
  <c r="AS349" i="1" s="1"/>
  <c r="AR349" i="1" s="1"/>
  <c r="AQ349" i="1" s="1"/>
  <c r="AP349" i="1" s="1"/>
  <c r="AO349" i="1" s="1"/>
  <c r="AN349" i="1" s="1"/>
  <c r="AM349" i="1" s="1"/>
  <c r="AL349" i="1" s="1"/>
  <c r="AF204" i="1"/>
  <c r="AC204" i="1"/>
  <c r="I204" i="1"/>
  <c r="AT221" i="1"/>
  <c r="AS221" i="1" s="1"/>
  <c r="AR221" i="1" s="1"/>
  <c r="AQ221" i="1" s="1"/>
  <c r="AP221" i="1" s="1"/>
  <c r="AO221" i="1" s="1"/>
  <c r="AN221" i="1" s="1"/>
  <c r="AM221" i="1" s="1"/>
  <c r="AL221" i="1" s="1"/>
  <c r="AC185" i="1"/>
  <c r="AF185" i="1"/>
  <c r="I185" i="1"/>
  <c r="AF208" i="1"/>
  <c r="AC208" i="1"/>
  <c r="I208" i="1"/>
  <c r="AC122" i="1"/>
  <c r="AF122" i="1"/>
  <c r="H122" i="1"/>
  <c r="AF183" i="1"/>
  <c r="J183" i="1"/>
  <c r="AC183" i="1"/>
  <c r="AI202" i="1"/>
  <c r="AJ202" i="1"/>
  <c r="AK202" i="1"/>
  <c r="AT152" i="1"/>
  <c r="AS152" i="1" s="1"/>
  <c r="AR152" i="1" s="1"/>
  <c r="AQ152" i="1" s="1"/>
  <c r="AP152" i="1" s="1"/>
  <c r="AO152" i="1" s="1"/>
  <c r="AN152" i="1" s="1"/>
  <c r="AM152" i="1" s="1"/>
  <c r="AL152" i="1" s="1"/>
  <c r="I137" i="1"/>
  <c r="AF137" i="1"/>
  <c r="AC137" i="1"/>
  <c r="AC85" i="1"/>
  <c r="AF85" i="1"/>
  <c r="H85" i="1"/>
  <c r="AF221" i="1"/>
  <c r="I221" i="1"/>
  <c r="AC221" i="1"/>
  <c r="AF139" i="1"/>
  <c r="H139" i="1"/>
  <c r="AC139" i="1"/>
  <c r="AT226" i="1"/>
  <c r="AS226" i="1" s="1"/>
  <c r="AR226" i="1" s="1"/>
  <c r="AQ226" i="1" s="1"/>
  <c r="AP226" i="1" s="1"/>
  <c r="AO226" i="1" s="1"/>
  <c r="AN226" i="1" s="1"/>
  <c r="AM226" i="1" s="1"/>
  <c r="AL226" i="1" s="1"/>
  <c r="H30" i="1"/>
  <c r="AF30" i="1"/>
  <c r="AC30" i="1"/>
  <c r="AF262" i="1"/>
  <c r="I262" i="1"/>
  <c r="AC262" i="1"/>
  <c r="AU327" i="1"/>
  <c r="G327" i="1"/>
  <c r="Z327" i="1"/>
  <c r="Z93" i="1"/>
  <c r="AU93" i="1"/>
  <c r="G93" i="1"/>
  <c r="AU332" i="1"/>
  <c r="Z332" i="1"/>
  <c r="G332" i="1"/>
  <c r="AT75" i="1"/>
  <c r="AS75" i="1" s="1"/>
  <c r="AR75" i="1" s="1"/>
  <c r="AQ75" i="1" s="1"/>
  <c r="AP75" i="1" s="1"/>
  <c r="AO75" i="1" s="1"/>
  <c r="AN75" i="1" s="1"/>
  <c r="AM75" i="1" s="1"/>
  <c r="AL75" i="1" s="1"/>
  <c r="AF236" i="1"/>
  <c r="AC236" i="1"/>
  <c r="I236" i="1"/>
  <c r="AC155" i="1"/>
  <c r="AF155" i="1"/>
  <c r="I155" i="1"/>
  <c r="AT366" i="1"/>
  <c r="AS366" i="1" s="1"/>
  <c r="AR366" i="1" s="1"/>
  <c r="AQ366" i="1" s="1"/>
  <c r="AP366" i="1" s="1"/>
  <c r="AO366" i="1" s="1"/>
  <c r="AN366" i="1" s="1"/>
  <c r="AM366" i="1" s="1"/>
  <c r="AL366" i="1" s="1"/>
  <c r="AF242" i="1"/>
  <c r="AC242" i="1"/>
  <c r="I242" i="1"/>
  <c r="AT293" i="1"/>
  <c r="AS293" i="1" s="1"/>
  <c r="AR293" i="1" s="1"/>
  <c r="AQ293" i="1" s="1"/>
  <c r="AP293" i="1" s="1"/>
  <c r="AO293" i="1" s="1"/>
  <c r="AN293" i="1" s="1"/>
  <c r="AM293" i="1" s="1"/>
  <c r="AL293" i="1" s="1"/>
  <c r="I178" i="1"/>
  <c r="AF178" i="1"/>
  <c r="AC178" i="1"/>
  <c r="AF58" i="1"/>
  <c r="AC58" i="1"/>
  <c r="H58" i="1"/>
  <c r="G313" i="1"/>
  <c r="Z313" i="1"/>
  <c r="AU313" i="1"/>
  <c r="AT306" i="1"/>
  <c r="AS306" i="1" s="1"/>
  <c r="AR306" i="1" s="1"/>
  <c r="AQ306" i="1" s="1"/>
  <c r="AP306" i="1" s="1"/>
  <c r="AO306" i="1" s="1"/>
  <c r="AN306" i="1" s="1"/>
  <c r="AM306" i="1" s="1"/>
  <c r="AL306" i="1" s="1"/>
  <c r="AT183" i="1"/>
  <c r="AS183" i="1" s="1"/>
  <c r="AR183" i="1" s="1"/>
  <c r="AQ183" i="1" s="1"/>
  <c r="AP183" i="1" s="1"/>
  <c r="AO183" i="1" s="1"/>
  <c r="AN183" i="1" s="1"/>
  <c r="AM183" i="1" s="1"/>
  <c r="AL183" i="1" s="1"/>
  <c r="AF62" i="1"/>
  <c r="AC62" i="1"/>
  <c r="H62" i="1"/>
  <c r="AF150" i="1"/>
  <c r="AC150" i="1"/>
  <c r="I150" i="1"/>
  <c r="AF75" i="1"/>
  <c r="H75" i="1"/>
  <c r="AC75" i="1"/>
  <c r="AC25" i="1"/>
  <c r="AF25" i="1"/>
  <c r="H25" i="1"/>
  <c r="K366" i="1"/>
  <c r="AF366" i="1"/>
  <c r="AC366" i="1"/>
  <c r="AI378" i="1"/>
  <c r="AJ378" i="1"/>
  <c r="AK378" i="1"/>
  <c r="AI372" i="1"/>
  <c r="AK372" i="1"/>
  <c r="AT377" i="1"/>
  <c r="AS377" i="1" s="1"/>
  <c r="AR377" i="1" s="1"/>
  <c r="AQ377" i="1" s="1"/>
  <c r="AP377" i="1" s="1"/>
  <c r="AO377" i="1" s="1"/>
  <c r="AN377" i="1" s="1"/>
  <c r="AM377" i="1" s="1"/>
  <c r="AL377" i="1" s="1"/>
  <c r="AT370" i="1"/>
  <c r="AS370" i="1" s="1"/>
  <c r="AR370" i="1" s="1"/>
  <c r="AQ370" i="1" s="1"/>
  <c r="AP370" i="1" s="1"/>
  <c r="AO370" i="1" s="1"/>
  <c r="AN370" i="1" s="1"/>
  <c r="AM370" i="1" s="1"/>
  <c r="AL370" i="1" s="1"/>
  <c r="AF372" i="1"/>
  <c r="AC372" i="1"/>
  <c r="AC370" i="1"/>
  <c r="K370" i="1"/>
  <c r="AF370" i="1"/>
  <c r="AT379" i="1"/>
  <c r="AS379" i="1" s="1"/>
  <c r="AR379" i="1" s="1"/>
  <c r="AQ379" i="1" s="1"/>
  <c r="AP379" i="1" s="1"/>
  <c r="AO379" i="1" s="1"/>
  <c r="AN379" i="1" s="1"/>
  <c r="AM379" i="1" s="1"/>
  <c r="AL379" i="1" s="1"/>
  <c r="AF378" i="1"/>
  <c r="K378" i="1"/>
  <c r="AC378" i="1"/>
  <c r="AB339" i="1"/>
  <c r="C12" i="1"/>
  <c r="C11" i="1"/>
  <c r="O381" i="1" l="1"/>
  <c r="O380" i="1"/>
  <c r="O382" i="1"/>
  <c r="AJ382" i="1"/>
  <c r="AK382" i="1"/>
  <c r="AI382" i="1"/>
  <c r="AH382" i="1" s="1"/>
  <c r="AJ380" i="1"/>
  <c r="AK380" i="1"/>
  <c r="AI380" i="1"/>
  <c r="AH381" i="1"/>
  <c r="AA297" i="1"/>
  <c r="AJ174" i="1"/>
  <c r="AF145" i="1"/>
  <c r="AC145" i="1"/>
  <c r="I145" i="1"/>
  <c r="I256" i="1"/>
  <c r="AF256" i="1"/>
  <c r="AC256" i="1"/>
  <c r="AC228" i="1"/>
  <c r="I228" i="1"/>
  <c r="AF228" i="1"/>
  <c r="AC345" i="1"/>
  <c r="K345" i="1"/>
  <c r="AF345" i="1"/>
  <c r="AH192" i="1"/>
  <c r="AF110" i="1"/>
  <c r="H110" i="1"/>
  <c r="AC110" i="1"/>
  <c r="AF330" i="1"/>
  <c r="J330" i="1"/>
  <c r="AC330" i="1"/>
  <c r="AF184" i="1"/>
  <c r="AC184" i="1"/>
  <c r="I184" i="1"/>
  <c r="AC114" i="1"/>
  <c r="H114" i="1"/>
  <c r="AF114" i="1"/>
  <c r="J341" i="1"/>
  <c r="AC341" i="1"/>
  <c r="AF341" i="1"/>
  <c r="AC237" i="1"/>
  <c r="AF237" i="1"/>
  <c r="I237" i="1"/>
  <c r="AA71" i="1"/>
  <c r="H124" i="1"/>
  <c r="AF124" i="1"/>
  <c r="AC124" i="1"/>
  <c r="K356" i="1"/>
  <c r="AC356" i="1"/>
  <c r="AF356" i="1"/>
  <c r="I261" i="1"/>
  <c r="AF261" i="1"/>
  <c r="AC261" i="1"/>
  <c r="AH59" i="1"/>
  <c r="AA59" i="1" s="1"/>
  <c r="AH291" i="1"/>
  <c r="H60" i="1"/>
  <c r="AC60" i="1"/>
  <c r="AF60" i="1"/>
  <c r="AC24" i="1"/>
  <c r="H24" i="1"/>
  <c r="AF24" i="1"/>
  <c r="H132" i="1"/>
  <c r="AF132" i="1"/>
  <c r="AC132" i="1"/>
  <c r="J303" i="1"/>
  <c r="AF303" i="1"/>
  <c r="AC303" i="1"/>
  <c r="AF57" i="1"/>
  <c r="H57" i="1"/>
  <c r="AC57" i="1"/>
  <c r="AI174" i="1"/>
  <c r="AF348" i="1"/>
  <c r="K348" i="1"/>
  <c r="AC348" i="1"/>
  <c r="O374" i="1"/>
  <c r="AJ374" i="1"/>
  <c r="AK374" i="1"/>
  <c r="AI374" i="1"/>
  <c r="C16" i="1"/>
  <c r="D18" i="1" s="1"/>
  <c r="O379" i="1"/>
  <c r="O339" i="1"/>
  <c r="O375" i="1"/>
  <c r="O353" i="1"/>
  <c r="O344" i="1"/>
  <c r="O358" i="1"/>
  <c r="C15" i="1"/>
  <c r="C18" i="1" s="1"/>
  <c r="O376" i="1"/>
  <c r="O355" i="1"/>
  <c r="O347" i="1"/>
  <c r="O366" i="1"/>
  <c r="O368" i="1"/>
  <c r="O346" i="1"/>
  <c r="O340" i="1"/>
  <c r="O367" i="1"/>
  <c r="O372" i="1"/>
  <c r="O350" i="1"/>
  <c r="O356" i="1"/>
  <c r="O342" i="1"/>
  <c r="O371" i="1"/>
  <c r="O359" i="1"/>
  <c r="O378" i="1"/>
  <c r="O364" i="1"/>
  <c r="O349" i="1"/>
  <c r="O365" i="1"/>
  <c r="O351" i="1"/>
  <c r="O363" i="1"/>
  <c r="O377" i="1"/>
  <c r="O373" i="1"/>
  <c r="O348" i="1"/>
  <c r="O343" i="1"/>
  <c r="O345" i="1"/>
  <c r="O338" i="1"/>
  <c r="O361" i="1"/>
  <c r="O357" i="1"/>
  <c r="O354" i="1"/>
  <c r="O352" i="1"/>
  <c r="O360" i="1"/>
  <c r="O370" i="1"/>
  <c r="O362" i="1"/>
  <c r="O341" i="1"/>
  <c r="O369" i="1"/>
  <c r="AJ256" i="1"/>
  <c r="AI256" i="1"/>
  <c r="AK256" i="1"/>
  <c r="AI311" i="1"/>
  <c r="AK311" i="1"/>
  <c r="AJ311" i="1"/>
  <c r="AI184" i="1"/>
  <c r="AJ184" i="1"/>
  <c r="AK184" i="1"/>
  <c r="AI295" i="1"/>
  <c r="AJ295" i="1"/>
  <c r="AK295" i="1"/>
  <c r="AJ141" i="1"/>
  <c r="AI141" i="1"/>
  <c r="AK141" i="1"/>
  <c r="AI207" i="1"/>
  <c r="AK207" i="1"/>
  <c r="AJ207" i="1"/>
  <c r="AJ178" i="1"/>
  <c r="AK178" i="1"/>
  <c r="AI178" i="1"/>
  <c r="AH178" i="1" s="1"/>
  <c r="AK64" i="1"/>
  <c r="AI64" i="1"/>
  <c r="AJ64" i="1"/>
  <c r="AJ312" i="1"/>
  <c r="AK312" i="1"/>
  <c r="AI312" i="1"/>
  <c r="AI281" i="1"/>
  <c r="AJ281" i="1"/>
  <c r="AK281" i="1"/>
  <c r="AI215" i="1"/>
  <c r="AJ215" i="1"/>
  <c r="AK215" i="1"/>
  <c r="AI230" i="1"/>
  <c r="AJ230" i="1"/>
  <c r="AK230" i="1"/>
  <c r="AK111" i="1"/>
  <c r="AJ111" i="1"/>
  <c r="AI111" i="1"/>
  <c r="AH111" i="1" s="1"/>
  <c r="AK43" i="1"/>
  <c r="AI43" i="1"/>
  <c r="AJ43" i="1"/>
  <c r="AK235" i="1"/>
  <c r="AJ235" i="1"/>
  <c r="AI235" i="1"/>
  <c r="AH235" i="1" s="1"/>
  <c r="AI162" i="1"/>
  <c r="AJ162" i="1"/>
  <c r="AK162" i="1"/>
  <c r="AK282" i="1"/>
  <c r="AJ282" i="1"/>
  <c r="AI282" i="1"/>
  <c r="AJ232" i="1"/>
  <c r="AK232" i="1"/>
  <c r="AI232" i="1"/>
  <c r="AI196" i="1"/>
  <c r="AJ196" i="1"/>
  <c r="AK196" i="1"/>
  <c r="AH371" i="1"/>
  <c r="AB371" i="1" s="1"/>
  <c r="AF320" i="1"/>
  <c r="AC320" i="1"/>
  <c r="I320" i="1"/>
  <c r="AF148" i="1"/>
  <c r="AC148" i="1"/>
  <c r="I148" i="1"/>
  <c r="AT359" i="1"/>
  <c r="AS359" i="1" s="1"/>
  <c r="AR359" i="1" s="1"/>
  <c r="AQ359" i="1" s="1"/>
  <c r="AP359" i="1" s="1"/>
  <c r="AO359" i="1" s="1"/>
  <c r="AN359" i="1" s="1"/>
  <c r="AM359" i="1" s="1"/>
  <c r="AL359" i="1" s="1"/>
  <c r="AF304" i="1"/>
  <c r="AC304" i="1"/>
  <c r="J304" i="1"/>
  <c r="AT163" i="1"/>
  <c r="AS163" i="1" s="1"/>
  <c r="AR163" i="1" s="1"/>
  <c r="AQ163" i="1" s="1"/>
  <c r="AP163" i="1" s="1"/>
  <c r="AO163" i="1" s="1"/>
  <c r="AN163" i="1" s="1"/>
  <c r="AM163" i="1" s="1"/>
  <c r="AL163" i="1" s="1"/>
  <c r="AT45" i="1"/>
  <c r="AS45" i="1" s="1"/>
  <c r="AR45" i="1" s="1"/>
  <c r="AQ45" i="1" s="1"/>
  <c r="AP45" i="1" s="1"/>
  <c r="AO45" i="1" s="1"/>
  <c r="AN45" i="1" s="1"/>
  <c r="AM45" i="1" s="1"/>
  <c r="AL45" i="1" s="1"/>
  <c r="AJ63" i="1"/>
  <c r="AI63" i="1"/>
  <c r="AK63" i="1"/>
  <c r="AT203" i="1"/>
  <c r="AS203" i="1"/>
  <c r="AR203" i="1" s="1"/>
  <c r="AQ203" i="1" s="1"/>
  <c r="AP203" i="1" s="1"/>
  <c r="AO203" i="1" s="1"/>
  <c r="AN203" i="1" s="1"/>
  <c r="AM203" i="1" s="1"/>
  <c r="AL203" i="1" s="1"/>
  <c r="AT56" i="1"/>
  <c r="AS56" i="1" s="1"/>
  <c r="AR56" i="1" s="1"/>
  <c r="AQ56" i="1" s="1"/>
  <c r="AP56" i="1" s="1"/>
  <c r="AO56" i="1" s="1"/>
  <c r="AN56" i="1" s="1"/>
  <c r="AM56" i="1" s="1"/>
  <c r="AL56" i="1" s="1"/>
  <c r="BK78" i="1"/>
  <c r="BJ78" i="1" s="1"/>
  <c r="BI78" i="1" s="1"/>
  <c r="BH78" i="1" s="1"/>
  <c r="BG78" i="1" s="1"/>
  <c r="BF78" i="1" s="1"/>
  <c r="BE78" i="1" s="1"/>
  <c r="BD78" i="1" s="1"/>
  <c r="BC78" i="1" s="1"/>
  <c r="AJ199" i="1"/>
  <c r="AK199" i="1"/>
  <c r="AI199" i="1"/>
  <c r="AH199" i="1" s="1"/>
  <c r="AA199" i="1" s="1"/>
  <c r="AJ70" i="1"/>
  <c r="AK70" i="1"/>
  <c r="AI70" i="1"/>
  <c r="BK64" i="1"/>
  <c r="BJ64" i="1"/>
  <c r="BI64" i="1" s="1"/>
  <c r="BH64" i="1" s="1"/>
  <c r="BG64" i="1" s="1"/>
  <c r="BF64" i="1" s="1"/>
  <c r="BE64" i="1" s="1"/>
  <c r="BD64" i="1" s="1"/>
  <c r="BC64" i="1" s="1"/>
  <c r="AT48" i="1"/>
  <c r="AS48" i="1"/>
  <c r="AR48" i="1" s="1"/>
  <c r="AQ48" i="1" s="1"/>
  <c r="AP48" i="1" s="1"/>
  <c r="AO48" i="1" s="1"/>
  <c r="AN48" i="1" s="1"/>
  <c r="AM48" i="1" s="1"/>
  <c r="AL48" i="1" s="1"/>
  <c r="AT322" i="1"/>
  <c r="AS322" i="1" s="1"/>
  <c r="AR322" i="1" s="1"/>
  <c r="AQ322" i="1" s="1"/>
  <c r="AP322" i="1" s="1"/>
  <c r="AO322" i="1" s="1"/>
  <c r="AN322" i="1" s="1"/>
  <c r="AM322" i="1" s="1"/>
  <c r="AL322" i="1" s="1"/>
  <c r="AK91" i="1"/>
  <c r="AJ91" i="1"/>
  <c r="AI91" i="1"/>
  <c r="AT210" i="1"/>
  <c r="AS210" i="1" s="1"/>
  <c r="AR210" i="1" s="1"/>
  <c r="AQ210" i="1" s="1"/>
  <c r="AP210" i="1" s="1"/>
  <c r="AO210" i="1" s="1"/>
  <c r="AN210" i="1" s="1"/>
  <c r="AM210" i="1" s="1"/>
  <c r="AL210" i="1" s="1"/>
  <c r="AK24" i="1"/>
  <c r="AJ24" i="1"/>
  <c r="AI24" i="1"/>
  <c r="AH24" i="1" s="1"/>
  <c r="AT82" i="1"/>
  <c r="AS82" i="1" s="1"/>
  <c r="AR82" i="1" s="1"/>
  <c r="AQ82" i="1" s="1"/>
  <c r="AP82" i="1" s="1"/>
  <c r="AO82" i="1" s="1"/>
  <c r="AN82" i="1" s="1"/>
  <c r="AM82" i="1" s="1"/>
  <c r="AL82" i="1" s="1"/>
  <c r="AT36" i="1"/>
  <c r="AS36" i="1" s="1"/>
  <c r="AR36" i="1" s="1"/>
  <c r="AQ36" i="1" s="1"/>
  <c r="AP36" i="1" s="1"/>
  <c r="AO36" i="1" s="1"/>
  <c r="AN36" i="1" s="1"/>
  <c r="AM36" i="1" s="1"/>
  <c r="AL36" i="1" s="1"/>
  <c r="AT88" i="1"/>
  <c r="AS88" i="1"/>
  <c r="AR88" i="1" s="1"/>
  <c r="AQ88" i="1" s="1"/>
  <c r="AP88" i="1" s="1"/>
  <c r="AO88" i="1" s="1"/>
  <c r="AN88" i="1" s="1"/>
  <c r="AM88" i="1" s="1"/>
  <c r="AL88" i="1" s="1"/>
  <c r="AT100" i="1"/>
  <c r="AS100" i="1"/>
  <c r="AR100" i="1" s="1"/>
  <c r="AQ100" i="1" s="1"/>
  <c r="AP100" i="1" s="1"/>
  <c r="AO100" i="1" s="1"/>
  <c r="AN100" i="1" s="1"/>
  <c r="AM100" i="1" s="1"/>
  <c r="AL100" i="1" s="1"/>
  <c r="AI158" i="1"/>
  <c r="AJ158" i="1"/>
  <c r="AK158" i="1"/>
  <c r="AI219" i="1"/>
  <c r="AJ219" i="1"/>
  <c r="AK219" i="1"/>
  <c r="BK38" i="1"/>
  <c r="BJ38" i="1"/>
  <c r="BI38" i="1" s="1"/>
  <c r="BH38" i="1" s="1"/>
  <c r="BG38" i="1" s="1"/>
  <c r="BF38" i="1" s="1"/>
  <c r="BE38" i="1" s="1"/>
  <c r="BD38" i="1" s="1"/>
  <c r="BC38" i="1" s="1"/>
  <c r="AT357" i="1"/>
  <c r="AS357" i="1" s="1"/>
  <c r="AR357" i="1" s="1"/>
  <c r="AQ357" i="1" s="1"/>
  <c r="AP357" i="1" s="1"/>
  <c r="AO357" i="1" s="1"/>
  <c r="AN357" i="1" s="1"/>
  <c r="AM357" i="1" s="1"/>
  <c r="AL357" i="1" s="1"/>
  <c r="AR242" i="1"/>
  <c r="AQ242" i="1" s="1"/>
  <c r="AP242" i="1" s="1"/>
  <c r="AO242" i="1" s="1"/>
  <c r="AN242" i="1" s="1"/>
  <c r="AM242" i="1" s="1"/>
  <c r="AL242" i="1" s="1"/>
  <c r="AT242" i="1"/>
  <c r="AS242" i="1" s="1"/>
  <c r="BK32" i="1"/>
  <c r="BJ32" i="1" s="1"/>
  <c r="BI32" i="1" s="1"/>
  <c r="BH32" i="1" s="1"/>
  <c r="BG32" i="1" s="1"/>
  <c r="BF32" i="1" s="1"/>
  <c r="BE32" i="1" s="1"/>
  <c r="BD32" i="1" s="1"/>
  <c r="BC32" i="1" s="1"/>
  <c r="AT352" i="1"/>
  <c r="AS352" i="1" s="1"/>
  <c r="AR352" i="1" s="1"/>
  <c r="AQ352" i="1" s="1"/>
  <c r="AP352" i="1" s="1"/>
  <c r="AO352" i="1" s="1"/>
  <c r="AN352" i="1" s="1"/>
  <c r="AM352" i="1" s="1"/>
  <c r="AL352" i="1" s="1"/>
  <c r="AT104" i="1"/>
  <c r="AS104" i="1" s="1"/>
  <c r="AR104" i="1" s="1"/>
  <c r="AQ104" i="1" s="1"/>
  <c r="AP104" i="1" s="1"/>
  <c r="AO104" i="1" s="1"/>
  <c r="AN104" i="1" s="1"/>
  <c r="AM104" i="1" s="1"/>
  <c r="AL104" i="1" s="1"/>
  <c r="BJ21" i="1"/>
  <c r="BI21" i="1" s="1"/>
  <c r="BH21" i="1" s="1"/>
  <c r="BG21" i="1" s="1"/>
  <c r="BF21" i="1" s="1"/>
  <c r="BE21" i="1" s="1"/>
  <c r="BD21" i="1" s="1"/>
  <c r="BC21" i="1" s="1"/>
  <c r="BK21" i="1"/>
  <c r="BK99" i="1"/>
  <c r="BJ99" i="1"/>
  <c r="BI99" i="1"/>
  <c r="BH99" i="1" s="1"/>
  <c r="BG99" i="1" s="1"/>
  <c r="BF99" i="1" s="1"/>
  <c r="BE99" i="1" s="1"/>
  <c r="BD99" i="1" s="1"/>
  <c r="BC99" i="1" s="1"/>
  <c r="AT121" i="1"/>
  <c r="AS121" i="1" s="1"/>
  <c r="AR121" i="1" s="1"/>
  <c r="AQ121" i="1" s="1"/>
  <c r="AP121" i="1" s="1"/>
  <c r="AO121" i="1" s="1"/>
  <c r="AN121" i="1" s="1"/>
  <c r="AM121" i="1" s="1"/>
  <c r="AL121" i="1" s="1"/>
  <c r="BK42" i="1"/>
  <c r="BJ42" i="1"/>
  <c r="BI42" i="1" s="1"/>
  <c r="BH42" i="1" s="1"/>
  <c r="BG42" i="1" s="1"/>
  <c r="BF42" i="1" s="1"/>
  <c r="BE42" i="1" s="1"/>
  <c r="BD42" i="1" s="1"/>
  <c r="BC42" i="1" s="1"/>
  <c r="BK88" i="1"/>
  <c r="BJ88" i="1" s="1"/>
  <c r="BI88" i="1" s="1"/>
  <c r="BH88" i="1" s="1"/>
  <c r="BG88" i="1" s="1"/>
  <c r="BF88" i="1" s="1"/>
  <c r="BE88" i="1" s="1"/>
  <c r="BD88" i="1" s="1"/>
  <c r="BC88" i="1" s="1"/>
  <c r="AK159" i="1"/>
  <c r="AJ159" i="1"/>
  <c r="AI159" i="1"/>
  <c r="BI44" i="1"/>
  <c r="BG44" i="1"/>
  <c r="BF44" i="1" s="1"/>
  <c r="BE44" i="1" s="1"/>
  <c r="BD44" i="1" s="1"/>
  <c r="BC44" i="1" s="1"/>
  <c r="BK44" i="1"/>
  <c r="BJ44" i="1"/>
  <c r="BH44" i="1"/>
  <c r="BK89" i="1"/>
  <c r="BJ89" i="1"/>
  <c r="BI89" i="1"/>
  <c r="BH89" i="1" s="1"/>
  <c r="BG89" i="1" s="1"/>
  <c r="BF89" i="1" s="1"/>
  <c r="BE89" i="1" s="1"/>
  <c r="BD89" i="1" s="1"/>
  <c r="BC89" i="1" s="1"/>
  <c r="AT197" i="1"/>
  <c r="AS197" i="1" s="1"/>
  <c r="AR197" i="1" s="1"/>
  <c r="AQ197" i="1" s="1"/>
  <c r="AP197" i="1" s="1"/>
  <c r="AO197" i="1" s="1"/>
  <c r="AN197" i="1" s="1"/>
  <c r="AM197" i="1" s="1"/>
  <c r="AL197" i="1" s="1"/>
  <c r="BK25" i="1"/>
  <c r="BJ25" i="1" s="1"/>
  <c r="BI25" i="1" s="1"/>
  <c r="BH25" i="1" s="1"/>
  <c r="BG25" i="1" s="1"/>
  <c r="BF25" i="1" s="1"/>
  <c r="BE25" i="1" s="1"/>
  <c r="BD25" i="1" s="1"/>
  <c r="BC25" i="1" s="1"/>
  <c r="AT329" i="1"/>
  <c r="AS329" i="1"/>
  <c r="AR329" i="1" s="1"/>
  <c r="AQ329" i="1" s="1"/>
  <c r="AP329" i="1" s="1"/>
  <c r="AO329" i="1" s="1"/>
  <c r="AN329" i="1" s="1"/>
  <c r="AM329" i="1" s="1"/>
  <c r="AL329" i="1" s="1"/>
  <c r="AT97" i="1"/>
  <c r="AS97" i="1" s="1"/>
  <c r="AR97" i="1" s="1"/>
  <c r="AQ97" i="1" s="1"/>
  <c r="AP97" i="1" s="1"/>
  <c r="AO97" i="1" s="1"/>
  <c r="AN97" i="1" s="1"/>
  <c r="AM97" i="1" s="1"/>
  <c r="AL97" i="1" s="1"/>
  <c r="BK5" i="1"/>
  <c r="BJ5" i="1" s="1"/>
  <c r="BI5" i="1" s="1"/>
  <c r="BH5" i="1" s="1"/>
  <c r="BG5" i="1" s="1"/>
  <c r="BF5" i="1" s="1"/>
  <c r="BE5" i="1" s="1"/>
  <c r="BD5" i="1" s="1"/>
  <c r="BC5" i="1" s="1"/>
  <c r="AJ326" i="1"/>
  <c r="AK326" i="1"/>
  <c r="AI326" i="1"/>
  <c r="AT69" i="1"/>
  <c r="AS69" i="1" s="1"/>
  <c r="AR69" i="1" s="1"/>
  <c r="AQ69" i="1" s="1"/>
  <c r="AP69" i="1" s="1"/>
  <c r="AO69" i="1" s="1"/>
  <c r="AN69" i="1" s="1"/>
  <c r="AM69" i="1" s="1"/>
  <c r="AL69" i="1" s="1"/>
  <c r="BK28" i="1"/>
  <c r="BJ28" i="1" s="1"/>
  <c r="BI28" i="1" s="1"/>
  <c r="BH28" i="1" s="1"/>
  <c r="BG28" i="1" s="1"/>
  <c r="BF28" i="1" s="1"/>
  <c r="BE28" i="1" s="1"/>
  <c r="BD28" i="1" s="1"/>
  <c r="BC28" i="1" s="1"/>
  <c r="AI353" i="1"/>
  <c r="AJ353" i="1"/>
  <c r="AK353" i="1"/>
  <c r="AQ148" i="1"/>
  <c r="AP148" i="1" s="1"/>
  <c r="AO148" i="1" s="1"/>
  <c r="AN148" i="1" s="1"/>
  <c r="AM148" i="1" s="1"/>
  <c r="AL148" i="1" s="1"/>
  <c r="AT148" i="1"/>
  <c r="AS148" i="1" s="1"/>
  <c r="AR148" i="1" s="1"/>
  <c r="AB247" i="1"/>
  <c r="AA247" i="1"/>
  <c r="AC169" i="1"/>
  <c r="I169" i="1"/>
  <c r="AF169" i="1"/>
  <c r="AF101" i="1"/>
  <c r="H101" i="1"/>
  <c r="AC101" i="1"/>
  <c r="AI267" i="1"/>
  <c r="AH267" i="1" s="1"/>
  <c r="AJ267" i="1"/>
  <c r="AK267" i="1"/>
  <c r="I189" i="1"/>
  <c r="AF189" i="1"/>
  <c r="AC189" i="1"/>
  <c r="AI110" i="1"/>
  <c r="AK110" i="1"/>
  <c r="AJ110" i="1"/>
  <c r="AJ269" i="1"/>
  <c r="AK269" i="1"/>
  <c r="AI269" i="1"/>
  <c r="AK99" i="1"/>
  <c r="AI99" i="1"/>
  <c r="AJ99" i="1"/>
  <c r="AJ46" i="1"/>
  <c r="AK46" i="1"/>
  <c r="AI46" i="1"/>
  <c r="AH46" i="1" s="1"/>
  <c r="BK20" i="1"/>
  <c r="BJ20" i="1"/>
  <c r="BI20" i="1" s="1"/>
  <c r="BH20" i="1" s="1"/>
  <c r="BG20" i="1" s="1"/>
  <c r="BF20" i="1" s="1"/>
  <c r="BE20" i="1" s="1"/>
  <c r="BD20" i="1" s="1"/>
  <c r="BC20" i="1" s="1"/>
  <c r="AI363" i="1"/>
  <c r="AH363" i="1" s="1"/>
  <c r="AK363" i="1"/>
  <c r="AJ363" i="1"/>
  <c r="AK187" i="1"/>
  <c r="AI187" i="1"/>
  <c r="AJ187" i="1"/>
  <c r="AI30" i="1"/>
  <c r="AK30" i="1"/>
  <c r="AJ30" i="1"/>
  <c r="AT145" i="1"/>
  <c r="AS145" i="1" s="1"/>
  <c r="AR145" i="1" s="1"/>
  <c r="AQ145" i="1" s="1"/>
  <c r="AP145" i="1" s="1"/>
  <c r="AO145" i="1" s="1"/>
  <c r="AN145" i="1" s="1"/>
  <c r="AM145" i="1" s="1"/>
  <c r="AL145" i="1" s="1"/>
  <c r="AK107" i="1"/>
  <c r="AJ107" i="1"/>
  <c r="AI107" i="1"/>
  <c r="AH107" i="1" s="1"/>
  <c r="AJ342" i="1"/>
  <c r="AI342" i="1"/>
  <c r="AK342" i="1"/>
  <c r="AT317" i="1"/>
  <c r="AS317" i="1" s="1"/>
  <c r="AR317" i="1" s="1"/>
  <c r="AQ317" i="1" s="1"/>
  <c r="AP317" i="1" s="1"/>
  <c r="AO317" i="1" s="1"/>
  <c r="AN317" i="1" s="1"/>
  <c r="AM317" i="1" s="1"/>
  <c r="AL317" i="1" s="1"/>
  <c r="AJ49" i="1"/>
  <c r="AK49" i="1"/>
  <c r="AI49" i="1"/>
  <c r="AH49" i="1" s="1"/>
  <c r="AJ81" i="1"/>
  <c r="AI81" i="1"/>
  <c r="AK81" i="1"/>
  <c r="AK66" i="1"/>
  <c r="AI66" i="1"/>
  <c r="AH66" i="1" s="1"/>
  <c r="AJ66" i="1"/>
  <c r="AT189" i="1"/>
  <c r="AS189" i="1"/>
  <c r="AR189" i="1" s="1"/>
  <c r="AQ189" i="1" s="1"/>
  <c r="AP189" i="1" s="1"/>
  <c r="AO189" i="1" s="1"/>
  <c r="AN189" i="1" s="1"/>
  <c r="AM189" i="1" s="1"/>
  <c r="AL189" i="1" s="1"/>
  <c r="AI231" i="1"/>
  <c r="AH231" i="1" s="1"/>
  <c r="AK231" i="1"/>
  <c r="AJ231" i="1"/>
  <c r="AK153" i="1"/>
  <c r="AJ153" i="1"/>
  <c r="AI153" i="1"/>
  <c r="AT140" i="1"/>
  <c r="AS140" i="1"/>
  <c r="AR140" i="1" s="1"/>
  <c r="AQ140" i="1" s="1"/>
  <c r="AP140" i="1" s="1"/>
  <c r="AO140" i="1" s="1"/>
  <c r="AN140" i="1" s="1"/>
  <c r="AM140" i="1" s="1"/>
  <c r="AL140" i="1" s="1"/>
  <c r="BK49" i="1"/>
  <c r="BJ49" i="1" s="1"/>
  <c r="BI49" i="1" s="1"/>
  <c r="BH49" i="1" s="1"/>
  <c r="BG49" i="1" s="1"/>
  <c r="BF49" i="1" s="1"/>
  <c r="BE49" i="1" s="1"/>
  <c r="BD49" i="1" s="1"/>
  <c r="BC49" i="1" s="1"/>
  <c r="BK69" i="1"/>
  <c r="BJ69" i="1" s="1"/>
  <c r="BI69" i="1" s="1"/>
  <c r="BH69" i="1" s="1"/>
  <c r="BG69" i="1" s="1"/>
  <c r="BF69" i="1" s="1"/>
  <c r="BE69" i="1" s="1"/>
  <c r="BD69" i="1" s="1"/>
  <c r="BC69" i="1" s="1"/>
  <c r="AT112" i="1"/>
  <c r="AS112" i="1"/>
  <c r="AR112" i="1" s="1"/>
  <c r="AQ112" i="1" s="1"/>
  <c r="AP112" i="1" s="1"/>
  <c r="AO112" i="1" s="1"/>
  <c r="AN112" i="1" s="1"/>
  <c r="AM112" i="1" s="1"/>
  <c r="AL112" i="1" s="1"/>
  <c r="AJ32" i="1"/>
  <c r="AK32" i="1"/>
  <c r="AI32" i="1"/>
  <c r="BK16" i="1"/>
  <c r="BJ16" i="1"/>
  <c r="BI16" i="1" s="1"/>
  <c r="BH16" i="1" s="1"/>
  <c r="BG16" i="1" s="1"/>
  <c r="BF16" i="1" s="1"/>
  <c r="BE16" i="1" s="1"/>
  <c r="BD16" i="1" s="1"/>
  <c r="BC16" i="1" s="1"/>
  <c r="AI302" i="1"/>
  <c r="AJ302" i="1"/>
  <c r="AK302" i="1"/>
  <c r="AT53" i="1"/>
  <c r="AS53" i="1" s="1"/>
  <c r="AR53" i="1" s="1"/>
  <c r="AQ53" i="1" s="1"/>
  <c r="AP53" i="1" s="1"/>
  <c r="AO53" i="1" s="1"/>
  <c r="AN53" i="1" s="1"/>
  <c r="AM53" i="1" s="1"/>
  <c r="AL53" i="1" s="1"/>
  <c r="BK33" i="1"/>
  <c r="BJ33" i="1" s="1"/>
  <c r="BI33" i="1" s="1"/>
  <c r="BH33" i="1" s="1"/>
  <c r="BG33" i="1" s="1"/>
  <c r="BF33" i="1" s="1"/>
  <c r="BE33" i="1" s="1"/>
  <c r="BD33" i="1" s="1"/>
  <c r="BC33" i="1" s="1"/>
  <c r="AT341" i="1"/>
  <c r="AS341" i="1" s="1"/>
  <c r="AR341" i="1" s="1"/>
  <c r="AQ341" i="1" s="1"/>
  <c r="AP341" i="1" s="1"/>
  <c r="AO341" i="1" s="1"/>
  <c r="AN341" i="1" s="1"/>
  <c r="AM341" i="1" s="1"/>
  <c r="AL341" i="1" s="1"/>
  <c r="AT151" i="1"/>
  <c r="AS151" i="1" s="1"/>
  <c r="AR151" i="1" s="1"/>
  <c r="AQ151" i="1" s="1"/>
  <c r="AP151" i="1" s="1"/>
  <c r="AO151" i="1" s="1"/>
  <c r="AN151" i="1" s="1"/>
  <c r="AM151" i="1" s="1"/>
  <c r="AL151" i="1" s="1"/>
  <c r="BJ14" i="1"/>
  <c r="BK14" i="1"/>
  <c r="BI14" i="1"/>
  <c r="BH14" i="1" s="1"/>
  <c r="BG14" i="1" s="1"/>
  <c r="BF14" i="1" s="1"/>
  <c r="BE14" i="1" s="1"/>
  <c r="BD14" i="1" s="1"/>
  <c r="BC14" i="1" s="1"/>
  <c r="BK80" i="1"/>
  <c r="BJ80" i="1" s="1"/>
  <c r="BI80" i="1" s="1"/>
  <c r="BH80" i="1" s="1"/>
  <c r="BG80" i="1" s="1"/>
  <c r="BF80" i="1" s="1"/>
  <c r="BE80" i="1" s="1"/>
  <c r="BD80" i="1" s="1"/>
  <c r="BC80" i="1" s="1"/>
  <c r="AT126" i="1"/>
  <c r="AS126" i="1" s="1"/>
  <c r="AR126" i="1" s="1"/>
  <c r="AQ126" i="1" s="1"/>
  <c r="AP126" i="1" s="1"/>
  <c r="AO126" i="1" s="1"/>
  <c r="AN126" i="1" s="1"/>
  <c r="AM126" i="1" s="1"/>
  <c r="AL126" i="1" s="1"/>
  <c r="BJ19" i="1"/>
  <c r="BI19" i="1" s="1"/>
  <c r="BH19" i="1" s="1"/>
  <c r="BG19" i="1" s="1"/>
  <c r="BF19" i="1" s="1"/>
  <c r="BE19" i="1" s="1"/>
  <c r="BD19" i="1" s="1"/>
  <c r="BC19" i="1" s="1"/>
  <c r="BK19" i="1"/>
  <c r="BJ81" i="1"/>
  <c r="BK81" i="1"/>
  <c r="BI81" i="1"/>
  <c r="BH81" i="1" s="1"/>
  <c r="BG81" i="1" s="1"/>
  <c r="BF81" i="1" s="1"/>
  <c r="BE81" i="1" s="1"/>
  <c r="BD81" i="1" s="1"/>
  <c r="BC81" i="1" s="1"/>
  <c r="AS122" i="1"/>
  <c r="AR122" i="1" s="1"/>
  <c r="AQ122" i="1" s="1"/>
  <c r="AP122" i="1" s="1"/>
  <c r="AO122" i="1" s="1"/>
  <c r="AN122" i="1" s="1"/>
  <c r="AM122" i="1" s="1"/>
  <c r="AL122" i="1" s="1"/>
  <c r="AT122" i="1"/>
  <c r="BK6" i="1"/>
  <c r="BJ6" i="1" s="1"/>
  <c r="BI6" i="1" s="1"/>
  <c r="BH6" i="1" s="1"/>
  <c r="BG6" i="1" s="1"/>
  <c r="BF6" i="1" s="1"/>
  <c r="BE6" i="1" s="1"/>
  <c r="BD6" i="1" s="1"/>
  <c r="BC6" i="1" s="1"/>
  <c r="AI338" i="1"/>
  <c r="AJ338" i="1"/>
  <c r="AK338" i="1"/>
  <c r="AK115" i="1"/>
  <c r="AJ115" i="1"/>
  <c r="AI115" i="1"/>
  <c r="BK35" i="1"/>
  <c r="BJ35" i="1" s="1"/>
  <c r="BI35" i="1" s="1"/>
  <c r="BH35" i="1" s="1"/>
  <c r="BG35" i="1" s="1"/>
  <c r="BF35" i="1" s="1"/>
  <c r="BE35" i="1" s="1"/>
  <c r="BD35" i="1" s="1"/>
  <c r="BC35" i="1" s="1"/>
  <c r="AT274" i="1"/>
  <c r="AS274" i="1" s="1"/>
  <c r="AR274" i="1" s="1"/>
  <c r="AQ274" i="1" s="1"/>
  <c r="AP274" i="1" s="1"/>
  <c r="AO274" i="1" s="1"/>
  <c r="AN274" i="1" s="1"/>
  <c r="AM274" i="1" s="1"/>
  <c r="AL274" i="1" s="1"/>
  <c r="AJ52" i="1"/>
  <c r="AI52" i="1"/>
  <c r="AK52" i="1"/>
  <c r="BK9" i="1"/>
  <c r="BJ9" i="1" s="1"/>
  <c r="BI9" i="1" s="1"/>
  <c r="BH9" i="1" s="1"/>
  <c r="BG9" i="1" s="1"/>
  <c r="BF9" i="1" s="1"/>
  <c r="BE9" i="1" s="1"/>
  <c r="BD9" i="1" s="1"/>
  <c r="BC9" i="1" s="1"/>
  <c r="AT318" i="1"/>
  <c r="AS318" i="1" s="1"/>
  <c r="AR318" i="1" s="1"/>
  <c r="AQ318" i="1" s="1"/>
  <c r="AP318" i="1" s="1"/>
  <c r="AO318" i="1" s="1"/>
  <c r="AN318" i="1" s="1"/>
  <c r="AM318" i="1" s="1"/>
  <c r="AL318" i="1" s="1"/>
  <c r="AK61" i="1"/>
  <c r="AI61" i="1"/>
  <c r="AJ61" i="1"/>
  <c r="AH212" i="1"/>
  <c r="AC78" i="1"/>
  <c r="H78" i="1"/>
  <c r="AF78" i="1"/>
  <c r="AF99" i="1"/>
  <c r="H99" i="1"/>
  <c r="AC99" i="1"/>
  <c r="AF254" i="1"/>
  <c r="AC254" i="1"/>
  <c r="I254" i="1"/>
  <c r="AK325" i="1"/>
  <c r="AI325" i="1"/>
  <c r="AJ325" i="1"/>
  <c r="AT278" i="1"/>
  <c r="AS278" i="1" s="1"/>
  <c r="AR278" i="1" s="1"/>
  <c r="AQ278" i="1" s="1"/>
  <c r="AP278" i="1" s="1"/>
  <c r="AO278" i="1" s="1"/>
  <c r="AN278" i="1" s="1"/>
  <c r="AM278" i="1" s="1"/>
  <c r="AL278" i="1" s="1"/>
  <c r="AT308" i="1"/>
  <c r="AS308" i="1" s="1"/>
  <c r="AR308" i="1" s="1"/>
  <c r="AQ308" i="1" s="1"/>
  <c r="AP308" i="1" s="1"/>
  <c r="AO308" i="1" s="1"/>
  <c r="AN308" i="1" s="1"/>
  <c r="AM308" i="1" s="1"/>
  <c r="AL308" i="1" s="1"/>
  <c r="AT155" i="1"/>
  <c r="AS155" i="1" s="1"/>
  <c r="AR155" i="1" s="1"/>
  <c r="AQ155" i="1" s="1"/>
  <c r="AP155" i="1" s="1"/>
  <c r="AO155" i="1" s="1"/>
  <c r="AN155" i="1" s="1"/>
  <c r="AM155" i="1" s="1"/>
  <c r="AL155" i="1" s="1"/>
  <c r="AI364" i="1"/>
  <c r="AJ364" i="1"/>
  <c r="AK364" i="1"/>
  <c r="AK33" i="1"/>
  <c r="AJ33" i="1"/>
  <c r="AI33" i="1"/>
  <c r="AH33" i="1" s="1"/>
  <c r="AB33" i="1" s="1"/>
  <c r="AT144" i="1"/>
  <c r="AS144" i="1" s="1"/>
  <c r="AR144" i="1" s="1"/>
  <c r="AQ144" i="1" s="1"/>
  <c r="AP144" i="1" s="1"/>
  <c r="AO144" i="1" s="1"/>
  <c r="AN144" i="1" s="1"/>
  <c r="AM144" i="1" s="1"/>
  <c r="AL144" i="1" s="1"/>
  <c r="AJ165" i="1"/>
  <c r="AK165" i="1"/>
  <c r="AI165" i="1"/>
  <c r="AH165" i="1" s="1"/>
  <c r="AJ261" i="1"/>
  <c r="AI261" i="1"/>
  <c r="AK261" i="1"/>
  <c r="AT294" i="1"/>
  <c r="AS294" i="1" s="1"/>
  <c r="AR294" i="1" s="1"/>
  <c r="AQ294" i="1" s="1"/>
  <c r="AP294" i="1" s="1"/>
  <c r="AO294" i="1" s="1"/>
  <c r="AN294" i="1" s="1"/>
  <c r="AM294" i="1" s="1"/>
  <c r="AL294" i="1" s="1"/>
  <c r="AT270" i="1"/>
  <c r="AS270" i="1" s="1"/>
  <c r="AR270" i="1" s="1"/>
  <c r="AQ270" i="1" s="1"/>
  <c r="AP270" i="1" s="1"/>
  <c r="AO270" i="1" s="1"/>
  <c r="AN270" i="1" s="1"/>
  <c r="AM270" i="1" s="1"/>
  <c r="AL270" i="1" s="1"/>
  <c r="BK39" i="1"/>
  <c r="BJ39" i="1" s="1"/>
  <c r="BI39" i="1"/>
  <c r="BH39" i="1" s="1"/>
  <c r="BG39" i="1" s="1"/>
  <c r="BF39" i="1" s="1"/>
  <c r="BE39" i="1" s="1"/>
  <c r="BD39" i="1" s="1"/>
  <c r="BC39" i="1" s="1"/>
  <c r="AT98" i="1"/>
  <c r="AS98" i="1" s="1"/>
  <c r="AR98" i="1" s="1"/>
  <c r="AQ98" i="1" s="1"/>
  <c r="AP98" i="1" s="1"/>
  <c r="AO98" i="1" s="1"/>
  <c r="AN98" i="1" s="1"/>
  <c r="AM98" i="1" s="1"/>
  <c r="AL98" i="1" s="1"/>
  <c r="AT264" i="1"/>
  <c r="AS264" i="1"/>
  <c r="AR264" i="1" s="1"/>
  <c r="AQ264" i="1" s="1"/>
  <c r="AP264" i="1" s="1"/>
  <c r="AO264" i="1" s="1"/>
  <c r="AN264" i="1" s="1"/>
  <c r="AM264" i="1" s="1"/>
  <c r="AL264" i="1" s="1"/>
  <c r="AJ354" i="1"/>
  <c r="AI354" i="1"/>
  <c r="AK354" i="1"/>
  <c r="AT328" i="1"/>
  <c r="AS328" i="1"/>
  <c r="AR328" i="1" s="1"/>
  <c r="AQ328" i="1" s="1"/>
  <c r="AP328" i="1" s="1"/>
  <c r="AO328" i="1" s="1"/>
  <c r="AN328" i="1" s="1"/>
  <c r="AM328" i="1" s="1"/>
  <c r="AL328" i="1" s="1"/>
  <c r="AK299" i="1"/>
  <c r="AI299" i="1"/>
  <c r="AJ299" i="1"/>
  <c r="AK307" i="1"/>
  <c r="AI307" i="1"/>
  <c r="AJ307" i="1"/>
  <c r="AT255" i="1"/>
  <c r="AS255" i="1"/>
  <c r="AR255" i="1" s="1"/>
  <c r="AQ255" i="1" s="1"/>
  <c r="AP255" i="1" s="1"/>
  <c r="AO255" i="1" s="1"/>
  <c r="AN255" i="1" s="1"/>
  <c r="AM255" i="1" s="1"/>
  <c r="AL255" i="1" s="1"/>
  <c r="AJ34" i="1"/>
  <c r="AI34" i="1"/>
  <c r="AH34" i="1" s="1"/>
  <c r="AK34" i="1"/>
  <c r="AT180" i="1"/>
  <c r="AS180" i="1" s="1"/>
  <c r="AR180" i="1" s="1"/>
  <c r="AQ180" i="1" s="1"/>
  <c r="AP180" i="1" s="1"/>
  <c r="AO180" i="1" s="1"/>
  <c r="AN180" i="1" s="1"/>
  <c r="AM180" i="1" s="1"/>
  <c r="AL180" i="1" s="1"/>
  <c r="BK15" i="1"/>
  <c r="BJ15" i="1"/>
  <c r="BI15" i="1" s="1"/>
  <c r="BH15" i="1" s="1"/>
  <c r="BG15" i="1" s="1"/>
  <c r="BF15" i="1"/>
  <c r="BE15" i="1" s="1"/>
  <c r="BD15" i="1" s="1"/>
  <c r="BC15" i="1" s="1"/>
  <c r="AT55" i="1"/>
  <c r="AS55" i="1" s="1"/>
  <c r="AR55" i="1" s="1"/>
  <c r="AQ55" i="1" s="1"/>
  <c r="AP55" i="1" s="1"/>
  <c r="AO55" i="1" s="1"/>
  <c r="AN55" i="1" s="1"/>
  <c r="AM55" i="1" s="1"/>
  <c r="AL55" i="1" s="1"/>
  <c r="BK53" i="1"/>
  <c r="BJ53" i="1" s="1"/>
  <c r="BI53" i="1" s="1"/>
  <c r="BH53" i="1" s="1"/>
  <c r="BG53" i="1" s="1"/>
  <c r="BF53" i="1"/>
  <c r="BE53" i="1" s="1"/>
  <c r="BD53" i="1" s="1"/>
  <c r="BC53" i="1" s="1"/>
  <c r="AJ237" i="1"/>
  <c r="AI237" i="1"/>
  <c r="AK237" i="1"/>
  <c r="AT67" i="1"/>
  <c r="AS67" i="1" s="1"/>
  <c r="AR67" i="1"/>
  <c r="AQ67" i="1" s="1"/>
  <c r="AP67" i="1" s="1"/>
  <c r="AO67" i="1" s="1"/>
  <c r="AN67" i="1" s="1"/>
  <c r="AM67" i="1" s="1"/>
  <c r="AL67" i="1" s="1"/>
  <c r="BI18" i="1"/>
  <c r="BH18" i="1" s="1"/>
  <c r="BG18" i="1" s="1"/>
  <c r="BF18" i="1" s="1"/>
  <c r="BE18" i="1" s="1"/>
  <c r="BD18" i="1" s="1"/>
  <c r="BC18" i="1" s="1"/>
  <c r="BK18" i="1"/>
  <c r="BJ18" i="1" s="1"/>
  <c r="AT254" i="1"/>
  <c r="AS254" i="1" s="1"/>
  <c r="AR254" i="1" s="1"/>
  <c r="AQ254" i="1" s="1"/>
  <c r="AP254" i="1" s="1"/>
  <c r="AO254" i="1" s="1"/>
  <c r="AN254" i="1" s="1"/>
  <c r="AM254" i="1" s="1"/>
  <c r="AL254" i="1" s="1"/>
  <c r="AJ41" i="1"/>
  <c r="AI41" i="1"/>
  <c r="AK41" i="1"/>
  <c r="BK23" i="1"/>
  <c r="BJ23" i="1" s="1"/>
  <c r="BI23" i="1" s="1"/>
  <c r="BH23" i="1"/>
  <c r="BG23" i="1" s="1"/>
  <c r="BF23" i="1" s="1"/>
  <c r="BE23" i="1" s="1"/>
  <c r="BD23" i="1" s="1"/>
  <c r="BC23" i="1" s="1"/>
  <c r="AT361" i="1"/>
  <c r="AS361" i="1" s="1"/>
  <c r="AR361" i="1" s="1"/>
  <c r="AQ361" i="1" s="1"/>
  <c r="AP361" i="1" s="1"/>
  <c r="AO361" i="1" s="1"/>
  <c r="AN361" i="1" s="1"/>
  <c r="AM361" i="1" s="1"/>
  <c r="AL361" i="1" s="1"/>
  <c r="AS105" i="1"/>
  <c r="AR105" i="1" s="1"/>
  <c r="AQ105" i="1" s="1"/>
  <c r="AP105" i="1" s="1"/>
  <c r="AO105" i="1" s="1"/>
  <c r="AN105" i="1" s="1"/>
  <c r="AM105" i="1" s="1"/>
  <c r="AL105" i="1" s="1"/>
  <c r="AT105" i="1"/>
  <c r="BK24" i="1"/>
  <c r="BJ24" i="1" s="1"/>
  <c r="BI24" i="1" s="1"/>
  <c r="BH24" i="1" s="1"/>
  <c r="BG24" i="1" s="1"/>
  <c r="BF24" i="1" s="1"/>
  <c r="BE24" i="1" s="1"/>
  <c r="BD24" i="1" s="1"/>
  <c r="BC24" i="1" s="1"/>
  <c r="AT340" i="1"/>
  <c r="AS340" i="1"/>
  <c r="AR340" i="1" s="1"/>
  <c r="AQ340" i="1" s="1"/>
  <c r="AP340" i="1" s="1"/>
  <c r="AO340" i="1" s="1"/>
  <c r="AN340" i="1" s="1"/>
  <c r="AM340" i="1" s="1"/>
  <c r="AL340" i="1" s="1"/>
  <c r="AT101" i="1"/>
  <c r="AS101" i="1"/>
  <c r="AR101" i="1" s="1"/>
  <c r="AQ101" i="1" s="1"/>
  <c r="AP101" i="1" s="1"/>
  <c r="AO101" i="1" s="1"/>
  <c r="AN101" i="1" s="1"/>
  <c r="AM101" i="1" s="1"/>
  <c r="AL101" i="1" s="1"/>
  <c r="BF30" i="1"/>
  <c r="BE30" i="1" s="1"/>
  <c r="BD30" i="1" s="1"/>
  <c r="BC30" i="1" s="1"/>
  <c r="BK30" i="1"/>
  <c r="BJ30" i="1"/>
  <c r="BI30" i="1" s="1"/>
  <c r="BH30" i="1" s="1"/>
  <c r="BG30" i="1" s="1"/>
  <c r="AT201" i="1"/>
  <c r="AS201" i="1" s="1"/>
  <c r="AR201" i="1" s="1"/>
  <c r="AQ201" i="1" s="1"/>
  <c r="AP201" i="1" s="1"/>
  <c r="AO201" i="1" s="1"/>
  <c r="AN201" i="1" s="1"/>
  <c r="AM201" i="1" s="1"/>
  <c r="AL201" i="1" s="1"/>
  <c r="AQ68" i="1"/>
  <c r="AP68" i="1" s="1"/>
  <c r="AO68" i="1" s="1"/>
  <c r="AN68" i="1" s="1"/>
  <c r="AM68" i="1" s="1"/>
  <c r="AL68" i="1" s="1"/>
  <c r="AT68" i="1"/>
  <c r="AS68" i="1"/>
  <c r="AR68" i="1" s="1"/>
  <c r="BK91" i="1"/>
  <c r="BJ91" i="1" s="1"/>
  <c r="BI91" i="1" s="1"/>
  <c r="BH91" i="1" s="1"/>
  <c r="BG91" i="1" s="1"/>
  <c r="BF91" i="1" s="1"/>
  <c r="BE91" i="1" s="1"/>
  <c r="BD91" i="1" s="1"/>
  <c r="BC91" i="1" s="1"/>
  <c r="AT245" i="1"/>
  <c r="AS245" i="1" s="1"/>
  <c r="AR245" i="1" s="1"/>
  <c r="AQ245" i="1" s="1"/>
  <c r="AP245" i="1" s="1"/>
  <c r="AO245" i="1" s="1"/>
  <c r="AN245" i="1" s="1"/>
  <c r="AM245" i="1" s="1"/>
  <c r="AL245" i="1" s="1"/>
  <c r="AT116" i="1"/>
  <c r="AS116" i="1" s="1"/>
  <c r="AR116" i="1" s="1"/>
  <c r="AQ116" i="1" s="1"/>
  <c r="AP116" i="1" s="1"/>
  <c r="AO116" i="1" s="1"/>
  <c r="AN116" i="1" s="1"/>
  <c r="AM116" i="1" s="1"/>
  <c r="AL116" i="1" s="1"/>
  <c r="BJ43" i="1"/>
  <c r="BI43" i="1" s="1"/>
  <c r="BH43" i="1" s="1"/>
  <c r="BG43" i="1" s="1"/>
  <c r="BF43" i="1" s="1"/>
  <c r="BE43" i="1" s="1"/>
  <c r="BD43" i="1" s="1"/>
  <c r="BC43" i="1" s="1"/>
  <c r="BK43" i="1"/>
  <c r="AT258" i="1"/>
  <c r="AS258" i="1" s="1"/>
  <c r="AR258" i="1" s="1"/>
  <c r="AQ258" i="1" s="1"/>
  <c r="AP258" i="1" s="1"/>
  <c r="AO258" i="1" s="1"/>
  <c r="AN258" i="1" s="1"/>
  <c r="AM258" i="1" s="1"/>
  <c r="AL258" i="1" s="1"/>
  <c r="AT44" i="1"/>
  <c r="AS44" i="1" s="1"/>
  <c r="AR44" i="1" s="1"/>
  <c r="AQ44" i="1" s="1"/>
  <c r="AP44" i="1" s="1"/>
  <c r="AO44" i="1" s="1"/>
  <c r="AN44" i="1" s="1"/>
  <c r="AM44" i="1" s="1"/>
  <c r="AL44" i="1" s="1"/>
  <c r="AI268" i="1"/>
  <c r="AK268" i="1"/>
  <c r="AJ268" i="1"/>
  <c r="AF317" i="1"/>
  <c r="AC317" i="1"/>
  <c r="J317" i="1"/>
  <c r="AC94" i="1"/>
  <c r="H94" i="1"/>
  <c r="AF94" i="1"/>
  <c r="AF257" i="1"/>
  <c r="AC257" i="1"/>
  <c r="I257" i="1"/>
  <c r="AT260" i="1"/>
  <c r="AS260" i="1" s="1"/>
  <c r="AR260" i="1" s="1"/>
  <c r="AQ260" i="1" s="1"/>
  <c r="AP260" i="1" s="1"/>
  <c r="AO260" i="1" s="1"/>
  <c r="AN260" i="1" s="1"/>
  <c r="AM260" i="1" s="1"/>
  <c r="AL260" i="1" s="1"/>
  <c r="AI62" i="1"/>
  <c r="AH62" i="1" s="1"/>
  <c r="AK62" i="1"/>
  <c r="AJ62" i="1"/>
  <c r="BK10" i="1"/>
  <c r="BJ10" i="1"/>
  <c r="BI10" i="1" s="1"/>
  <c r="BH10" i="1" s="1"/>
  <c r="BG10" i="1" s="1"/>
  <c r="BF10" i="1" s="1"/>
  <c r="BE10" i="1" s="1"/>
  <c r="BD10" i="1" s="1"/>
  <c r="BC10" i="1" s="1"/>
  <c r="AK217" i="1"/>
  <c r="AI217" i="1"/>
  <c r="AH217" i="1" s="1"/>
  <c r="AJ217" i="1"/>
  <c r="AJ23" i="1"/>
  <c r="AK23" i="1"/>
  <c r="AI23" i="1"/>
  <c r="AT35" i="1"/>
  <c r="AS35" i="1" s="1"/>
  <c r="AR35" i="1" s="1"/>
  <c r="AQ35" i="1" s="1"/>
  <c r="AP35" i="1" s="1"/>
  <c r="AO35" i="1" s="1"/>
  <c r="AN35" i="1" s="1"/>
  <c r="AM35" i="1" s="1"/>
  <c r="AL35" i="1" s="1"/>
  <c r="AT177" i="1"/>
  <c r="AS177" i="1" s="1"/>
  <c r="AR177" i="1" s="1"/>
  <c r="AQ177" i="1" s="1"/>
  <c r="AP177" i="1" s="1"/>
  <c r="AO177" i="1" s="1"/>
  <c r="AN177" i="1" s="1"/>
  <c r="AM177" i="1" s="1"/>
  <c r="AL177" i="1" s="1"/>
  <c r="AT324" i="1"/>
  <c r="AS324" i="1" s="1"/>
  <c r="AR324" i="1"/>
  <c r="AQ324" i="1" s="1"/>
  <c r="AP324" i="1" s="1"/>
  <c r="AO324" i="1" s="1"/>
  <c r="AN324" i="1" s="1"/>
  <c r="AM324" i="1" s="1"/>
  <c r="AL324" i="1" s="1"/>
  <c r="AT333" i="1"/>
  <c r="AS333" i="1" s="1"/>
  <c r="AR333" i="1" s="1"/>
  <c r="AQ333" i="1" s="1"/>
  <c r="AP333" i="1" s="1"/>
  <c r="AO333" i="1" s="1"/>
  <c r="AN333" i="1" s="1"/>
  <c r="AM333" i="1" s="1"/>
  <c r="AL333" i="1" s="1"/>
  <c r="AT347" i="1"/>
  <c r="AS347" i="1" s="1"/>
  <c r="AR347" i="1" s="1"/>
  <c r="AQ347" i="1" s="1"/>
  <c r="AP347" i="1" s="1"/>
  <c r="AO347" i="1" s="1"/>
  <c r="AN347" i="1" s="1"/>
  <c r="AM347" i="1" s="1"/>
  <c r="AL347" i="1" s="1"/>
  <c r="AK37" i="1"/>
  <c r="AI37" i="1"/>
  <c r="AH37" i="1" s="1"/>
  <c r="AJ37" i="1"/>
  <c r="AK103" i="1"/>
  <c r="AJ103" i="1"/>
  <c r="AI103" i="1"/>
  <c r="AJ77" i="1"/>
  <c r="AK77" i="1"/>
  <c r="AI77" i="1"/>
  <c r="AT120" i="1"/>
  <c r="AS120" i="1" s="1"/>
  <c r="AR120" i="1" s="1"/>
  <c r="AQ120" i="1" s="1"/>
  <c r="AP120" i="1" s="1"/>
  <c r="AO120" i="1" s="1"/>
  <c r="AN120" i="1" s="1"/>
  <c r="AM120" i="1" s="1"/>
  <c r="AL120" i="1" s="1"/>
  <c r="AT331" i="1"/>
  <c r="AS331" i="1" s="1"/>
  <c r="AR331" i="1" s="1"/>
  <c r="AQ331" i="1" s="1"/>
  <c r="AP331" i="1" s="1"/>
  <c r="AO331" i="1" s="1"/>
  <c r="AN331" i="1" s="1"/>
  <c r="AM331" i="1" s="1"/>
  <c r="AL331" i="1" s="1"/>
  <c r="AK102" i="1"/>
  <c r="AJ102" i="1"/>
  <c r="AI102" i="1"/>
  <c r="AT300" i="1"/>
  <c r="AS300" i="1" s="1"/>
  <c r="AR300" i="1" s="1"/>
  <c r="AQ300" i="1" s="1"/>
  <c r="AP300" i="1" s="1"/>
  <c r="AO300" i="1" s="1"/>
  <c r="AN300" i="1" s="1"/>
  <c r="AM300" i="1" s="1"/>
  <c r="AL300" i="1" s="1"/>
  <c r="AT276" i="1"/>
  <c r="AS276" i="1" s="1"/>
  <c r="AR276" i="1" s="1"/>
  <c r="AQ276" i="1" s="1"/>
  <c r="AP276" i="1" s="1"/>
  <c r="AO276" i="1" s="1"/>
  <c r="AN276" i="1" s="1"/>
  <c r="AM276" i="1" s="1"/>
  <c r="AL276" i="1" s="1"/>
  <c r="AT344" i="1"/>
  <c r="AS344" i="1" s="1"/>
  <c r="AR344" i="1" s="1"/>
  <c r="AQ344" i="1" s="1"/>
  <c r="AP344" i="1" s="1"/>
  <c r="AO344" i="1" s="1"/>
  <c r="AN344" i="1" s="1"/>
  <c r="AM344" i="1" s="1"/>
  <c r="AL344" i="1" s="1"/>
  <c r="BJ93" i="1"/>
  <c r="BK93" i="1"/>
  <c r="BI93" i="1"/>
  <c r="BH93" i="1"/>
  <c r="BG93" i="1" s="1"/>
  <c r="BF93" i="1" s="1"/>
  <c r="BE93" i="1" s="1"/>
  <c r="BD93" i="1" s="1"/>
  <c r="BC93" i="1" s="1"/>
  <c r="BH12" i="1"/>
  <c r="BG12" i="1" s="1"/>
  <c r="BF12" i="1" s="1"/>
  <c r="BE12" i="1" s="1"/>
  <c r="BD12" i="1" s="1"/>
  <c r="BC12" i="1" s="1"/>
  <c r="BK12" i="1"/>
  <c r="BJ12" i="1"/>
  <c r="BI12" i="1" s="1"/>
  <c r="AT310" i="1"/>
  <c r="AS310" i="1" s="1"/>
  <c r="AR310" i="1" s="1"/>
  <c r="AQ310" i="1" s="1"/>
  <c r="AP310" i="1" s="1"/>
  <c r="AO310" i="1" s="1"/>
  <c r="AN310" i="1" s="1"/>
  <c r="AM310" i="1" s="1"/>
  <c r="AL310" i="1" s="1"/>
  <c r="AT21" i="1"/>
  <c r="AS21" i="1" s="1"/>
  <c r="AR21" i="1" s="1"/>
  <c r="AQ21" i="1" s="1"/>
  <c r="AP21" i="1" s="1"/>
  <c r="AO21" i="1" s="1"/>
  <c r="AN21" i="1" s="1"/>
  <c r="AM21" i="1" s="1"/>
  <c r="AL21" i="1" s="1"/>
  <c r="BK95" i="1"/>
  <c r="BJ95" i="1" s="1"/>
  <c r="BI95" i="1" s="1"/>
  <c r="BH95" i="1" s="1"/>
  <c r="BG95" i="1" s="1"/>
  <c r="BF95" i="1" s="1"/>
  <c r="BE95" i="1" s="1"/>
  <c r="BD95" i="1" s="1"/>
  <c r="BC95" i="1" s="1"/>
  <c r="AT213" i="1"/>
  <c r="AS213" i="1" s="1"/>
  <c r="AR213" i="1" s="1"/>
  <c r="AQ213" i="1" s="1"/>
  <c r="AP213" i="1" s="1"/>
  <c r="AO213" i="1" s="1"/>
  <c r="AN213" i="1" s="1"/>
  <c r="AM213" i="1" s="1"/>
  <c r="AL213" i="1" s="1"/>
  <c r="AT26" i="1"/>
  <c r="AS26" i="1" s="1"/>
  <c r="AR26" i="1" s="1"/>
  <c r="AQ26" i="1" s="1"/>
  <c r="AP26" i="1" s="1"/>
  <c r="AO26" i="1" s="1"/>
  <c r="AN26" i="1" s="1"/>
  <c r="AM26" i="1" s="1"/>
  <c r="AL26" i="1" s="1"/>
  <c r="BK54" i="1"/>
  <c r="BJ54" i="1" s="1"/>
  <c r="BI54" i="1" s="1"/>
  <c r="BH54" i="1" s="1"/>
  <c r="BG54" i="1" s="1"/>
  <c r="BF54" i="1"/>
  <c r="BE54" i="1" s="1"/>
  <c r="BD54" i="1" s="1"/>
  <c r="BC54" i="1" s="1"/>
  <c r="AT205" i="1"/>
  <c r="AS205" i="1" s="1"/>
  <c r="AR205" i="1" s="1"/>
  <c r="AQ205" i="1" s="1"/>
  <c r="AP205" i="1" s="1"/>
  <c r="AO205" i="1" s="1"/>
  <c r="AN205" i="1" s="1"/>
  <c r="AM205" i="1" s="1"/>
  <c r="AL205" i="1" s="1"/>
  <c r="AI47" i="1"/>
  <c r="AK47" i="1"/>
  <c r="AJ47" i="1"/>
  <c r="BK50" i="1"/>
  <c r="BJ50" i="1" s="1"/>
  <c r="BI50" i="1" s="1"/>
  <c r="BH50" i="1" s="1"/>
  <c r="BG50" i="1" s="1"/>
  <c r="BF50" i="1" s="1"/>
  <c r="BE50" i="1" s="1"/>
  <c r="BD50" i="1" s="1"/>
  <c r="BC50" i="1" s="1"/>
  <c r="AT336" i="1"/>
  <c r="AS336" i="1" s="1"/>
  <c r="AR336" i="1" s="1"/>
  <c r="AQ336" i="1" s="1"/>
  <c r="AP336" i="1" s="1"/>
  <c r="AO336" i="1" s="1"/>
  <c r="AN336" i="1" s="1"/>
  <c r="AM336" i="1" s="1"/>
  <c r="AL336" i="1" s="1"/>
  <c r="AS147" i="1"/>
  <c r="AR147" i="1" s="1"/>
  <c r="AQ147" i="1" s="1"/>
  <c r="AP147" i="1" s="1"/>
  <c r="AO147" i="1" s="1"/>
  <c r="AN147" i="1" s="1"/>
  <c r="AM147" i="1" s="1"/>
  <c r="AL147" i="1" s="1"/>
  <c r="AT147" i="1"/>
  <c r="BK52" i="1"/>
  <c r="BJ52" i="1"/>
  <c r="BI52" i="1" s="1"/>
  <c r="BH52" i="1" s="1"/>
  <c r="BG52" i="1" s="1"/>
  <c r="BF52" i="1" s="1"/>
  <c r="BE52" i="1" s="1"/>
  <c r="BD52" i="1" s="1"/>
  <c r="BC52" i="1" s="1"/>
  <c r="AJ358" i="1"/>
  <c r="AK358" i="1"/>
  <c r="AI358" i="1"/>
  <c r="AT127" i="1"/>
  <c r="AS127" i="1" s="1"/>
  <c r="AR127" i="1" s="1"/>
  <c r="AQ127" i="1" s="1"/>
  <c r="AP127" i="1" s="1"/>
  <c r="AO127" i="1" s="1"/>
  <c r="AN127" i="1" s="1"/>
  <c r="AM127" i="1" s="1"/>
  <c r="AL127" i="1" s="1"/>
  <c r="BK57" i="1"/>
  <c r="BJ57" i="1" s="1"/>
  <c r="BI57" i="1" s="1"/>
  <c r="BH57" i="1" s="1"/>
  <c r="BG57" i="1" s="1"/>
  <c r="BF57" i="1" s="1"/>
  <c r="BE57" i="1" s="1"/>
  <c r="BD57" i="1" s="1"/>
  <c r="BC57" i="1" s="1"/>
  <c r="AT225" i="1"/>
  <c r="AS225" i="1" s="1"/>
  <c r="AR225" i="1" s="1"/>
  <c r="AQ225" i="1" s="1"/>
  <c r="AP225" i="1" s="1"/>
  <c r="AO225" i="1" s="1"/>
  <c r="AN225" i="1" s="1"/>
  <c r="AM225" i="1" s="1"/>
  <c r="AL225" i="1" s="1"/>
  <c r="AT160" i="1"/>
  <c r="AS160" i="1" s="1"/>
  <c r="AR160" i="1" s="1"/>
  <c r="AQ160" i="1" s="1"/>
  <c r="AP160" i="1" s="1"/>
  <c r="AO160" i="1" s="1"/>
  <c r="AN160" i="1" s="1"/>
  <c r="AM160" i="1" s="1"/>
  <c r="AL160" i="1" s="1"/>
  <c r="BK63" i="1"/>
  <c r="BJ63" i="1"/>
  <c r="BI63" i="1" s="1"/>
  <c r="BH63" i="1" s="1"/>
  <c r="BG63" i="1" s="1"/>
  <c r="BF63" i="1" s="1"/>
  <c r="BE63" i="1" s="1"/>
  <c r="BD63" i="1" s="1"/>
  <c r="BC63" i="1" s="1"/>
  <c r="AQ200" i="1"/>
  <c r="AP200" i="1" s="1"/>
  <c r="AO200" i="1" s="1"/>
  <c r="AN200" i="1" s="1"/>
  <c r="AM200" i="1" s="1"/>
  <c r="AL200" i="1" s="1"/>
  <c r="AT200" i="1"/>
  <c r="AS200" i="1" s="1"/>
  <c r="AR200" i="1" s="1"/>
  <c r="AT335" i="1"/>
  <c r="AS335" i="1" s="1"/>
  <c r="AR335" i="1" s="1"/>
  <c r="AQ335" i="1" s="1"/>
  <c r="AP335" i="1" s="1"/>
  <c r="AO335" i="1" s="1"/>
  <c r="AN335" i="1" s="1"/>
  <c r="AM335" i="1" s="1"/>
  <c r="AL335" i="1" s="1"/>
  <c r="BK92" i="1"/>
  <c r="BJ92" i="1" s="1"/>
  <c r="BI92" i="1" s="1"/>
  <c r="BH92" i="1" s="1"/>
  <c r="BG92" i="1" s="1"/>
  <c r="BF92" i="1" s="1"/>
  <c r="BE92" i="1" s="1"/>
  <c r="BD92" i="1" s="1"/>
  <c r="BC92" i="1" s="1"/>
  <c r="AS234" i="1"/>
  <c r="AT234" i="1"/>
  <c r="AR234" i="1"/>
  <c r="AQ234" i="1" s="1"/>
  <c r="AP234" i="1" s="1"/>
  <c r="AO234" i="1" s="1"/>
  <c r="AN234" i="1" s="1"/>
  <c r="AM234" i="1" s="1"/>
  <c r="AL234" i="1" s="1"/>
  <c r="H104" i="1"/>
  <c r="AF104" i="1"/>
  <c r="AC104" i="1"/>
  <c r="AH369" i="1"/>
  <c r="AT78" i="1"/>
  <c r="AS78" i="1" s="1"/>
  <c r="AR78" i="1" s="1"/>
  <c r="AQ78" i="1" s="1"/>
  <c r="AP78" i="1" s="1"/>
  <c r="AO78" i="1" s="1"/>
  <c r="AN78" i="1" s="1"/>
  <c r="AM78" i="1" s="1"/>
  <c r="AL78" i="1" s="1"/>
  <c r="AC87" i="1"/>
  <c r="H87" i="1"/>
  <c r="AF87" i="1"/>
  <c r="AC35" i="1"/>
  <c r="AF35" i="1"/>
  <c r="H35" i="1"/>
  <c r="AF65" i="1"/>
  <c r="AC65" i="1"/>
  <c r="H65" i="1"/>
  <c r="AK253" i="1"/>
  <c r="AJ253" i="1"/>
  <c r="AI253" i="1"/>
  <c r="AT319" i="1"/>
  <c r="AS319" i="1" s="1"/>
  <c r="AR319" i="1" s="1"/>
  <c r="AQ319" i="1" s="1"/>
  <c r="AP319" i="1" s="1"/>
  <c r="AO319" i="1" s="1"/>
  <c r="AN319" i="1" s="1"/>
  <c r="AM319" i="1" s="1"/>
  <c r="AL319" i="1" s="1"/>
  <c r="BK90" i="1"/>
  <c r="BJ90" i="1"/>
  <c r="BI90" i="1"/>
  <c r="BH90" i="1" s="1"/>
  <c r="BG90" i="1" s="1"/>
  <c r="BF90" i="1" s="1"/>
  <c r="BE90" i="1" s="1"/>
  <c r="BD90" i="1" s="1"/>
  <c r="BC90" i="1" s="1"/>
  <c r="AT238" i="1"/>
  <c r="AS238" i="1" s="1"/>
  <c r="AR238" i="1" s="1"/>
  <c r="AQ238" i="1" s="1"/>
  <c r="AP238" i="1" s="1"/>
  <c r="AO238" i="1" s="1"/>
  <c r="AN238" i="1" s="1"/>
  <c r="AM238" i="1" s="1"/>
  <c r="AL238" i="1" s="1"/>
  <c r="AT373" i="1"/>
  <c r="AS373" i="1" s="1"/>
  <c r="AR373" i="1" s="1"/>
  <c r="AQ373" i="1" s="1"/>
  <c r="AP373" i="1" s="1"/>
  <c r="AO373" i="1" s="1"/>
  <c r="AN373" i="1" s="1"/>
  <c r="AM373" i="1" s="1"/>
  <c r="AL373" i="1" s="1"/>
  <c r="AI314" i="1"/>
  <c r="AK314" i="1"/>
  <c r="AJ314" i="1"/>
  <c r="AJ79" i="1"/>
  <c r="AI79" i="1"/>
  <c r="AH79" i="1" s="1"/>
  <c r="AK79" i="1"/>
  <c r="AT157" i="1"/>
  <c r="AS157" i="1" s="1"/>
  <c r="AR157" i="1" s="1"/>
  <c r="AQ157" i="1" s="1"/>
  <c r="AP157" i="1" s="1"/>
  <c r="AO157" i="1" s="1"/>
  <c r="AN157" i="1" s="1"/>
  <c r="AM157" i="1" s="1"/>
  <c r="AL157" i="1" s="1"/>
  <c r="BK61" i="1"/>
  <c r="BJ61" i="1" s="1"/>
  <c r="BI61" i="1" s="1"/>
  <c r="BH61" i="1" s="1"/>
  <c r="BG61" i="1" s="1"/>
  <c r="BF61" i="1" s="1"/>
  <c r="BE61" i="1" s="1"/>
  <c r="BD61" i="1" s="1"/>
  <c r="BC61" i="1" s="1"/>
  <c r="AT114" i="1"/>
  <c r="AS114" i="1" s="1"/>
  <c r="AR114" i="1" s="1"/>
  <c r="AQ114" i="1" s="1"/>
  <c r="AP114" i="1" s="1"/>
  <c r="AO114" i="1" s="1"/>
  <c r="AN114" i="1" s="1"/>
  <c r="AM114" i="1" s="1"/>
  <c r="AL114" i="1" s="1"/>
  <c r="AS321" i="1"/>
  <c r="AR321" i="1" s="1"/>
  <c r="AQ321" i="1" s="1"/>
  <c r="AP321" i="1" s="1"/>
  <c r="AO321" i="1" s="1"/>
  <c r="AN321" i="1" s="1"/>
  <c r="AM321" i="1" s="1"/>
  <c r="AL321" i="1" s="1"/>
  <c r="AT321" i="1"/>
  <c r="AK216" i="1"/>
  <c r="AJ216" i="1"/>
  <c r="AI216" i="1"/>
  <c r="AK170" i="1"/>
  <c r="AJ170" i="1"/>
  <c r="AI170" i="1"/>
  <c r="AH170" i="1" s="1"/>
  <c r="AT42" i="1"/>
  <c r="AS42" i="1" s="1"/>
  <c r="AR42" i="1" s="1"/>
  <c r="AQ42" i="1" s="1"/>
  <c r="AP42" i="1" s="1"/>
  <c r="AO42" i="1" s="1"/>
  <c r="AN42" i="1" s="1"/>
  <c r="AM42" i="1" s="1"/>
  <c r="AL42" i="1" s="1"/>
  <c r="AJ250" i="1"/>
  <c r="AK250" i="1"/>
  <c r="AI250" i="1"/>
  <c r="AT239" i="1"/>
  <c r="AS239" i="1" s="1"/>
  <c r="AR239" i="1" s="1"/>
  <c r="AQ239" i="1" s="1"/>
  <c r="AP239" i="1" s="1"/>
  <c r="AO239" i="1" s="1"/>
  <c r="AN239" i="1" s="1"/>
  <c r="AM239" i="1" s="1"/>
  <c r="AL239" i="1" s="1"/>
  <c r="AT136" i="1"/>
  <c r="AS136" i="1" s="1"/>
  <c r="AR136" i="1" s="1"/>
  <c r="AQ136" i="1" s="1"/>
  <c r="AP136" i="1" s="1"/>
  <c r="AO136" i="1" s="1"/>
  <c r="AN136" i="1" s="1"/>
  <c r="AM136" i="1" s="1"/>
  <c r="AL136" i="1" s="1"/>
  <c r="AT292" i="1"/>
  <c r="AS292" i="1" s="1"/>
  <c r="AR292" i="1" s="1"/>
  <c r="AQ292" i="1" s="1"/>
  <c r="AP292" i="1" s="1"/>
  <c r="AO292" i="1" s="1"/>
  <c r="AN292" i="1" s="1"/>
  <c r="AM292" i="1" s="1"/>
  <c r="AL292" i="1" s="1"/>
  <c r="AJ271" i="1"/>
  <c r="AI271" i="1"/>
  <c r="AK271" i="1"/>
  <c r="BK76" i="1"/>
  <c r="BJ76" i="1" s="1"/>
  <c r="BI76" i="1"/>
  <c r="BH76" i="1" s="1"/>
  <c r="BG76" i="1" s="1"/>
  <c r="BF76" i="1" s="1"/>
  <c r="BE76" i="1" s="1"/>
  <c r="BD76" i="1" s="1"/>
  <c r="BC76" i="1" s="1"/>
  <c r="BJ85" i="1"/>
  <c r="BI85" i="1" s="1"/>
  <c r="BH85" i="1" s="1"/>
  <c r="BK85" i="1"/>
  <c r="BG85" i="1"/>
  <c r="BF85" i="1" s="1"/>
  <c r="BE85" i="1" s="1"/>
  <c r="BD85" i="1" s="1"/>
  <c r="BC85" i="1" s="1"/>
  <c r="AS57" i="1"/>
  <c r="AR57" i="1" s="1"/>
  <c r="AQ57" i="1" s="1"/>
  <c r="AP57" i="1" s="1"/>
  <c r="AO57" i="1" s="1"/>
  <c r="AN57" i="1" s="1"/>
  <c r="AM57" i="1" s="1"/>
  <c r="AL57" i="1" s="1"/>
  <c r="AT57" i="1"/>
  <c r="AK315" i="1"/>
  <c r="AJ315" i="1"/>
  <c r="AI315" i="1"/>
  <c r="BK97" i="1"/>
  <c r="BJ97" i="1"/>
  <c r="BI97" i="1" s="1"/>
  <c r="BH97" i="1" s="1"/>
  <c r="BG97" i="1" s="1"/>
  <c r="BF97" i="1" s="1"/>
  <c r="BE97" i="1" s="1"/>
  <c r="BD97" i="1" s="1"/>
  <c r="BC97" i="1" s="1"/>
  <c r="AT167" i="1"/>
  <c r="AS167" i="1"/>
  <c r="AR167" i="1" s="1"/>
  <c r="AQ167" i="1" s="1"/>
  <c r="AP167" i="1" s="1"/>
  <c r="AO167" i="1" s="1"/>
  <c r="AN167" i="1" s="1"/>
  <c r="AM167" i="1" s="1"/>
  <c r="AL167" i="1" s="1"/>
  <c r="BK58" i="1"/>
  <c r="BJ58" i="1"/>
  <c r="BI58" i="1" s="1"/>
  <c r="BH58" i="1" s="1"/>
  <c r="BG58" i="1" s="1"/>
  <c r="BF58" i="1"/>
  <c r="BE58" i="1" s="1"/>
  <c r="BD58" i="1" s="1"/>
  <c r="BC58" i="1" s="1"/>
  <c r="AK296" i="1"/>
  <c r="AI296" i="1"/>
  <c r="AJ296" i="1"/>
  <c r="AT351" i="1"/>
  <c r="AS351" i="1" s="1"/>
  <c r="AR351" i="1" s="1"/>
  <c r="AQ351" i="1" s="1"/>
  <c r="AP351" i="1" s="1"/>
  <c r="AO351" i="1" s="1"/>
  <c r="AN351" i="1" s="1"/>
  <c r="AM351" i="1" s="1"/>
  <c r="AL351" i="1" s="1"/>
  <c r="BF22" i="1"/>
  <c r="BE22" i="1" s="1"/>
  <c r="BD22" i="1" s="1"/>
  <c r="BC22" i="1" s="1"/>
  <c r="BK22" i="1"/>
  <c r="BJ22" i="1"/>
  <c r="BI22" i="1"/>
  <c r="BH22" i="1" s="1"/>
  <c r="BG22" i="1" s="1"/>
  <c r="AT249" i="1"/>
  <c r="AS249" i="1" s="1"/>
  <c r="AR249" i="1" s="1"/>
  <c r="AQ249" i="1" s="1"/>
  <c r="AP249" i="1" s="1"/>
  <c r="AO249" i="1" s="1"/>
  <c r="AN249" i="1" s="1"/>
  <c r="AM249" i="1" s="1"/>
  <c r="AL249" i="1" s="1"/>
  <c r="AT80" i="1"/>
  <c r="AS80" i="1" s="1"/>
  <c r="AR80" i="1" s="1"/>
  <c r="AQ80" i="1" s="1"/>
  <c r="AP80" i="1" s="1"/>
  <c r="AO80" i="1" s="1"/>
  <c r="AN80" i="1" s="1"/>
  <c r="AM80" i="1" s="1"/>
  <c r="AL80" i="1" s="1"/>
  <c r="BK26" i="1"/>
  <c r="BJ26" i="1" s="1"/>
  <c r="BI26" i="1" s="1"/>
  <c r="BH26" i="1" s="1"/>
  <c r="BG26" i="1" s="1"/>
  <c r="BF26" i="1" s="1"/>
  <c r="BE26" i="1" s="1"/>
  <c r="BD26" i="1" s="1"/>
  <c r="BC26" i="1" s="1"/>
  <c r="AJ243" i="1"/>
  <c r="AI243" i="1"/>
  <c r="AK243" i="1"/>
  <c r="AT72" i="1"/>
  <c r="AS72" i="1" s="1"/>
  <c r="AR72" i="1" s="1"/>
  <c r="AQ72" i="1" s="1"/>
  <c r="AP72" i="1"/>
  <c r="AO72" i="1" s="1"/>
  <c r="AN72" i="1" s="1"/>
  <c r="AM72" i="1" s="1"/>
  <c r="AL72" i="1" s="1"/>
  <c r="BK62" i="1"/>
  <c r="BJ62" i="1"/>
  <c r="BI62" i="1" s="1"/>
  <c r="BH62" i="1" s="1"/>
  <c r="BG62" i="1" s="1"/>
  <c r="BF62" i="1" s="1"/>
  <c r="BE62" i="1" s="1"/>
  <c r="BD62" i="1" s="1"/>
  <c r="BC62" i="1" s="1"/>
  <c r="AT220" i="1"/>
  <c r="AS220" i="1" s="1"/>
  <c r="AR220" i="1" s="1"/>
  <c r="AQ220" i="1" s="1"/>
  <c r="AP220" i="1" s="1"/>
  <c r="AO220" i="1" s="1"/>
  <c r="AN220" i="1" s="1"/>
  <c r="AM220" i="1" s="1"/>
  <c r="AL220" i="1" s="1"/>
  <c r="BK36" i="1"/>
  <c r="BJ36" i="1"/>
  <c r="BI36" i="1" s="1"/>
  <c r="BH36" i="1" s="1"/>
  <c r="BG36" i="1" s="1"/>
  <c r="BF36" i="1" s="1"/>
  <c r="BE36" i="1" s="1"/>
  <c r="BD36" i="1" s="1"/>
  <c r="BC36" i="1" s="1"/>
  <c r="BK67" i="1"/>
  <c r="BJ67" i="1" s="1"/>
  <c r="BI67" i="1" s="1"/>
  <c r="BH67" i="1" s="1"/>
  <c r="BG67" i="1" s="1"/>
  <c r="BF67" i="1" s="1"/>
  <c r="BE67" i="1" s="1"/>
  <c r="BD67" i="1" s="1"/>
  <c r="BC67" i="1" s="1"/>
  <c r="AT194" i="1"/>
  <c r="AS194" i="1" s="1"/>
  <c r="AR194" i="1" s="1"/>
  <c r="AQ194" i="1" s="1"/>
  <c r="AP194" i="1" s="1"/>
  <c r="AO194" i="1" s="1"/>
  <c r="AN194" i="1" s="1"/>
  <c r="AM194" i="1" s="1"/>
  <c r="AL194" i="1" s="1"/>
  <c r="AT31" i="1"/>
  <c r="AS31" i="1" s="1"/>
  <c r="AR31" i="1" s="1"/>
  <c r="AQ31" i="1" s="1"/>
  <c r="AP31" i="1" s="1"/>
  <c r="AO31" i="1" s="1"/>
  <c r="AN31" i="1" s="1"/>
  <c r="AM31" i="1" s="1"/>
  <c r="AL31" i="1" s="1"/>
  <c r="BK87" i="1"/>
  <c r="BJ87" i="1"/>
  <c r="BI87" i="1"/>
  <c r="BH87" i="1" s="1"/>
  <c r="BG87" i="1" s="1"/>
  <c r="BF87" i="1" s="1"/>
  <c r="BE87" i="1" s="1"/>
  <c r="BD87" i="1" s="1"/>
  <c r="BC87" i="1" s="1"/>
  <c r="AT188" i="1"/>
  <c r="AS188" i="1" s="1"/>
  <c r="AR188" i="1" s="1"/>
  <c r="AQ188" i="1" s="1"/>
  <c r="AP188" i="1" s="1"/>
  <c r="AO188" i="1" s="1"/>
  <c r="AN188" i="1" s="1"/>
  <c r="AM188" i="1" s="1"/>
  <c r="AL188" i="1" s="1"/>
  <c r="AH372" i="1"/>
  <c r="AA372" i="1" s="1"/>
  <c r="AI303" i="1"/>
  <c r="AK303" i="1"/>
  <c r="AJ303" i="1"/>
  <c r="AC42" i="1"/>
  <c r="H42" i="1"/>
  <c r="AF42" i="1"/>
  <c r="AF375" i="1"/>
  <c r="AC375" i="1"/>
  <c r="K375" i="1"/>
  <c r="AF316" i="1"/>
  <c r="AC316" i="1"/>
  <c r="I316" i="1"/>
  <c r="AT164" i="1"/>
  <c r="AS164" i="1" s="1"/>
  <c r="AR164" i="1" s="1"/>
  <c r="AQ164" i="1" s="1"/>
  <c r="AP164" i="1" s="1"/>
  <c r="AO164" i="1" s="1"/>
  <c r="AN164" i="1" s="1"/>
  <c r="AM164" i="1" s="1"/>
  <c r="AL164" i="1" s="1"/>
  <c r="AT365" i="1"/>
  <c r="AS365" i="1" s="1"/>
  <c r="AR365" i="1" s="1"/>
  <c r="AQ365" i="1" s="1"/>
  <c r="AP365" i="1" s="1"/>
  <c r="AO365" i="1" s="1"/>
  <c r="AN365" i="1" s="1"/>
  <c r="AM365" i="1" s="1"/>
  <c r="AL365" i="1" s="1"/>
  <c r="BK31" i="1"/>
  <c r="BJ31" i="1" s="1"/>
  <c r="BI31" i="1" s="1"/>
  <c r="BH31" i="1" s="1"/>
  <c r="BG31" i="1" s="1"/>
  <c r="BF31" i="1" s="1"/>
  <c r="BE31" i="1" s="1"/>
  <c r="BD31" i="1" s="1"/>
  <c r="BC31" i="1" s="1"/>
  <c r="AI135" i="1"/>
  <c r="AH135" i="1" s="1"/>
  <c r="AK135" i="1"/>
  <c r="AJ135" i="1"/>
  <c r="AT298" i="1"/>
  <c r="AS298" i="1" s="1"/>
  <c r="AR298" i="1" s="1"/>
  <c r="AQ298" i="1" s="1"/>
  <c r="AP298" i="1" s="1"/>
  <c r="AO298" i="1" s="1"/>
  <c r="AN298" i="1" s="1"/>
  <c r="AM298" i="1" s="1"/>
  <c r="AL298" i="1" s="1"/>
  <c r="BH72" i="1"/>
  <c r="BG72" i="1" s="1"/>
  <c r="BF72" i="1" s="1"/>
  <c r="BE72" i="1" s="1"/>
  <c r="BD72" i="1" s="1"/>
  <c r="BC72" i="1" s="1"/>
  <c r="BK72" i="1"/>
  <c r="BJ72" i="1" s="1"/>
  <c r="BI72" i="1" s="1"/>
  <c r="AK113" i="1"/>
  <c r="AI113" i="1"/>
  <c r="AJ113" i="1"/>
  <c r="AK87" i="1"/>
  <c r="AJ87" i="1"/>
  <c r="AI87" i="1"/>
  <c r="AT123" i="1"/>
  <c r="AS123" i="1" s="1"/>
  <c r="AR123" i="1" s="1"/>
  <c r="AQ123" i="1" s="1"/>
  <c r="AP123" i="1" s="1"/>
  <c r="AO123" i="1" s="1"/>
  <c r="AN123" i="1" s="1"/>
  <c r="AM123" i="1" s="1"/>
  <c r="AL123" i="1" s="1"/>
  <c r="AK241" i="1"/>
  <c r="AJ241" i="1"/>
  <c r="AI241" i="1"/>
  <c r="AK90" i="1"/>
  <c r="AJ90" i="1"/>
  <c r="AI90" i="1"/>
  <c r="AK54" i="1"/>
  <c r="AJ54" i="1"/>
  <c r="AI54" i="1"/>
  <c r="AH54" i="1" s="1"/>
  <c r="AT117" i="1"/>
  <c r="AS117" i="1" s="1"/>
  <c r="AR117" i="1" s="1"/>
  <c r="AQ117" i="1" s="1"/>
  <c r="AP117" i="1" s="1"/>
  <c r="AO117" i="1" s="1"/>
  <c r="AN117" i="1" s="1"/>
  <c r="AM117" i="1" s="1"/>
  <c r="AL117" i="1" s="1"/>
  <c r="AJ375" i="1"/>
  <c r="AK375" i="1"/>
  <c r="AI375" i="1"/>
  <c r="AT348" i="1"/>
  <c r="AS348" i="1" s="1"/>
  <c r="AR348" i="1" s="1"/>
  <c r="AQ348" i="1" s="1"/>
  <c r="AP348" i="1" s="1"/>
  <c r="AO348" i="1" s="1"/>
  <c r="AN348" i="1" s="1"/>
  <c r="AM348" i="1" s="1"/>
  <c r="AL348" i="1" s="1"/>
  <c r="AT350" i="1"/>
  <c r="AS350" i="1" s="1"/>
  <c r="AR350" i="1" s="1"/>
  <c r="AQ350" i="1" s="1"/>
  <c r="AP350" i="1" s="1"/>
  <c r="AO350" i="1" s="1"/>
  <c r="AN350" i="1" s="1"/>
  <c r="AM350" i="1" s="1"/>
  <c r="AL350" i="1" s="1"/>
  <c r="AT304" i="1"/>
  <c r="AS304" i="1" s="1"/>
  <c r="AR304" i="1" s="1"/>
  <c r="AQ304" i="1" s="1"/>
  <c r="AP304" i="1" s="1"/>
  <c r="AO304" i="1" s="1"/>
  <c r="AN304" i="1" s="1"/>
  <c r="AM304" i="1" s="1"/>
  <c r="AL304" i="1" s="1"/>
  <c r="AT27" i="1"/>
  <c r="AS27" i="1" s="1"/>
  <c r="AR27" i="1" s="1"/>
  <c r="AQ27" i="1" s="1"/>
  <c r="AP27" i="1" s="1"/>
  <c r="AO27" i="1" s="1"/>
  <c r="AN27" i="1" s="1"/>
  <c r="AM27" i="1" s="1"/>
  <c r="AL27" i="1" s="1"/>
  <c r="AS223" i="1"/>
  <c r="AR223" i="1" s="1"/>
  <c r="AQ223" i="1" s="1"/>
  <c r="AP223" i="1" s="1"/>
  <c r="AO223" i="1" s="1"/>
  <c r="AN223" i="1" s="1"/>
  <c r="AM223" i="1" s="1"/>
  <c r="AL223" i="1" s="1"/>
  <c r="AT223" i="1"/>
  <c r="AI179" i="1"/>
  <c r="AK179" i="1"/>
  <c r="AJ179" i="1"/>
  <c r="AT129" i="1"/>
  <c r="AS129" i="1" s="1"/>
  <c r="AR129" i="1" s="1"/>
  <c r="AQ129" i="1" s="1"/>
  <c r="AP129" i="1" s="1"/>
  <c r="AO129" i="1" s="1"/>
  <c r="AN129" i="1" s="1"/>
  <c r="AM129" i="1" s="1"/>
  <c r="AL129" i="1" s="1"/>
  <c r="AJ124" i="1"/>
  <c r="AI124" i="1"/>
  <c r="AK124" i="1"/>
  <c r="BI40" i="1"/>
  <c r="BH40" i="1" s="1"/>
  <c r="BG40" i="1" s="1"/>
  <c r="BF40" i="1" s="1"/>
  <c r="BE40" i="1" s="1"/>
  <c r="BD40" i="1" s="1"/>
  <c r="BC40" i="1" s="1"/>
  <c r="BJ40" i="1"/>
  <c r="BK40" i="1"/>
  <c r="BI70" i="1"/>
  <c r="BH70" i="1" s="1"/>
  <c r="BG70" i="1" s="1"/>
  <c r="BF70" i="1" s="1"/>
  <c r="BE70" i="1" s="1"/>
  <c r="BD70" i="1" s="1"/>
  <c r="BC70" i="1" s="1"/>
  <c r="BK70" i="1"/>
  <c r="BJ70" i="1" s="1"/>
  <c r="AT175" i="1"/>
  <c r="AS175" i="1" s="1"/>
  <c r="AR175" i="1" s="1"/>
  <c r="AQ175" i="1" s="1"/>
  <c r="AP175" i="1" s="1"/>
  <c r="AO175" i="1" s="1"/>
  <c r="AN175" i="1" s="1"/>
  <c r="AM175" i="1" s="1"/>
  <c r="AL175" i="1" s="1"/>
  <c r="BK7" i="1"/>
  <c r="BJ7" i="1"/>
  <c r="BI7" i="1"/>
  <c r="BH7" i="1" s="1"/>
  <c r="BG7" i="1" s="1"/>
  <c r="BF7" i="1" s="1"/>
  <c r="BE7" i="1" s="1"/>
  <c r="BD7" i="1" s="1"/>
  <c r="BC7" i="1" s="1"/>
  <c r="BK98" i="1"/>
  <c r="BJ98" i="1"/>
  <c r="BI98" i="1" s="1"/>
  <c r="BH98" i="1"/>
  <c r="BG98" i="1" s="1"/>
  <c r="BF98" i="1" s="1"/>
  <c r="BE98" i="1" s="1"/>
  <c r="BD98" i="1" s="1"/>
  <c r="BC98" i="1" s="1"/>
  <c r="AJ161" i="1"/>
  <c r="AK161" i="1"/>
  <c r="AI161" i="1"/>
  <c r="AT108" i="1"/>
  <c r="AS108" i="1"/>
  <c r="AR108" i="1" s="1"/>
  <c r="AQ108" i="1" s="1"/>
  <c r="AP108" i="1" s="1"/>
  <c r="AO108" i="1" s="1"/>
  <c r="AN108" i="1" s="1"/>
  <c r="AM108" i="1" s="1"/>
  <c r="AL108" i="1" s="1"/>
  <c r="BJ55" i="1"/>
  <c r="BI55" i="1" s="1"/>
  <c r="BH55" i="1" s="1"/>
  <c r="BG55" i="1" s="1"/>
  <c r="BF55" i="1" s="1"/>
  <c r="BE55" i="1" s="1"/>
  <c r="BD55" i="1" s="1"/>
  <c r="BC55" i="1" s="1"/>
  <c r="BK55" i="1"/>
  <c r="AT262" i="1"/>
  <c r="AS262" i="1" s="1"/>
  <c r="AR262" i="1" s="1"/>
  <c r="AQ262" i="1" s="1"/>
  <c r="AP262" i="1" s="1"/>
  <c r="AO262" i="1" s="1"/>
  <c r="AN262" i="1" s="1"/>
  <c r="AM262" i="1" s="1"/>
  <c r="AL262" i="1" s="1"/>
  <c r="AQ149" i="1"/>
  <c r="AP149" i="1" s="1"/>
  <c r="AO149" i="1" s="1"/>
  <c r="AN149" i="1" s="1"/>
  <c r="AM149" i="1" s="1"/>
  <c r="AL149" i="1" s="1"/>
  <c r="AT149" i="1"/>
  <c r="AS149" i="1" s="1"/>
  <c r="AR149" i="1" s="1"/>
  <c r="BK56" i="1"/>
  <c r="BJ56" i="1"/>
  <c r="BI56" i="1" s="1"/>
  <c r="BH56" i="1" s="1"/>
  <c r="BG56" i="1" s="1"/>
  <c r="BF56" i="1" s="1"/>
  <c r="BE56" i="1" s="1"/>
  <c r="BD56" i="1" s="1"/>
  <c r="BC56" i="1" s="1"/>
  <c r="AT246" i="1"/>
  <c r="AS246" i="1" s="1"/>
  <c r="AR246" i="1" s="1"/>
  <c r="AQ246" i="1" s="1"/>
  <c r="AP246" i="1" s="1"/>
  <c r="AO246" i="1" s="1"/>
  <c r="AN246" i="1" s="1"/>
  <c r="AM246" i="1" s="1"/>
  <c r="AL246" i="1" s="1"/>
  <c r="BK34" i="1"/>
  <c r="BJ34" i="1"/>
  <c r="BI34" i="1"/>
  <c r="BH34" i="1" s="1"/>
  <c r="BG34" i="1" s="1"/>
  <c r="BF34" i="1" s="1"/>
  <c r="BE34" i="1" s="1"/>
  <c r="BD34" i="1" s="1"/>
  <c r="BC34" i="1" s="1"/>
  <c r="BF66" i="1"/>
  <c r="BE66" i="1" s="1"/>
  <c r="BD66" i="1" s="1"/>
  <c r="BC66" i="1" s="1"/>
  <c r="BK66" i="1"/>
  <c r="BJ66" i="1" s="1"/>
  <c r="BI66" i="1" s="1"/>
  <c r="BH66" i="1" s="1"/>
  <c r="BG66" i="1" s="1"/>
  <c r="AT171" i="1"/>
  <c r="AS171" i="1" s="1"/>
  <c r="AR171" i="1" s="1"/>
  <c r="AQ171" i="1" s="1"/>
  <c r="AP171" i="1" s="1"/>
  <c r="AO171" i="1" s="1"/>
  <c r="AN171" i="1" s="1"/>
  <c r="AM171" i="1" s="1"/>
  <c r="AL171" i="1" s="1"/>
  <c r="BF46" i="1"/>
  <c r="BE46" i="1" s="1"/>
  <c r="BD46" i="1" s="1"/>
  <c r="BC46" i="1" s="1"/>
  <c r="BK46" i="1"/>
  <c r="BJ46" i="1" s="1"/>
  <c r="BI46" i="1" s="1"/>
  <c r="BH46" i="1" s="1"/>
  <c r="BG46" i="1" s="1"/>
  <c r="BK74" i="1"/>
  <c r="BJ74" i="1"/>
  <c r="BI74" i="1" s="1"/>
  <c r="BH74" i="1" s="1"/>
  <c r="BG74" i="1" s="1"/>
  <c r="BF74" i="1" s="1"/>
  <c r="BE74" i="1" s="1"/>
  <c r="BD74" i="1" s="1"/>
  <c r="BC74" i="1" s="1"/>
  <c r="AT168" i="1"/>
  <c r="AS168" i="1" s="1"/>
  <c r="AR168" i="1" s="1"/>
  <c r="AQ168" i="1" s="1"/>
  <c r="AP168" i="1" s="1"/>
  <c r="AO168" i="1" s="1"/>
  <c r="AN168" i="1" s="1"/>
  <c r="AM168" i="1" s="1"/>
  <c r="AL168" i="1" s="1"/>
  <c r="BK37" i="1"/>
  <c r="BJ37" i="1" s="1"/>
  <c r="BI37" i="1" s="1"/>
  <c r="BH37" i="1" s="1"/>
  <c r="BG37" i="1" s="1"/>
  <c r="BF37" i="1" s="1"/>
  <c r="BE37" i="1" s="1"/>
  <c r="BD37" i="1" s="1"/>
  <c r="BC37" i="1" s="1"/>
  <c r="BK68" i="1"/>
  <c r="BJ68" i="1" s="1"/>
  <c r="BI68" i="1"/>
  <c r="BH68" i="1" s="1"/>
  <c r="BG68" i="1" s="1"/>
  <c r="BF68" i="1" s="1"/>
  <c r="BE68" i="1" s="1"/>
  <c r="BD68" i="1" s="1"/>
  <c r="BC68" i="1" s="1"/>
  <c r="AT190" i="1"/>
  <c r="AS190" i="1" s="1"/>
  <c r="AR190" i="1" s="1"/>
  <c r="AQ190" i="1" s="1"/>
  <c r="AP190" i="1" s="1"/>
  <c r="AO190" i="1" s="1"/>
  <c r="AN190" i="1" s="1"/>
  <c r="AM190" i="1" s="1"/>
  <c r="AL190" i="1" s="1"/>
  <c r="AJ209" i="1"/>
  <c r="AI209" i="1"/>
  <c r="AK209" i="1"/>
  <c r="AJ259" i="1"/>
  <c r="AK259" i="1"/>
  <c r="AI259" i="1"/>
  <c r="AC126" i="1"/>
  <c r="H126" i="1"/>
  <c r="AF126" i="1"/>
  <c r="AJ40" i="1"/>
  <c r="AI40" i="1"/>
  <c r="AK40" i="1"/>
  <c r="AT65" i="1"/>
  <c r="AS65" i="1" s="1"/>
  <c r="AR65" i="1" s="1"/>
  <c r="AQ65" i="1" s="1"/>
  <c r="AP65" i="1" s="1"/>
  <c r="AO65" i="1" s="1"/>
  <c r="AN65" i="1" s="1"/>
  <c r="AM65" i="1" s="1"/>
  <c r="AL65" i="1" s="1"/>
  <c r="AT362" i="1"/>
  <c r="AS362" i="1" s="1"/>
  <c r="AR362" i="1" s="1"/>
  <c r="AQ362" i="1" s="1"/>
  <c r="AP362" i="1" s="1"/>
  <c r="AO362" i="1" s="1"/>
  <c r="AN362" i="1" s="1"/>
  <c r="AM362" i="1" s="1"/>
  <c r="AL362" i="1" s="1"/>
  <c r="AI286" i="1"/>
  <c r="AJ286" i="1"/>
  <c r="AK286" i="1"/>
  <c r="AK28" i="1"/>
  <c r="AJ28" i="1"/>
  <c r="AI28" i="1"/>
  <c r="AK191" i="1"/>
  <c r="AI191" i="1"/>
  <c r="AJ191" i="1"/>
  <c r="AK287" i="1"/>
  <c r="AJ287" i="1"/>
  <c r="AI287" i="1"/>
  <c r="AI25" i="1"/>
  <c r="AJ25" i="1"/>
  <c r="AK25" i="1"/>
  <c r="AI244" i="1"/>
  <c r="AJ244" i="1"/>
  <c r="AK244" i="1"/>
  <c r="AS345" i="1"/>
  <c r="AR345" i="1" s="1"/>
  <c r="AQ345" i="1" s="1"/>
  <c r="AP345" i="1" s="1"/>
  <c r="AO345" i="1" s="1"/>
  <c r="AN345" i="1" s="1"/>
  <c r="AM345" i="1" s="1"/>
  <c r="AL345" i="1" s="1"/>
  <c r="AT345" i="1"/>
  <c r="AJ130" i="1"/>
  <c r="AK130" i="1"/>
  <c r="AI130" i="1"/>
  <c r="AK316" i="1"/>
  <c r="AJ316" i="1"/>
  <c r="AI316" i="1"/>
  <c r="AK73" i="1"/>
  <c r="AI73" i="1"/>
  <c r="AJ73" i="1"/>
  <c r="AJ109" i="1"/>
  <c r="AK109" i="1"/>
  <c r="AI109" i="1"/>
  <c r="AH109" i="1" s="1"/>
  <c r="AT143" i="1"/>
  <c r="AS143" i="1" s="1"/>
  <c r="AR143" i="1" s="1"/>
  <c r="AQ143" i="1" s="1"/>
  <c r="AP143" i="1" s="1"/>
  <c r="AO143" i="1" s="1"/>
  <c r="AN143" i="1" s="1"/>
  <c r="AM143" i="1" s="1"/>
  <c r="AL143" i="1" s="1"/>
  <c r="AT280" i="1"/>
  <c r="AS280" i="1" s="1"/>
  <c r="AR280" i="1" s="1"/>
  <c r="AQ280" i="1" s="1"/>
  <c r="AP280" i="1" s="1"/>
  <c r="AO280" i="1" s="1"/>
  <c r="AN280" i="1" s="1"/>
  <c r="AM280" i="1" s="1"/>
  <c r="AL280" i="1" s="1"/>
  <c r="AT251" i="1"/>
  <c r="AS251" i="1" s="1"/>
  <c r="AR251" i="1" s="1"/>
  <c r="AQ251" i="1" s="1"/>
  <c r="AP251" i="1" s="1"/>
  <c r="AO251" i="1" s="1"/>
  <c r="AN251" i="1" s="1"/>
  <c r="AM251" i="1" s="1"/>
  <c r="AL251" i="1" s="1"/>
  <c r="AI92" i="1"/>
  <c r="AJ92" i="1"/>
  <c r="AK92" i="1"/>
  <c r="AI76" i="1"/>
  <c r="AJ76" i="1"/>
  <c r="AK76" i="1"/>
  <c r="AT132" i="1"/>
  <c r="AS132" i="1" s="1"/>
  <c r="AR132" i="1" s="1"/>
  <c r="AQ132" i="1" s="1"/>
  <c r="AP132" i="1" s="1"/>
  <c r="AO132" i="1" s="1"/>
  <c r="AN132" i="1" s="1"/>
  <c r="AM132" i="1" s="1"/>
  <c r="AL132" i="1" s="1"/>
  <c r="AT277" i="1"/>
  <c r="AS277" i="1"/>
  <c r="AR277" i="1" s="1"/>
  <c r="AQ277" i="1" s="1"/>
  <c r="AP277" i="1" s="1"/>
  <c r="AO277" i="1" s="1"/>
  <c r="AN277" i="1" s="1"/>
  <c r="AM277" i="1" s="1"/>
  <c r="AL277" i="1" s="1"/>
  <c r="BI96" i="1"/>
  <c r="BG96" i="1"/>
  <c r="BF96" i="1" s="1"/>
  <c r="BE96" i="1" s="1"/>
  <c r="BD96" i="1" s="1"/>
  <c r="BC96" i="1" s="1"/>
  <c r="BK96" i="1"/>
  <c r="BH96" i="1"/>
  <c r="BJ96" i="1"/>
  <c r="AT356" i="1"/>
  <c r="AS356" i="1" s="1"/>
  <c r="AR356" i="1" s="1"/>
  <c r="AQ356" i="1" s="1"/>
  <c r="AP356" i="1" s="1"/>
  <c r="AO356" i="1" s="1"/>
  <c r="AN356" i="1" s="1"/>
  <c r="AM356" i="1" s="1"/>
  <c r="AL356" i="1" s="1"/>
  <c r="AJ128" i="1"/>
  <c r="AI128" i="1"/>
  <c r="AK128" i="1"/>
  <c r="BK2" i="1"/>
  <c r="BJ2" i="1"/>
  <c r="BI2" i="1" s="1"/>
  <c r="BH2" i="1" s="1"/>
  <c r="BG2" i="1" s="1"/>
  <c r="BF2" i="1" s="1"/>
  <c r="BE2" i="1" s="1"/>
  <c r="BD2" i="1" s="1"/>
  <c r="BC2" i="1" s="1"/>
  <c r="BK77" i="1"/>
  <c r="BJ77" i="1"/>
  <c r="BI77" i="1" s="1"/>
  <c r="BH77" i="1" s="1"/>
  <c r="BG77" i="1" s="1"/>
  <c r="BF77" i="1"/>
  <c r="BE77" i="1" s="1"/>
  <c r="BD77" i="1" s="1"/>
  <c r="BC77" i="1" s="1"/>
  <c r="AT154" i="1"/>
  <c r="AS154" i="1" s="1"/>
  <c r="AR154" i="1" s="1"/>
  <c r="AQ154" i="1" s="1"/>
  <c r="AP154" i="1" s="1"/>
  <c r="AO154" i="1" s="1"/>
  <c r="AN154" i="1" s="1"/>
  <c r="AM154" i="1" s="1"/>
  <c r="AL154" i="1" s="1"/>
  <c r="BK41" i="1"/>
  <c r="BJ41" i="1" s="1"/>
  <c r="BI41" i="1" s="1"/>
  <c r="BH41" i="1" s="1"/>
  <c r="BG41" i="1" s="1"/>
  <c r="BF41" i="1" s="1"/>
  <c r="BE41" i="1" s="1"/>
  <c r="BD41" i="1" s="1"/>
  <c r="BC41" i="1" s="1"/>
  <c r="BK71" i="1"/>
  <c r="BJ71" i="1" s="1"/>
  <c r="BI71" i="1" s="1"/>
  <c r="BH71" i="1" s="1"/>
  <c r="BG71" i="1" s="1"/>
  <c r="BF71" i="1" s="1"/>
  <c r="BE71" i="1" s="1"/>
  <c r="BD71" i="1" s="1"/>
  <c r="BC71" i="1" s="1"/>
  <c r="AT169" i="1"/>
  <c r="AS169" i="1" s="1"/>
  <c r="AR169" i="1" s="1"/>
  <c r="AQ169" i="1" s="1"/>
  <c r="AP169" i="1" s="1"/>
  <c r="AO169" i="1" s="1"/>
  <c r="AN169" i="1" s="1"/>
  <c r="AM169" i="1" s="1"/>
  <c r="AL169" i="1" s="1"/>
  <c r="AT283" i="1"/>
  <c r="AS283" i="1" s="1"/>
  <c r="AR283" i="1" s="1"/>
  <c r="AQ283" i="1" s="1"/>
  <c r="AP283" i="1" s="1"/>
  <c r="AO283" i="1" s="1"/>
  <c r="AN283" i="1" s="1"/>
  <c r="AM283" i="1" s="1"/>
  <c r="AL283" i="1" s="1"/>
  <c r="BK59" i="1"/>
  <c r="BJ59" i="1" s="1"/>
  <c r="BI59" i="1" s="1"/>
  <c r="BH59" i="1" s="1"/>
  <c r="BG59" i="1" s="1"/>
  <c r="BF59" i="1" s="1"/>
  <c r="BE59" i="1" s="1"/>
  <c r="BD59" i="1" s="1"/>
  <c r="BC59" i="1" s="1"/>
  <c r="AJ272" i="1"/>
  <c r="AI272" i="1"/>
  <c r="AH272" i="1" s="1"/>
  <c r="AK272" i="1"/>
  <c r="AK284" i="1"/>
  <c r="AI284" i="1"/>
  <c r="AJ284" i="1"/>
  <c r="BK60" i="1"/>
  <c r="BJ60" i="1"/>
  <c r="BI60" i="1" s="1"/>
  <c r="BH60" i="1"/>
  <c r="BG60" i="1" s="1"/>
  <c r="BF60" i="1" s="1"/>
  <c r="BE60" i="1" s="1"/>
  <c r="BD60" i="1" s="1"/>
  <c r="BC60" i="1" s="1"/>
  <c r="AT228" i="1"/>
  <c r="AS228" i="1" s="1"/>
  <c r="AR228" i="1" s="1"/>
  <c r="AQ228" i="1" s="1"/>
  <c r="AP228" i="1" s="1"/>
  <c r="AO228" i="1" s="1"/>
  <c r="AN228" i="1" s="1"/>
  <c r="AM228" i="1" s="1"/>
  <c r="AL228" i="1" s="1"/>
  <c r="BK45" i="1"/>
  <c r="BJ45" i="1" s="1"/>
  <c r="BI45" i="1"/>
  <c r="BH45" i="1" s="1"/>
  <c r="BG45" i="1" s="1"/>
  <c r="BF45" i="1" s="1"/>
  <c r="BE45" i="1" s="1"/>
  <c r="BD45" i="1" s="1"/>
  <c r="BC45" i="1" s="1"/>
  <c r="BK73" i="1"/>
  <c r="BJ73" i="1" s="1"/>
  <c r="BI73" i="1" s="1"/>
  <c r="BH73" i="1" s="1"/>
  <c r="BG73" i="1" s="1"/>
  <c r="BF73" i="1" s="1"/>
  <c r="BE73" i="1" s="1"/>
  <c r="BD73" i="1" s="1"/>
  <c r="BC73" i="1" s="1"/>
  <c r="AJ173" i="1"/>
  <c r="AI173" i="1"/>
  <c r="AK173" i="1"/>
  <c r="BK3" i="1"/>
  <c r="BJ3" i="1" s="1"/>
  <c r="BI3" i="1" s="1"/>
  <c r="BH3" i="1" s="1"/>
  <c r="BG3" i="1" s="1"/>
  <c r="BF3" i="1" s="1"/>
  <c r="BE3" i="1" s="1"/>
  <c r="BD3" i="1" s="1"/>
  <c r="BC3" i="1" s="1"/>
  <c r="BK83" i="1"/>
  <c r="BJ83" i="1"/>
  <c r="BI83" i="1"/>
  <c r="BH83" i="1"/>
  <c r="BG83" i="1" s="1"/>
  <c r="BF83" i="1" s="1"/>
  <c r="BE83" i="1" s="1"/>
  <c r="BD83" i="1" s="1"/>
  <c r="BC83" i="1" s="1"/>
  <c r="AT94" i="1"/>
  <c r="AS94" i="1" s="1"/>
  <c r="AR94" i="1" s="1"/>
  <c r="AQ94" i="1" s="1"/>
  <c r="AP94" i="1" s="1"/>
  <c r="AO94" i="1" s="1"/>
  <c r="AN94" i="1" s="1"/>
  <c r="AM94" i="1" s="1"/>
  <c r="AL94" i="1" s="1"/>
  <c r="BK48" i="1"/>
  <c r="BJ48" i="1"/>
  <c r="BI48" i="1" s="1"/>
  <c r="BH48" i="1"/>
  <c r="BG48" i="1" s="1"/>
  <c r="BF48" i="1" s="1"/>
  <c r="BE48" i="1" s="1"/>
  <c r="BD48" i="1" s="1"/>
  <c r="BC48" i="1" s="1"/>
  <c r="BK75" i="1"/>
  <c r="BJ75" i="1" s="1"/>
  <c r="BI75" i="1" s="1"/>
  <c r="BH75" i="1" s="1"/>
  <c r="BG75" i="1"/>
  <c r="BF75" i="1"/>
  <c r="BE75" i="1" s="1"/>
  <c r="BD75" i="1" s="1"/>
  <c r="BC75" i="1" s="1"/>
  <c r="AJ182" i="1"/>
  <c r="AK182" i="1"/>
  <c r="AI182" i="1"/>
  <c r="AF213" i="1"/>
  <c r="AC213" i="1"/>
  <c r="I213" i="1"/>
  <c r="Z28" i="1"/>
  <c r="G28" i="1"/>
  <c r="AF277" i="1"/>
  <c r="AC277" i="1"/>
  <c r="I277" i="1"/>
  <c r="AF359" i="1"/>
  <c r="AC359" i="1"/>
  <c r="K359" i="1"/>
  <c r="AK39" i="1"/>
  <c r="AJ39" i="1"/>
  <c r="AI39" i="1"/>
  <c r="AF151" i="1"/>
  <c r="AC151" i="1"/>
  <c r="I151" i="1"/>
  <c r="AK84" i="1"/>
  <c r="AJ84" i="1"/>
  <c r="AI84" i="1"/>
  <c r="AC160" i="1"/>
  <c r="I160" i="1"/>
  <c r="AF160" i="1"/>
  <c r="AH368" i="1"/>
  <c r="AI355" i="1"/>
  <c r="AK355" i="1"/>
  <c r="AJ355" i="1"/>
  <c r="I167" i="1"/>
  <c r="AC167" i="1"/>
  <c r="AF167" i="1"/>
  <c r="AK206" i="1"/>
  <c r="AI206" i="1"/>
  <c r="AJ206" i="1"/>
  <c r="AK95" i="1"/>
  <c r="AI95" i="1"/>
  <c r="AJ95" i="1"/>
  <c r="AI96" i="1"/>
  <c r="AJ96" i="1"/>
  <c r="AK96" i="1"/>
  <c r="AT330" i="1"/>
  <c r="AS330" i="1" s="1"/>
  <c r="AR330" i="1" s="1"/>
  <c r="AQ330" i="1" s="1"/>
  <c r="AP330" i="1" s="1"/>
  <c r="AO330" i="1" s="1"/>
  <c r="AN330" i="1" s="1"/>
  <c r="AM330" i="1" s="1"/>
  <c r="AL330" i="1" s="1"/>
  <c r="AT265" i="1"/>
  <c r="AS265" i="1"/>
  <c r="AR265" i="1" s="1"/>
  <c r="AQ265" i="1" s="1"/>
  <c r="AP265" i="1" s="1"/>
  <c r="AO265" i="1" s="1"/>
  <c r="AN265" i="1" s="1"/>
  <c r="AM265" i="1" s="1"/>
  <c r="AL265" i="1" s="1"/>
  <c r="AJ166" i="1"/>
  <c r="AK166" i="1"/>
  <c r="AI166" i="1"/>
  <c r="AT22" i="1"/>
  <c r="AS22" i="1" s="1"/>
  <c r="AR22" i="1" s="1"/>
  <c r="AQ22" i="1" s="1"/>
  <c r="AP22" i="1" s="1"/>
  <c r="AO22" i="1" s="1"/>
  <c r="AN22" i="1" s="1"/>
  <c r="AM22" i="1" s="1"/>
  <c r="AL22" i="1" s="1"/>
  <c r="AJ346" i="1"/>
  <c r="AI346" i="1"/>
  <c r="AK346" i="1"/>
  <c r="AT323" i="1"/>
  <c r="AS323" i="1" s="1"/>
  <c r="AR323" i="1" s="1"/>
  <c r="AQ323" i="1" s="1"/>
  <c r="AP323" i="1" s="1"/>
  <c r="AO323" i="1" s="1"/>
  <c r="AN323" i="1" s="1"/>
  <c r="AM323" i="1" s="1"/>
  <c r="AL323" i="1" s="1"/>
  <c r="AT257" i="1"/>
  <c r="AS257" i="1" s="1"/>
  <c r="AR257" i="1" s="1"/>
  <c r="AQ257" i="1" s="1"/>
  <c r="AP257" i="1" s="1"/>
  <c r="AO257" i="1" s="1"/>
  <c r="AN257" i="1" s="1"/>
  <c r="AM257" i="1" s="1"/>
  <c r="AL257" i="1" s="1"/>
  <c r="BG86" i="1"/>
  <c r="BF86" i="1" s="1"/>
  <c r="BE86" i="1"/>
  <c r="BD86" i="1" s="1"/>
  <c r="BC86" i="1" s="1"/>
  <c r="BJ86" i="1"/>
  <c r="BI86" i="1" s="1"/>
  <c r="BH86" i="1" s="1"/>
  <c r="BK86" i="1"/>
  <c r="AT146" i="1"/>
  <c r="AS146" i="1" s="1"/>
  <c r="AR146" i="1" s="1"/>
  <c r="AQ146" i="1" s="1"/>
  <c r="AP146" i="1" s="1"/>
  <c r="AO146" i="1" s="1"/>
  <c r="AN146" i="1" s="1"/>
  <c r="AM146" i="1" s="1"/>
  <c r="AL146" i="1" s="1"/>
  <c r="AT156" i="1"/>
  <c r="AS156" i="1" s="1"/>
  <c r="AR156" i="1" s="1"/>
  <c r="AQ156" i="1" s="1"/>
  <c r="AP156" i="1" s="1"/>
  <c r="AO156" i="1" s="1"/>
  <c r="AN156" i="1" s="1"/>
  <c r="AM156" i="1" s="1"/>
  <c r="AL156" i="1" s="1"/>
  <c r="AI193" i="1"/>
  <c r="AJ193" i="1"/>
  <c r="AK193" i="1"/>
  <c r="AS58" i="1"/>
  <c r="AR58" i="1" s="1"/>
  <c r="AQ58" i="1" s="1"/>
  <c r="AP58" i="1" s="1"/>
  <c r="AO58" i="1" s="1"/>
  <c r="AN58" i="1" s="1"/>
  <c r="AM58" i="1" s="1"/>
  <c r="AL58" i="1" s="1"/>
  <c r="AT58" i="1"/>
  <c r="AT142" i="1"/>
  <c r="AS142" i="1" s="1"/>
  <c r="AR142" i="1" s="1"/>
  <c r="AQ142" i="1" s="1"/>
  <c r="AP142" i="1" s="1"/>
  <c r="AO142" i="1" s="1"/>
  <c r="AN142" i="1" s="1"/>
  <c r="AM142" i="1" s="1"/>
  <c r="AL142" i="1" s="1"/>
  <c r="AT229" i="1"/>
  <c r="AS229" i="1" s="1"/>
  <c r="AR229" i="1" s="1"/>
  <c r="AQ229" i="1" s="1"/>
  <c r="AP229" i="1" s="1"/>
  <c r="AO229" i="1" s="1"/>
  <c r="AN229" i="1" s="1"/>
  <c r="AM229" i="1" s="1"/>
  <c r="AL229" i="1" s="1"/>
  <c r="AK343" i="1"/>
  <c r="AI343" i="1"/>
  <c r="AJ343" i="1"/>
  <c r="AK320" i="1"/>
  <c r="AI320" i="1"/>
  <c r="AH320" i="1" s="1"/>
  <c r="AJ320" i="1"/>
  <c r="AJ263" i="1"/>
  <c r="AI263" i="1"/>
  <c r="AK263" i="1"/>
  <c r="AT172" i="1"/>
  <c r="AS172" i="1" s="1"/>
  <c r="AR172" i="1" s="1"/>
  <c r="AQ172" i="1" s="1"/>
  <c r="AP172" i="1" s="1"/>
  <c r="AO172" i="1" s="1"/>
  <c r="AN172" i="1" s="1"/>
  <c r="AM172" i="1" s="1"/>
  <c r="AL172" i="1" s="1"/>
  <c r="BK29" i="1"/>
  <c r="BJ29" i="1" s="1"/>
  <c r="BI29" i="1" s="1"/>
  <c r="BH29" i="1" s="1"/>
  <c r="BG29" i="1" s="1"/>
  <c r="BF29" i="1" s="1"/>
  <c r="BE29" i="1" s="1"/>
  <c r="BD29" i="1" s="1"/>
  <c r="BC29" i="1" s="1"/>
  <c r="BI47" i="1"/>
  <c r="BH47" i="1" s="1"/>
  <c r="BG47" i="1" s="1"/>
  <c r="BF47" i="1" s="1"/>
  <c r="BE47" i="1" s="1"/>
  <c r="BD47" i="1" s="1"/>
  <c r="BC47" i="1" s="1"/>
  <c r="BK47" i="1"/>
  <c r="BJ47" i="1" s="1"/>
  <c r="BK13" i="1"/>
  <c r="BJ13" i="1" s="1"/>
  <c r="BI13" i="1" s="1"/>
  <c r="BH13" i="1" s="1"/>
  <c r="BG13" i="1" s="1"/>
  <c r="BF13" i="1" s="1"/>
  <c r="BE13" i="1" s="1"/>
  <c r="BD13" i="1" s="1"/>
  <c r="BC13" i="1" s="1"/>
  <c r="BH94" i="1"/>
  <c r="BG94" i="1" s="1"/>
  <c r="BF94" i="1" s="1"/>
  <c r="BE94" i="1" s="1"/>
  <c r="BD94" i="1" s="1"/>
  <c r="BC94" i="1" s="1"/>
  <c r="BK94" i="1"/>
  <c r="BJ94" i="1" s="1"/>
  <c r="BI94" i="1" s="1"/>
  <c r="AI125" i="1"/>
  <c r="AJ125" i="1"/>
  <c r="AK125" i="1"/>
  <c r="BK11" i="1"/>
  <c r="BJ11" i="1" s="1"/>
  <c r="BI11" i="1" s="1"/>
  <c r="BH11" i="1" s="1"/>
  <c r="BG11" i="1" s="1"/>
  <c r="BF11" i="1" s="1"/>
  <c r="BE11" i="1" s="1"/>
  <c r="BD11" i="1" s="1"/>
  <c r="BC11" i="1" s="1"/>
  <c r="BK79" i="1"/>
  <c r="BJ79" i="1"/>
  <c r="BI79" i="1" s="1"/>
  <c r="BH79" i="1" s="1"/>
  <c r="BG79" i="1" s="1"/>
  <c r="BF79" i="1" s="1"/>
  <c r="BE79" i="1" s="1"/>
  <c r="BD79" i="1" s="1"/>
  <c r="BC79" i="1" s="1"/>
  <c r="AT138" i="1"/>
  <c r="AS138" i="1"/>
  <c r="AR138" i="1" s="1"/>
  <c r="AQ138" i="1" s="1"/>
  <c r="AP138" i="1" s="1"/>
  <c r="AO138" i="1" s="1"/>
  <c r="AN138" i="1" s="1"/>
  <c r="AM138" i="1" s="1"/>
  <c r="AL138" i="1" s="1"/>
  <c r="BJ8" i="1"/>
  <c r="BI8" i="1" s="1"/>
  <c r="BH8" i="1" s="1"/>
  <c r="BG8" i="1" s="1"/>
  <c r="BF8" i="1" s="1"/>
  <c r="BE8" i="1" s="1"/>
  <c r="BD8" i="1" s="1"/>
  <c r="BC8" i="1" s="1"/>
  <c r="BK8" i="1"/>
  <c r="BK100" i="1"/>
  <c r="BJ100" i="1"/>
  <c r="BI100" i="1" s="1"/>
  <c r="BH100" i="1" s="1"/>
  <c r="BG100" i="1" s="1"/>
  <c r="BF100" i="1" s="1"/>
  <c r="BE100" i="1" s="1"/>
  <c r="BD100" i="1" s="1"/>
  <c r="BC100" i="1" s="1"/>
  <c r="AT195" i="1"/>
  <c r="AS195" i="1" s="1"/>
  <c r="AR195" i="1" s="1"/>
  <c r="AQ195" i="1"/>
  <c r="AP195" i="1" s="1"/>
  <c r="AO195" i="1" s="1"/>
  <c r="AN195" i="1" s="1"/>
  <c r="AM195" i="1" s="1"/>
  <c r="AL195" i="1" s="1"/>
  <c r="BK17" i="1"/>
  <c r="BJ17" i="1" s="1"/>
  <c r="BI17" i="1"/>
  <c r="BH17" i="1" s="1"/>
  <c r="BG17" i="1" s="1"/>
  <c r="BF17" i="1" s="1"/>
  <c r="BE17" i="1" s="1"/>
  <c r="BD17" i="1" s="1"/>
  <c r="BC17" i="1" s="1"/>
  <c r="BK65" i="1"/>
  <c r="BJ65" i="1"/>
  <c r="BI65" i="1" s="1"/>
  <c r="BH65" i="1" s="1"/>
  <c r="BG65" i="1" s="1"/>
  <c r="BF65" i="1" s="1"/>
  <c r="BE65" i="1" s="1"/>
  <c r="BD65" i="1" s="1"/>
  <c r="BC65" i="1" s="1"/>
  <c r="AK181" i="1"/>
  <c r="AI181" i="1"/>
  <c r="AJ181" i="1"/>
  <c r="BJ51" i="1"/>
  <c r="BI51" i="1" s="1"/>
  <c r="BH51" i="1" s="1"/>
  <c r="BG51" i="1" s="1"/>
  <c r="BF51" i="1" s="1"/>
  <c r="BE51" i="1" s="1"/>
  <c r="BD51" i="1" s="1"/>
  <c r="BC51" i="1" s="1"/>
  <c r="BK51" i="1"/>
  <c r="BJ82" i="1"/>
  <c r="BI82" i="1" s="1"/>
  <c r="BH82" i="1" s="1"/>
  <c r="BG82" i="1" s="1"/>
  <c r="BF82" i="1" s="1"/>
  <c r="BE82" i="1" s="1"/>
  <c r="BD82" i="1" s="1"/>
  <c r="BC82" i="1" s="1"/>
  <c r="BK82" i="1"/>
  <c r="AT106" i="1"/>
  <c r="AS106" i="1" s="1"/>
  <c r="AR106" i="1" s="1"/>
  <c r="AQ106" i="1" s="1"/>
  <c r="AP106" i="1" s="1"/>
  <c r="AO106" i="1" s="1"/>
  <c r="AN106" i="1" s="1"/>
  <c r="AM106" i="1" s="1"/>
  <c r="AL106" i="1" s="1"/>
  <c r="BK27" i="1"/>
  <c r="BJ27" i="1" s="1"/>
  <c r="BI27" i="1" s="1"/>
  <c r="BH27" i="1" s="1"/>
  <c r="BG27" i="1" s="1"/>
  <c r="BF27" i="1" s="1"/>
  <c r="BE27" i="1" s="1"/>
  <c r="BD27" i="1" s="1"/>
  <c r="BC27" i="1" s="1"/>
  <c r="AT301" i="1"/>
  <c r="AS301" i="1" s="1"/>
  <c r="AR301" i="1" s="1"/>
  <c r="AQ301" i="1" s="1"/>
  <c r="AP301" i="1" s="1"/>
  <c r="AO301" i="1" s="1"/>
  <c r="AN301" i="1" s="1"/>
  <c r="AM301" i="1" s="1"/>
  <c r="AL301" i="1" s="1"/>
  <c r="AI89" i="1"/>
  <c r="AH89" i="1" s="1"/>
  <c r="AK89" i="1"/>
  <c r="AJ89" i="1"/>
  <c r="BK4" i="1"/>
  <c r="BJ4" i="1"/>
  <c r="BI4" i="1" s="1"/>
  <c r="BH4" i="1" s="1"/>
  <c r="BG4" i="1" s="1"/>
  <c r="BF4" i="1" s="1"/>
  <c r="BE4" i="1" s="1"/>
  <c r="BD4" i="1" s="1"/>
  <c r="BC4" i="1" s="1"/>
  <c r="BK84" i="1"/>
  <c r="BJ84" i="1"/>
  <c r="BI84" i="1"/>
  <c r="BH84" i="1" s="1"/>
  <c r="BG84" i="1" s="1"/>
  <c r="BF84" i="1" s="1"/>
  <c r="BE84" i="1" s="1"/>
  <c r="BD84" i="1" s="1"/>
  <c r="BC84" i="1" s="1"/>
  <c r="AI133" i="1"/>
  <c r="AJ133" i="1"/>
  <c r="AK133" i="1"/>
  <c r="AI290" i="1"/>
  <c r="AJ290" i="1"/>
  <c r="AK290" i="1"/>
  <c r="AI214" i="1"/>
  <c r="AJ214" i="1"/>
  <c r="AK214" i="1"/>
  <c r="AI376" i="1"/>
  <c r="AJ376" i="1"/>
  <c r="AK376" i="1"/>
  <c r="AJ240" i="1"/>
  <c r="AI240" i="1"/>
  <c r="AK240" i="1"/>
  <c r="AK75" i="1"/>
  <c r="AJ75" i="1"/>
  <c r="AI75" i="1"/>
  <c r="AI208" i="1"/>
  <c r="AK208" i="1"/>
  <c r="AJ208" i="1"/>
  <c r="AJ285" i="1"/>
  <c r="AI285" i="1"/>
  <c r="AK285" i="1"/>
  <c r="AK211" i="1"/>
  <c r="AI211" i="1"/>
  <c r="AJ211" i="1"/>
  <c r="AK186" i="1"/>
  <c r="AJ186" i="1"/>
  <c r="AI186" i="1"/>
  <c r="AI293" i="1"/>
  <c r="AJ293" i="1"/>
  <c r="AK293" i="1"/>
  <c r="AI183" i="1"/>
  <c r="AJ183" i="1"/>
  <c r="AK183" i="1"/>
  <c r="AJ337" i="1"/>
  <c r="AI337" i="1"/>
  <c r="AK337" i="1"/>
  <c r="AJ236" i="1"/>
  <c r="AI236" i="1"/>
  <c r="AK236" i="1"/>
  <c r="AK83" i="1"/>
  <c r="AI83" i="1"/>
  <c r="AJ83" i="1"/>
  <c r="AI218" i="1"/>
  <c r="AK218" i="1"/>
  <c r="AJ218" i="1"/>
  <c r="AI349" i="1"/>
  <c r="AJ349" i="1"/>
  <c r="AK349" i="1"/>
  <c r="AI226" i="1"/>
  <c r="AJ226" i="1"/>
  <c r="AK226" i="1"/>
  <c r="AK275" i="1"/>
  <c r="AJ275" i="1"/>
  <c r="AI275" i="1"/>
  <c r="AJ204" i="1"/>
  <c r="AK204" i="1"/>
  <c r="AI204" i="1"/>
  <c r="AK139" i="1"/>
  <c r="AJ139" i="1"/>
  <c r="AI139" i="1"/>
  <c r="AJ248" i="1"/>
  <c r="AK248" i="1"/>
  <c r="AI248" i="1"/>
  <c r="AI85" i="1"/>
  <c r="AJ85" i="1"/>
  <c r="AK85" i="1"/>
  <c r="AJ306" i="1"/>
  <c r="AK306" i="1"/>
  <c r="AI306" i="1"/>
  <c r="AJ221" i="1"/>
  <c r="AI221" i="1"/>
  <c r="AK221" i="1"/>
  <c r="AI198" i="1"/>
  <c r="AK198" i="1"/>
  <c r="AJ198" i="1"/>
  <c r="AI273" i="1"/>
  <c r="AK273" i="1"/>
  <c r="AJ273" i="1"/>
  <c r="AK305" i="1"/>
  <c r="AJ305" i="1"/>
  <c r="AI305" i="1"/>
  <c r="AI119" i="1"/>
  <c r="AK119" i="1"/>
  <c r="AJ119" i="1"/>
  <c r="AJ360" i="1"/>
  <c r="AI360" i="1"/>
  <c r="AK360" i="1"/>
  <c r="AK137" i="1"/>
  <c r="AI137" i="1"/>
  <c r="AJ137" i="1"/>
  <c r="AK131" i="1"/>
  <c r="AJ131" i="1"/>
  <c r="AI131" i="1"/>
  <c r="AJ279" i="1"/>
  <c r="AI279" i="1"/>
  <c r="AK279" i="1"/>
  <c r="AJ150" i="1"/>
  <c r="AK150" i="1"/>
  <c r="AI150" i="1"/>
  <c r="AJ134" i="1"/>
  <c r="AI134" i="1"/>
  <c r="AK134" i="1"/>
  <c r="AK366" i="1"/>
  <c r="AJ366" i="1"/>
  <c r="AI366" i="1"/>
  <c r="AI289" i="1"/>
  <c r="AK289" i="1"/>
  <c r="AJ289" i="1"/>
  <c r="AJ185" i="1"/>
  <c r="AI185" i="1"/>
  <c r="AK185" i="1"/>
  <c r="AI38" i="1"/>
  <c r="AJ38" i="1"/>
  <c r="AK38" i="1"/>
  <c r="AK29" i="1"/>
  <c r="AJ29" i="1"/>
  <c r="AI29" i="1"/>
  <c r="AI152" i="1"/>
  <c r="AJ152" i="1"/>
  <c r="AK152" i="1"/>
  <c r="AK118" i="1"/>
  <c r="AI118" i="1"/>
  <c r="AJ118" i="1"/>
  <c r="AI50" i="1"/>
  <c r="AJ50" i="1"/>
  <c r="AK50" i="1"/>
  <c r="AK233" i="1"/>
  <c r="AI233" i="1"/>
  <c r="AJ233" i="1"/>
  <c r="AI176" i="1"/>
  <c r="AJ176" i="1"/>
  <c r="AK176" i="1"/>
  <c r="AJ74" i="1"/>
  <c r="AI74" i="1"/>
  <c r="AK74" i="1"/>
  <c r="AJ222" i="1"/>
  <c r="AK222" i="1"/>
  <c r="AI222" i="1"/>
  <c r="AC93" i="1"/>
  <c r="AF93" i="1"/>
  <c r="H93" i="1"/>
  <c r="AT93" i="1"/>
  <c r="AS93" i="1" s="1"/>
  <c r="AR93" i="1" s="1"/>
  <c r="AQ93" i="1" s="1"/>
  <c r="AP93" i="1" s="1"/>
  <c r="AO93" i="1" s="1"/>
  <c r="AN93" i="1" s="1"/>
  <c r="AM93" i="1" s="1"/>
  <c r="AL93" i="1" s="1"/>
  <c r="AH202" i="1"/>
  <c r="AT288" i="1"/>
  <c r="AS288" i="1" s="1"/>
  <c r="AR288" i="1" s="1"/>
  <c r="AQ288" i="1" s="1"/>
  <c r="AP288" i="1" s="1"/>
  <c r="AO288" i="1" s="1"/>
  <c r="AN288" i="1" s="1"/>
  <c r="AM288" i="1" s="1"/>
  <c r="AL288" i="1" s="1"/>
  <c r="AT224" i="1"/>
  <c r="AS224" i="1" s="1"/>
  <c r="AR224" i="1" s="1"/>
  <c r="AQ224" i="1" s="1"/>
  <c r="AP224" i="1" s="1"/>
  <c r="AO224" i="1" s="1"/>
  <c r="AN224" i="1" s="1"/>
  <c r="AM224" i="1" s="1"/>
  <c r="AL224" i="1" s="1"/>
  <c r="AF252" i="1"/>
  <c r="I252" i="1"/>
  <c r="AC252" i="1"/>
  <c r="AB59" i="1"/>
  <c r="AF313" i="1"/>
  <c r="I313" i="1"/>
  <c r="AC313" i="1"/>
  <c r="AF224" i="1"/>
  <c r="AC224" i="1"/>
  <c r="I224" i="1"/>
  <c r="AT313" i="1"/>
  <c r="AS313" i="1"/>
  <c r="AR313" i="1" s="1"/>
  <c r="AQ313" i="1" s="1"/>
  <c r="AP313" i="1" s="1"/>
  <c r="AO313" i="1" s="1"/>
  <c r="AN313" i="1" s="1"/>
  <c r="AM313" i="1" s="1"/>
  <c r="AL313" i="1" s="1"/>
  <c r="AA371" i="1"/>
  <c r="AT252" i="1"/>
  <c r="AS252" i="1" s="1"/>
  <c r="AR252" i="1" s="1"/>
  <c r="AQ252" i="1" s="1"/>
  <c r="AP252" i="1" s="1"/>
  <c r="AO252" i="1" s="1"/>
  <c r="AN252" i="1" s="1"/>
  <c r="AM252" i="1" s="1"/>
  <c r="AL252" i="1" s="1"/>
  <c r="I309" i="1"/>
  <c r="AF309" i="1"/>
  <c r="AC309" i="1"/>
  <c r="AF327" i="1"/>
  <c r="I327" i="1"/>
  <c r="AC327" i="1"/>
  <c r="AT86" i="1"/>
  <c r="AS86" i="1" s="1"/>
  <c r="AR86" i="1" s="1"/>
  <c r="AQ86" i="1" s="1"/>
  <c r="AP86" i="1" s="1"/>
  <c r="AO86" i="1" s="1"/>
  <c r="AN86" i="1" s="1"/>
  <c r="AM86" i="1" s="1"/>
  <c r="AL86" i="1" s="1"/>
  <c r="AT266" i="1"/>
  <c r="AS266" i="1" s="1"/>
  <c r="AR266" i="1" s="1"/>
  <c r="AQ266" i="1" s="1"/>
  <c r="AP266" i="1" s="1"/>
  <c r="AO266" i="1" s="1"/>
  <c r="AN266" i="1" s="1"/>
  <c r="AM266" i="1" s="1"/>
  <c r="AL266" i="1" s="1"/>
  <c r="AT309" i="1"/>
  <c r="AS309" i="1" s="1"/>
  <c r="AR309" i="1" s="1"/>
  <c r="AQ309" i="1" s="1"/>
  <c r="AP309" i="1" s="1"/>
  <c r="AO309" i="1" s="1"/>
  <c r="AN309" i="1" s="1"/>
  <c r="AM309" i="1" s="1"/>
  <c r="AL309" i="1" s="1"/>
  <c r="AH174" i="1"/>
  <c r="AH227" i="1"/>
  <c r="AC332" i="1"/>
  <c r="AF332" i="1"/>
  <c r="I332" i="1"/>
  <c r="AT327" i="1"/>
  <c r="AS327" i="1"/>
  <c r="AR327" i="1" s="1"/>
  <c r="AQ327" i="1" s="1"/>
  <c r="AP327" i="1" s="1"/>
  <c r="AO327" i="1" s="1"/>
  <c r="AN327" i="1" s="1"/>
  <c r="AM327" i="1" s="1"/>
  <c r="AL327" i="1" s="1"/>
  <c r="H86" i="1"/>
  <c r="AF86" i="1"/>
  <c r="AC86" i="1"/>
  <c r="K334" i="1"/>
  <c r="AF334" i="1"/>
  <c r="AC334" i="1"/>
  <c r="AH367" i="1"/>
  <c r="I266" i="1"/>
  <c r="AF266" i="1"/>
  <c r="AC266" i="1"/>
  <c r="AT334" i="1"/>
  <c r="AS334" i="1" s="1"/>
  <c r="AR334" i="1" s="1"/>
  <c r="AQ334" i="1" s="1"/>
  <c r="AP334" i="1" s="1"/>
  <c r="AO334" i="1" s="1"/>
  <c r="AN334" i="1" s="1"/>
  <c r="AM334" i="1" s="1"/>
  <c r="AL334" i="1" s="1"/>
  <c r="AH51" i="1"/>
  <c r="AH378" i="1"/>
  <c r="AA378" i="1" s="1"/>
  <c r="AT332" i="1"/>
  <c r="AS332" i="1" s="1"/>
  <c r="AR332" i="1" s="1"/>
  <c r="AQ332" i="1" s="1"/>
  <c r="AP332" i="1" s="1"/>
  <c r="AO332" i="1" s="1"/>
  <c r="AN332" i="1" s="1"/>
  <c r="AM332" i="1" s="1"/>
  <c r="AL332" i="1" s="1"/>
  <c r="AF288" i="1"/>
  <c r="AC288" i="1"/>
  <c r="I288" i="1"/>
  <c r="AH60" i="1"/>
  <c r="AJ370" i="1"/>
  <c r="AK370" i="1"/>
  <c r="AI370" i="1"/>
  <c r="AJ379" i="1"/>
  <c r="AK379" i="1"/>
  <c r="AI379" i="1"/>
  <c r="AJ377" i="1"/>
  <c r="AK377" i="1"/>
  <c r="AI377" i="1"/>
  <c r="AD297" i="1"/>
  <c r="AE297" i="1"/>
  <c r="AD71" i="1"/>
  <c r="AE71" i="1"/>
  <c r="AE339" i="1"/>
  <c r="AD339" i="1"/>
  <c r="AE59" i="1"/>
  <c r="AD59" i="1"/>
  <c r="AB382" i="1" l="1"/>
  <c r="AA382" i="1"/>
  <c r="AA381" i="1"/>
  <c r="AB381" i="1"/>
  <c r="AH380" i="1"/>
  <c r="AB372" i="1"/>
  <c r="AH221" i="1"/>
  <c r="AA221" i="1" s="1"/>
  <c r="AH75" i="1"/>
  <c r="AB75" i="1" s="1"/>
  <c r="AH263" i="1"/>
  <c r="AA263" i="1" s="1"/>
  <c r="AH84" i="1"/>
  <c r="AH244" i="1"/>
  <c r="AA244" i="1" s="1"/>
  <c r="AH191" i="1"/>
  <c r="AA191" i="1" s="1"/>
  <c r="AH90" i="1"/>
  <c r="AH87" i="1"/>
  <c r="AA87" i="1" s="1"/>
  <c r="AH243" i="1"/>
  <c r="AA243" i="1" s="1"/>
  <c r="AH271" i="1"/>
  <c r="AA271" i="1" s="1"/>
  <c r="AH230" i="1"/>
  <c r="AB230" i="1" s="1"/>
  <c r="AH295" i="1"/>
  <c r="AH256" i="1"/>
  <c r="AB256" i="1" s="1"/>
  <c r="AH306" i="1"/>
  <c r="AA306" i="1" s="1"/>
  <c r="AH28" i="1"/>
  <c r="AA28" i="1" s="1"/>
  <c r="AH124" i="1"/>
  <c r="AA124" i="1" s="1"/>
  <c r="AH41" i="1"/>
  <c r="AA41" i="1" s="1"/>
  <c r="AH237" i="1"/>
  <c r="AA237" i="1" s="1"/>
  <c r="AH307" i="1"/>
  <c r="AB307" i="1" s="1"/>
  <c r="AH354" i="1"/>
  <c r="AH325" i="1"/>
  <c r="AA192" i="1"/>
  <c r="AB192" i="1"/>
  <c r="AH273" i="1"/>
  <c r="AB273" i="1" s="1"/>
  <c r="AH139" i="1"/>
  <c r="AH285" i="1"/>
  <c r="AB285" i="1" s="1"/>
  <c r="AH241" i="1"/>
  <c r="AA241" i="1" s="1"/>
  <c r="AH253" i="1"/>
  <c r="AH110" i="1"/>
  <c r="AH173" i="1"/>
  <c r="AA173" i="1" s="1"/>
  <c r="AH216" i="1"/>
  <c r="AA216" i="1" s="1"/>
  <c r="AA291" i="1"/>
  <c r="AB291" i="1"/>
  <c r="AH374" i="1"/>
  <c r="AA374" i="1" s="1"/>
  <c r="AH137" i="1"/>
  <c r="AH305" i="1"/>
  <c r="AH125" i="1"/>
  <c r="AH343" i="1"/>
  <c r="AA343" i="1" s="1"/>
  <c r="AH166" i="1"/>
  <c r="AA166" i="1" s="1"/>
  <c r="AH39" i="1"/>
  <c r="AA39" i="1" s="1"/>
  <c r="AH182" i="1"/>
  <c r="AA182" i="1" s="1"/>
  <c r="AH284" i="1"/>
  <c r="AA284" i="1" s="1"/>
  <c r="AH316" i="1"/>
  <c r="AH209" i="1"/>
  <c r="AH268" i="1"/>
  <c r="AB268" i="1" s="1"/>
  <c r="AH353" i="1"/>
  <c r="AB353" i="1" s="1"/>
  <c r="AH311" i="1"/>
  <c r="AA311" i="1" s="1"/>
  <c r="AH179" i="1"/>
  <c r="AB179" i="1" s="1"/>
  <c r="AH261" i="1"/>
  <c r="AB261" i="1" s="1"/>
  <c r="AH81" i="1"/>
  <c r="AB81" i="1" s="1"/>
  <c r="AH342" i="1"/>
  <c r="AB342" i="1" s="1"/>
  <c r="AH70" i="1"/>
  <c r="AH312" i="1"/>
  <c r="AB312" i="1" s="1"/>
  <c r="AB199" i="1"/>
  <c r="AA33" i="1"/>
  <c r="AE33" i="1" s="1"/>
  <c r="F18" i="1"/>
  <c r="F19" i="1" s="1"/>
  <c r="BA4" i="1"/>
  <c r="BB4" i="1"/>
  <c r="AJ106" i="1"/>
  <c r="AK106" i="1"/>
  <c r="AI106" i="1"/>
  <c r="AH106" i="1" s="1"/>
  <c r="BA65" i="1"/>
  <c r="AZ65" i="1" s="1"/>
  <c r="AX65" i="1" s="1"/>
  <c r="BB65" i="1"/>
  <c r="BA74" i="1"/>
  <c r="AZ74" i="1" s="1"/>
  <c r="AX74" i="1" s="1"/>
  <c r="BB74" i="1"/>
  <c r="BA31" i="1"/>
  <c r="AZ31" i="1" s="1"/>
  <c r="AX31" i="1" s="1"/>
  <c r="BB31" i="1"/>
  <c r="BB8" i="1"/>
  <c r="BA8" i="1"/>
  <c r="AZ8" i="1" s="1"/>
  <c r="AX8" i="1" s="1"/>
  <c r="AJ172" i="1"/>
  <c r="AI172" i="1"/>
  <c r="AK172" i="1"/>
  <c r="BB83" i="1"/>
  <c r="BA83" i="1"/>
  <c r="AZ83" i="1" s="1"/>
  <c r="AX83" i="1" s="1"/>
  <c r="BA73" i="1"/>
  <c r="AZ73" i="1" s="1"/>
  <c r="AX73" i="1" s="1"/>
  <c r="BB73" i="1"/>
  <c r="BA71" i="1"/>
  <c r="BB71" i="1"/>
  <c r="BB55" i="1"/>
  <c r="BA55" i="1"/>
  <c r="AZ55" i="1" s="1"/>
  <c r="AX55" i="1" s="1"/>
  <c r="BA67" i="1"/>
  <c r="BB67" i="1"/>
  <c r="BB91" i="1"/>
  <c r="BA91" i="1"/>
  <c r="BA82" i="1"/>
  <c r="BB82" i="1"/>
  <c r="BB17" i="1"/>
  <c r="BA17" i="1"/>
  <c r="AZ17" i="1" s="1"/>
  <c r="AX17" i="1" s="1"/>
  <c r="BB41" i="1"/>
  <c r="BA41" i="1"/>
  <c r="AZ41" i="1" s="1"/>
  <c r="AX41" i="1" s="1"/>
  <c r="BA7" i="1"/>
  <c r="AZ7" i="1" s="1"/>
  <c r="AX7" i="1" s="1"/>
  <c r="BB7" i="1"/>
  <c r="BB94" i="1"/>
  <c r="BA94" i="1"/>
  <c r="AZ94" i="1" s="1"/>
  <c r="AX94" i="1" s="1"/>
  <c r="AJ229" i="1"/>
  <c r="AK229" i="1"/>
  <c r="AI229" i="1"/>
  <c r="AH229" i="1" s="1"/>
  <c r="BB56" i="1"/>
  <c r="BA56" i="1"/>
  <c r="BB40" i="1"/>
  <c r="BA40" i="1"/>
  <c r="AZ40" i="1" s="1"/>
  <c r="AX40" i="1" s="1"/>
  <c r="BA87" i="1"/>
  <c r="AZ87" i="1" s="1"/>
  <c r="AX87" i="1" s="1"/>
  <c r="BB87" i="1"/>
  <c r="BB51" i="1"/>
  <c r="BA51" i="1"/>
  <c r="BA79" i="1"/>
  <c r="AZ79" i="1" s="1"/>
  <c r="AX79" i="1" s="1"/>
  <c r="BB79" i="1"/>
  <c r="BA13" i="1"/>
  <c r="BB13" i="1"/>
  <c r="BA68" i="1"/>
  <c r="AZ68" i="1" s="1"/>
  <c r="AX68" i="1" s="1"/>
  <c r="BB68" i="1"/>
  <c r="BA52" i="1"/>
  <c r="AZ52" i="1" s="1"/>
  <c r="AX52" i="1" s="1"/>
  <c r="BB52" i="1"/>
  <c r="BB84" i="1"/>
  <c r="BA84" i="1"/>
  <c r="BB48" i="1"/>
  <c r="BA48" i="1"/>
  <c r="AZ48" i="1" s="1"/>
  <c r="AX48" i="1" s="1"/>
  <c r="BB3" i="1"/>
  <c r="BA3" i="1"/>
  <c r="BB60" i="1"/>
  <c r="BA60" i="1"/>
  <c r="BB77" i="1"/>
  <c r="BA77" i="1"/>
  <c r="BA100" i="1"/>
  <c r="BB100" i="1"/>
  <c r="BA11" i="1"/>
  <c r="AZ11" i="1" s="1"/>
  <c r="AX11" i="1" s="1"/>
  <c r="BB11" i="1"/>
  <c r="BA47" i="1"/>
  <c r="AZ47" i="1" s="1"/>
  <c r="AX47" i="1" s="1"/>
  <c r="BB47" i="1"/>
  <c r="BB59" i="1"/>
  <c r="BA59" i="1"/>
  <c r="BB37" i="1"/>
  <c r="BA37" i="1"/>
  <c r="AZ37" i="1" s="1"/>
  <c r="AX37" i="1" s="1"/>
  <c r="BB97" i="1"/>
  <c r="BA97" i="1"/>
  <c r="BA61" i="1"/>
  <c r="AZ61" i="1" s="1"/>
  <c r="AX61" i="1" s="1"/>
  <c r="BB61" i="1"/>
  <c r="BA24" i="1"/>
  <c r="AZ24" i="1" s="1"/>
  <c r="AX24" i="1" s="1"/>
  <c r="BB24" i="1"/>
  <c r="BB27" i="1"/>
  <c r="BA27" i="1"/>
  <c r="AZ27" i="1" s="1"/>
  <c r="AX27" i="1" s="1"/>
  <c r="BB29" i="1"/>
  <c r="BA29" i="1"/>
  <c r="AI254" i="1"/>
  <c r="AJ254" i="1"/>
  <c r="AK254" i="1"/>
  <c r="AB263" i="1"/>
  <c r="BA75" i="1"/>
  <c r="BB75" i="1"/>
  <c r="AJ94" i="1"/>
  <c r="AI94" i="1"/>
  <c r="AH94" i="1" s="1"/>
  <c r="AK94" i="1"/>
  <c r="AK283" i="1"/>
  <c r="AJ283" i="1"/>
  <c r="AI283" i="1"/>
  <c r="AK277" i="1"/>
  <c r="AJ277" i="1"/>
  <c r="AI277" i="1"/>
  <c r="AI65" i="1"/>
  <c r="AJ65" i="1"/>
  <c r="AK65" i="1"/>
  <c r="AJ262" i="1"/>
  <c r="AK262" i="1"/>
  <c r="AI262" i="1"/>
  <c r="AJ175" i="1"/>
  <c r="AI175" i="1"/>
  <c r="AK175" i="1"/>
  <c r="AJ223" i="1"/>
  <c r="AK223" i="1"/>
  <c r="AI223" i="1"/>
  <c r="AH223" i="1" s="1"/>
  <c r="AI164" i="1"/>
  <c r="AJ164" i="1"/>
  <c r="AK164" i="1"/>
  <c r="BB62" i="1"/>
  <c r="BA62" i="1"/>
  <c r="AZ62" i="1" s="1"/>
  <c r="AX62" i="1" s="1"/>
  <c r="AJ80" i="1"/>
  <c r="AK80" i="1"/>
  <c r="AI80" i="1"/>
  <c r="AH80" i="1" s="1"/>
  <c r="BB85" i="1"/>
  <c r="BA85" i="1"/>
  <c r="AI292" i="1"/>
  <c r="AJ292" i="1"/>
  <c r="AK292" i="1"/>
  <c r="AK114" i="1"/>
  <c r="AJ114" i="1"/>
  <c r="AI114" i="1"/>
  <c r="AH114" i="1" s="1"/>
  <c r="BA92" i="1"/>
  <c r="AZ92" i="1" s="1"/>
  <c r="AX92" i="1" s="1"/>
  <c r="BB92" i="1"/>
  <c r="AJ213" i="1"/>
  <c r="AI213" i="1"/>
  <c r="AK213" i="1"/>
  <c r="AI333" i="1"/>
  <c r="AJ333" i="1"/>
  <c r="AK333" i="1"/>
  <c r="AI258" i="1"/>
  <c r="AJ258" i="1"/>
  <c r="AK258" i="1"/>
  <c r="AJ101" i="1"/>
  <c r="AI101" i="1"/>
  <c r="AK101" i="1"/>
  <c r="AJ361" i="1"/>
  <c r="AK361" i="1"/>
  <c r="AI361" i="1"/>
  <c r="AH361" i="1" s="1"/>
  <c r="BB99" i="1"/>
  <c r="BA99" i="1"/>
  <c r="AZ99" i="1" s="1"/>
  <c r="AX99" i="1" s="1"/>
  <c r="BB32" i="1"/>
  <c r="BA32" i="1"/>
  <c r="AJ36" i="1"/>
  <c r="AK36" i="1"/>
  <c r="AI36" i="1"/>
  <c r="AH193" i="1"/>
  <c r="AJ257" i="1"/>
  <c r="AK257" i="1"/>
  <c r="AI257" i="1"/>
  <c r="AA84" i="1"/>
  <c r="AB84" i="1"/>
  <c r="AJ228" i="1"/>
  <c r="AK228" i="1"/>
  <c r="AI228" i="1"/>
  <c r="AH228" i="1" s="1"/>
  <c r="AK169" i="1"/>
  <c r="AJ169" i="1"/>
  <c r="AI169" i="1"/>
  <c r="AK251" i="1"/>
  <c r="AI251" i="1"/>
  <c r="AJ251" i="1"/>
  <c r="BA98" i="1"/>
  <c r="BB98" i="1"/>
  <c r="AI27" i="1"/>
  <c r="AK27" i="1"/>
  <c r="AJ27" i="1"/>
  <c r="AJ249" i="1"/>
  <c r="AK249" i="1"/>
  <c r="AI249" i="1"/>
  <c r="AH249" i="1" s="1"/>
  <c r="AJ136" i="1"/>
  <c r="AK136" i="1"/>
  <c r="AI136" i="1"/>
  <c r="AI319" i="1"/>
  <c r="AJ319" i="1"/>
  <c r="AK319" i="1"/>
  <c r="AI335" i="1"/>
  <c r="AK335" i="1"/>
  <c r="AJ335" i="1"/>
  <c r="AJ225" i="1"/>
  <c r="AI225" i="1"/>
  <c r="AK225" i="1"/>
  <c r="BB95" i="1"/>
  <c r="BA95" i="1"/>
  <c r="AZ95" i="1" s="1"/>
  <c r="AX95" i="1" s="1"/>
  <c r="AA62" i="1"/>
  <c r="AB62" i="1"/>
  <c r="BA23" i="1"/>
  <c r="BB23" i="1"/>
  <c r="BA18" i="1"/>
  <c r="AZ18" i="1" s="1"/>
  <c r="AX18" i="1" s="1"/>
  <c r="BB18" i="1"/>
  <c r="BA19" i="1"/>
  <c r="BB19" i="1"/>
  <c r="AJ151" i="1"/>
  <c r="AK151" i="1"/>
  <c r="AI151" i="1"/>
  <c r="AH151" i="1" s="1"/>
  <c r="BA20" i="1"/>
  <c r="AZ20" i="1" s="1"/>
  <c r="AX20" i="1" s="1"/>
  <c r="BB20" i="1"/>
  <c r="BA5" i="1"/>
  <c r="BB5" i="1"/>
  <c r="BA89" i="1"/>
  <c r="AZ89" i="1" s="1"/>
  <c r="AX89" i="1" s="1"/>
  <c r="BB89" i="1"/>
  <c r="AI82" i="1"/>
  <c r="AH82" i="1" s="1"/>
  <c r="AK82" i="1"/>
  <c r="AJ82" i="1"/>
  <c r="AH50" i="1"/>
  <c r="AA50" i="1" s="1"/>
  <c r="AI156" i="1"/>
  <c r="AJ156" i="1"/>
  <c r="AK156" i="1"/>
  <c r="AJ323" i="1"/>
  <c r="AI323" i="1"/>
  <c r="AH323" i="1" s="1"/>
  <c r="AK323" i="1"/>
  <c r="AK265" i="1"/>
  <c r="AI265" i="1"/>
  <c r="AH265" i="1" s="1"/>
  <c r="AJ265" i="1"/>
  <c r="AH95" i="1"/>
  <c r="AI132" i="1"/>
  <c r="AJ132" i="1"/>
  <c r="AK132" i="1"/>
  <c r="AK280" i="1"/>
  <c r="AJ280" i="1"/>
  <c r="AI280" i="1"/>
  <c r="AH280" i="1" s="1"/>
  <c r="AI246" i="1"/>
  <c r="AJ246" i="1"/>
  <c r="AK246" i="1"/>
  <c r="AI304" i="1"/>
  <c r="AJ304" i="1"/>
  <c r="AK304" i="1"/>
  <c r="AI117" i="1"/>
  <c r="AJ117" i="1"/>
  <c r="AH117" i="1" s="1"/>
  <c r="AK117" i="1"/>
  <c r="AB241" i="1"/>
  <c r="AI72" i="1"/>
  <c r="AJ72" i="1"/>
  <c r="AK72" i="1"/>
  <c r="AK239" i="1"/>
  <c r="AJ239" i="1"/>
  <c r="AI239" i="1"/>
  <c r="AK21" i="1"/>
  <c r="AI21" i="1"/>
  <c r="AJ21" i="1"/>
  <c r="AI260" i="1"/>
  <c r="AJ260" i="1"/>
  <c r="AK260" i="1"/>
  <c r="BA43" i="1"/>
  <c r="BB43" i="1"/>
  <c r="AK68" i="1"/>
  <c r="AJ68" i="1"/>
  <c r="AI68" i="1"/>
  <c r="AK340" i="1"/>
  <c r="AJ340" i="1"/>
  <c r="AI340" i="1"/>
  <c r="AJ98" i="1"/>
  <c r="AI98" i="1"/>
  <c r="AK98" i="1"/>
  <c r="BA6" i="1"/>
  <c r="AZ6" i="1" s="1"/>
  <c r="AX6" i="1" s="1"/>
  <c r="BB6" i="1"/>
  <c r="AJ126" i="1"/>
  <c r="AI126" i="1"/>
  <c r="AK126" i="1"/>
  <c r="BA69" i="1"/>
  <c r="BB69" i="1"/>
  <c r="BB28" i="1"/>
  <c r="BA28" i="1"/>
  <c r="AZ28" i="1" s="1"/>
  <c r="AX28" i="1" s="1"/>
  <c r="AA125" i="1"/>
  <c r="AB125" i="1"/>
  <c r="AB320" i="1"/>
  <c r="AA320" i="1"/>
  <c r="AJ142" i="1"/>
  <c r="AI142" i="1"/>
  <c r="AK142" i="1"/>
  <c r="BA46" i="1"/>
  <c r="AZ46" i="1" s="1"/>
  <c r="AX46" i="1" s="1"/>
  <c r="BB46" i="1"/>
  <c r="BA70" i="1"/>
  <c r="AZ70" i="1" s="1"/>
  <c r="AX70" i="1" s="1"/>
  <c r="BB70" i="1"/>
  <c r="AI129" i="1"/>
  <c r="AJ129" i="1"/>
  <c r="AK129" i="1"/>
  <c r="AJ350" i="1"/>
  <c r="AK350" i="1"/>
  <c r="AI350" i="1"/>
  <c r="AH350" i="1" s="1"/>
  <c r="BB58" i="1"/>
  <c r="BA58" i="1"/>
  <c r="BA76" i="1"/>
  <c r="BB76" i="1"/>
  <c r="BB57" i="1"/>
  <c r="BA57" i="1"/>
  <c r="AK205" i="1"/>
  <c r="AJ205" i="1"/>
  <c r="AI205" i="1"/>
  <c r="AK310" i="1"/>
  <c r="AJ310" i="1"/>
  <c r="AI310" i="1"/>
  <c r="AH310" i="1" s="1"/>
  <c r="AK344" i="1"/>
  <c r="AJ344" i="1"/>
  <c r="AI344" i="1"/>
  <c r="AH344" i="1" s="1"/>
  <c r="AJ201" i="1"/>
  <c r="AI201" i="1"/>
  <c r="AK201" i="1"/>
  <c r="BA15" i="1"/>
  <c r="BB15" i="1"/>
  <c r="BA39" i="1"/>
  <c r="AZ39" i="1" s="1"/>
  <c r="AX39" i="1" s="1"/>
  <c r="BB39" i="1"/>
  <c r="BA35" i="1"/>
  <c r="AZ35" i="1" s="1"/>
  <c r="AX35" i="1" s="1"/>
  <c r="BB35" i="1"/>
  <c r="BA16" i="1"/>
  <c r="AZ16" i="1" s="1"/>
  <c r="AX16" i="1" s="1"/>
  <c r="BB16" i="1"/>
  <c r="BB49" i="1"/>
  <c r="BA49" i="1"/>
  <c r="AZ49" i="1" s="1"/>
  <c r="AX49" i="1" s="1"/>
  <c r="AJ357" i="1"/>
  <c r="AI357" i="1"/>
  <c r="AK357" i="1"/>
  <c r="AK330" i="1"/>
  <c r="AJ330" i="1"/>
  <c r="AI330" i="1"/>
  <c r="BB2" i="1"/>
  <c r="BA2" i="1"/>
  <c r="AZ2" i="1" s="1"/>
  <c r="AX2" i="1" s="1"/>
  <c r="AI171" i="1"/>
  <c r="AK171" i="1"/>
  <c r="AJ171" i="1"/>
  <c r="AI108" i="1"/>
  <c r="AJ108" i="1"/>
  <c r="AK108" i="1"/>
  <c r="AB54" i="1"/>
  <c r="AA54" i="1"/>
  <c r="BA36" i="1"/>
  <c r="AZ36" i="1" s="1"/>
  <c r="AX36" i="1" s="1"/>
  <c r="BB36" i="1"/>
  <c r="AI127" i="1"/>
  <c r="AJ127" i="1"/>
  <c r="AK127" i="1"/>
  <c r="AJ147" i="1"/>
  <c r="AI147" i="1"/>
  <c r="AK147" i="1"/>
  <c r="AK318" i="1"/>
  <c r="AJ318" i="1"/>
  <c r="AI318" i="1"/>
  <c r="AH318" i="1" s="1"/>
  <c r="BA80" i="1"/>
  <c r="BB80" i="1"/>
  <c r="AK329" i="1"/>
  <c r="AJ329" i="1"/>
  <c r="AI329" i="1"/>
  <c r="AH329" i="1" s="1"/>
  <c r="BA88" i="1"/>
  <c r="AZ88" i="1" s="1"/>
  <c r="AX88" i="1" s="1"/>
  <c r="BB88" i="1"/>
  <c r="BB21" i="1"/>
  <c r="BA21" i="1"/>
  <c r="BA38" i="1"/>
  <c r="AZ38" i="1" s="1"/>
  <c r="AX38" i="1" s="1"/>
  <c r="BB38" i="1"/>
  <c r="AJ359" i="1"/>
  <c r="AK359" i="1"/>
  <c r="AI359" i="1"/>
  <c r="AH204" i="1"/>
  <c r="AB204" i="1" s="1"/>
  <c r="AA209" i="1"/>
  <c r="AB209" i="1"/>
  <c r="AI348" i="1"/>
  <c r="AK348" i="1"/>
  <c r="AJ348" i="1"/>
  <c r="AD372" i="1"/>
  <c r="AE372" i="1"/>
  <c r="BA22" i="1"/>
  <c r="BB22" i="1"/>
  <c r="AJ238" i="1"/>
  <c r="AK238" i="1"/>
  <c r="AI238" i="1"/>
  <c r="BB63" i="1"/>
  <c r="BA63" i="1"/>
  <c r="AZ63" i="1" s="1"/>
  <c r="AX63" i="1" s="1"/>
  <c r="BB54" i="1"/>
  <c r="BA54" i="1"/>
  <c r="AJ276" i="1"/>
  <c r="AK276" i="1"/>
  <c r="AI276" i="1"/>
  <c r="AI120" i="1"/>
  <c r="AK120" i="1"/>
  <c r="AJ120" i="1"/>
  <c r="BB10" i="1"/>
  <c r="BA10" i="1"/>
  <c r="AI245" i="1"/>
  <c r="AH245" i="1" s="1"/>
  <c r="AK245" i="1"/>
  <c r="AJ245" i="1"/>
  <c r="AA307" i="1"/>
  <c r="AB354" i="1"/>
  <c r="AA354" i="1"/>
  <c r="BA9" i="1"/>
  <c r="BB9" i="1"/>
  <c r="BA81" i="1"/>
  <c r="BB81" i="1"/>
  <c r="BA14" i="1"/>
  <c r="BB14" i="1"/>
  <c r="BA33" i="1"/>
  <c r="BB33" i="1"/>
  <c r="BB42" i="1"/>
  <c r="BA42" i="1"/>
  <c r="AZ42" i="1" s="1"/>
  <c r="AX42" i="1" s="1"/>
  <c r="AA89" i="1"/>
  <c r="AB89" i="1"/>
  <c r="AB343" i="1"/>
  <c r="AI58" i="1"/>
  <c r="AH58" i="1" s="1"/>
  <c r="AK58" i="1"/>
  <c r="AJ58" i="1"/>
  <c r="AJ22" i="1"/>
  <c r="AI22" i="1"/>
  <c r="AK22" i="1"/>
  <c r="AJ154" i="1"/>
  <c r="AK154" i="1"/>
  <c r="AI154" i="1"/>
  <c r="AH154" i="1" s="1"/>
  <c r="BA96" i="1"/>
  <c r="AZ96" i="1" s="1"/>
  <c r="AX96" i="1" s="1"/>
  <c r="BB96" i="1"/>
  <c r="AK168" i="1"/>
  <c r="AI168" i="1"/>
  <c r="AJ168" i="1"/>
  <c r="BA66" i="1"/>
  <c r="BB66" i="1"/>
  <c r="AA179" i="1"/>
  <c r="BA72" i="1"/>
  <c r="BB72" i="1"/>
  <c r="AJ188" i="1"/>
  <c r="AK188" i="1"/>
  <c r="AI188" i="1"/>
  <c r="AJ31" i="1"/>
  <c r="AI31" i="1"/>
  <c r="AH31" i="1" s="1"/>
  <c r="AK31" i="1"/>
  <c r="AJ167" i="1"/>
  <c r="AI167" i="1"/>
  <c r="AH167" i="1" s="1"/>
  <c r="AK167" i="1"/>
  <c r="AI42" i="1"/>
  <c r="AJ42" i="1"/>
  <c r="AK42" i="1"/>
  <c r="AA79" i="1"/>
  <c r="AB79" i="1"/>
  <c r="BA90" i="1"/>
  <c r="BB90" i="1"/>
  <c r="AI234" i="1"/>
  <c r="AJ234" i="1"/>
  <c r="AK234" i="1"/>
  <c r="BA12" i="1"/>
  <c r="BB12" i="1"/>
  <c r="AK300" i="1"/>
  <c r="AI300" i="1"/>
  <c r="AJ300" i="1"/>
  <c r="AK35" i="1"/>
  <c r="AI35" i="1"/>
  <c r="AJ35" i="1"/>
  <c r="AJ180" i="1"/>
  <c r="AK180" i="1"/>
  <c r="AI180" i="1"/>
  <c r="AI155" i="1"/>
  <c r="AJ155" i="1"/>
  <c r="AK155" i="1"/>
  <c r="AJ148" i="1"/>
  <c r="AI148" i="1"/>
  <c r="AK148" i="1"/>
  <c r="BB25" i="1"/>
  <c r="BA25" i="1"/>
  <c r="AZ25" i="1" s="1"/>
  <c r="AX25" i="1" s="1"/>
  <c r="AK88" i="1"/>
  <c r="AI88" i="1"/>
  <c r="AJ88" i="1"/>
  <c r="AI210" i="1"/>
  <c r="AH210" i="1" s="1"/>
  <c r="AK210" i="1"/>
  <c r="AJ210" i="1"/>
  <c r="BA64" i="1"/>
  <c r="BB64" i="1"/>
  <c r="BB78" i="1"/>
  <c r="BA78" i="1"/>
  <c r="AZ78" i="1" s="1"/>
  <c r="AX78" i="1" s="1"/>
  <c r="AJ301" i="1"/>
  <c r="AI301" i="1"/>
  <c r="AK301" i="1"/>
  <c r="BA86" i="1"/>
  <c r="BB86" i="1"/>
  <c r="BA45" i="1"/>
  <c r="BB45" i="1"/>
  <c r="AB109" i="1"/>
  <c r="AA109" i="1"/>
  <c r="AJ362" i="1"/>
  <c r="AI362" i="1"/>
  <c r="AH362" i="1" s="1"/>
  <c r="AK362" i="1"/>
  <c r="AJ190" i="1"/>
  <c r="AK190" i="1"/>
  <c r="AI190" i="1"/>
  <c r="AH190" i="1" s="1"/>
  <c r="BA34" i="1"/>
  <c r="AZ34" i="1" s="1"/>
  <c r="AX34" i="1" s="1"/>
  <c r="BB34" i="1"/>
  <c r="AJ149" i="1"/>
  <c r="AK149" i="1"/>
  <c r="AI149" i="1"/>
  <c r="AK298" i="1"/>
  <c r="AJ298" i="1"/>
  <c r="AI298" i="1"/>
  <c r="AI365" i="1"/>
  <c r="AH365" i="1" s="1"/>
  <c r="AK365" i="1"/>
  <c r="AJ365" i="1"/>
  <c r="AI220" i="1"/>
  <c r="AJ220" i="1"/>
  <c r="AK220" i="1"/>
  <c r="BA26" i="1"/>
  <c r="AZ26" i="1" s="1"/>
  <c r="AX26" i="1" s="1"/>
  <c r="BB26" i="1"/>
  <c r="AI57" i="1"/>
  <c r="AH57" i="1" s="1"/>
  <c r="AK57" i="1"/>
  <c r="AJ57" i="1"/>
  <c r="AK78" i="1"/>
  <c r="AJ78" i="1"/>
  <c r="AI78" i="1"/>
  <c r="BA50" i="1"/>
  <c r="AZ50" i="1" s="1"/>
  <c r="AX50" i="1" s="1"/>
  <c r="BB50" i="1"/>
  <c r="AJ26" i="1"/>
  <c r="AI26" i="1"/>
  <c r="AK26" i="1"/>
  <c r="BA93" i="1"/>
  <c r="BB93" i="1"/>
  <c r="AJ347" i="1"/>
  <c r="AK347" i="1"/>
  <c r="AI347" i="1"/>
  <c r="AH347" i="1" s="1"/>
  <c r="AK44" i="1"/>
  <c r="AI44" i="1"/>
  <c r="AJ44" i="1"/>
  <c r="BA30" i="1"/>
  <c r="BB30" i="1"/>
  <c r="BA53" i="1"/>
  <c r="BB53" i="1"/>
  <c r="AI294" i="1"/>
  <c r="AK294" i="1"/>
  <c r="AJ294" i="1"/>
  <c r="AJ144" i="1"/>
  <c r="AI144" i="1"/>
  <c r="AH144" i="1" s="1"/>
  <c r="AK144" i="1"/>
  <c r="AJ145" i="1"/>
  <c r="AK145" i="1"/>
  <c r="AI145" i="1"/>
  <c r="AH145" i="1" s="1"/>
  <c r="AJ197" i="1"/>
  <c r="AI197" i="1"/>
  <c r="AK197" i="1"/>
  <c r="BA44" i="1"/>
  <c r="BB44" i="1"/>
  <c r="AJ121" i="1"/>
  <c r="AI121" i="1"/>
  <c r="AH121" i="1" s="1"/>
  <c r="AK121" i="1"/>
  <c r="AK352" i="1"/>
  <c r="AI352" i="1"/>
  <c r="AJ352" i="1"/>
  <c r="AI56" i="1"/>
  <c r="AH56" i="1" s="1"/>
  <c r="AK56" i="1"/>
  <c r="AJ56" i="1"/>
  <c r="AB363" i="1"/>
  <c r="AA363" i="1"/>
  <c r="AB46" i="1"/>
  <c r="AA46" i="1"/>
  <c r="AJ69" i="1"/>
  <c r="AI69" i="1"/>
  <c r="AK69" i="1"/>
  <c r="AA235" i="1"/>
  <c r="AB235" i="1"/>
  <c r="AB178" i="1"/>
  <c r="AA178" i="1"/>
  <c r="AH377" i="1"/>
  <c r="AA377" i="1" s="1"/>
  <c r="AH74" i="1"/>
  <c r="AA74" i="1" s="1"/>
  <c r="AH152" i="1"/>
  <c r="AB152" i="1" s="1"/>
  <c r="AH185" i="1"/>
  <c r="AH360" i="1"/>
  <c r="AB360" i="1" s="1"/>
  <c r="AH133" i="1"/>
  <c r="AH96" i="1"/>
  <c r="H28" i="1"/>
  <c r="AC28" i="1"/>
  <c r="AF28" i="1"/>
  <c r="AH128" i="1"/>
  <c r="AH130" i="1"/>
  <c r="AH113" i="1"/>
  <c r="AH103" i="1"/>
  <c r="AH23" i="1"/>
  <c r="AA231" i="1"/>
  <c r="AB231" i="1"/>
  <c r="AE247" i="1"/>
  <c r="AD247" i="1"/>
  <c r="AH158" i="1"/>
  <c r="AH91" i="1"/>
  <c r="AB70" i="1"/>
  <c r="AA70" i="1"/>
  <c r="AH63" i="1"/>
  <c r="AH282" i="1"/>
  <c r="AH281" i="1"/>
  <c r="AI351" i="1"/>
  <c r="AK351" i="1"/>
  <c r="AJ351" i="1"/>
  <c r="AJ321" i="1"/>
  <c r="AI321" i="1"/>
  <c r="AK321" i="1"/>
  <c r="AB369" i="1"/>
  <c r="AA369" i="1"/>
  <c r="AJ336" i="1"/>
  <c r="AK336" i="1"/>
  <c r="AI336" i="1"/>
  <c r="AH336" i="1" s="1"/>
  <c r="AJ331" i="1"/>
  <c r="AK331" i="1"/>
  <c r="AI331" i="1"/>
  <c r="AJ116" i="1"/>
  <c r="AK116" i="1"/>
  <c r="AI116" i="1"/>
  <c r="AK105" i="1"/>
  <c r="AJ105" i="1"/>
  <c r="AI105" i="1"/>
  <c r="AK67" i="1"/>
  <c r="AJ67" i="1"/>
  <c r="AI67" i="1"/>
  <c r="AJ264" i="1"/>
  <c r="AI264" i="1"/>
  <c r="AK264" i="1"/>
  <c r="AA325" i="1"/>
  <c r="AB325" i="1"/>
  <c r="AJ341" i="1"/>
  <c r="AI341" i="1"/>
  <c r="AK341" i="1"/>
  <c r="AJ112" i="1"/>
  <c r="AI112" i="1"/>
  <c r="AK112" i="1"/>
  <c r="AK140" i="1"/>
  <c r="AI140" i="1"/>
  <c r="AJ140" i="1"/>
  <c r="AI189" i="1"/>
  <c r="AK189" i="1"/>
  <c r="AJ189" i="1"/>
  <c r="AH189" i="1" s="1"/>
  <c r="AA49" i="1"/>
  <c r="AB49" i="1"/>
  <c r="AA107" i="1"/>
  <c r="AB107" i="1"/>
  <c r="AH30" i="1"/>
  <c r="AB267" i="1"/>
  <c r="AA267" i="1"/>
  <c r="AI242" i="1"/>
  <c r="AJ242" i="1"/>
  <c r="AK242" i="1"/>
  <c r="AI100" i="1"/>
  <c r="AH100" i="1" s="1"/>
  <c r="AK100" i="1"/>
  <c r="AJ100" i="1"/>
  <c r="AK356" i="1"/>
  <c r="AI356" i="1"/>
  <c r="AJ356" i="1"/>
  <c r="AH76" i="1"/>
  <c r="AH25" i="1"/>
  <c r="AJ123" i="1"/>
  <c r="AI123" i="1"/>
  <c r="AK123" i="1"/>
  <c r="AA170" i="1"/>
  <c r="AB170" i="1"/>
  <c r="AI324" i="1"/>
  <c r="AJ324" i="1"/>
  <c r="AK324" i="1"/>
  <c r="AA34" i="1"/>
  <c r="AB34" i="1"/>
  <c r="AH299" i="1"/>
  <c r="AI308" i="1"/>
  <c r="AJ308" i="1"/>
  <c r="AK308" i="1"/>
  <c r="AI53" i="1"/>
  <c r="AK53" i="1"/>
  <c r="AJ53" i="1"/>
  <c r="AB110" i="1"/>
  <c r="AA110" i="1"/>
  <c r="AH326" i="1"/>
  <c r="AA24" i="1"/>
  <c r="AB24" i="1"/>
  <c r="AI45" i="1"/>
  <c r="AK45" i="1"/>
  <c r="AJ45" i="1"/>
  <c r="AA230" i="1"/>
  <c r="AA295" i="1"/>
  <c r="AB295" i="1"/>
  <c r="AH346" i="1"/>
  <c r="AH73" i="1"/>
  <c r="AH287" i="1"/>
  <c r="AH259" i="1"/>
  <c r="AH375" i="1"/>
  <c r="AH296" i="1"/>
  <c r="AH314" i="1"/>
  <c r="AH358" i="1"/>
  <c r="AH47" i="1"/>
  <c r="AH52" i="1"/>
  <c r="AH338" i="1"/>
  <c r="AH153" i="1"/>
  <c r="AH187" i="1"/>
  <c r="AH99" i="1"/>
  <c r="AH159" i="1"/>
  <c r="AH43" i="1"/>
  <c r="AH355" i="1"/>
  <c r="AB272" i="1"/>
  <c r="AA272" i="1"/>
  <c r="AK143" i="1"/>
  <c r="AJ143" i="1"/>
  <c r="AI143" i="1"/>
  <c r="AK345" i="1"/>
  <c r="AI345" i="1"/>
  <c r="AJ345" i="1"/>
  <c r="AH345" i="1" s="1"/>
  <c r="AB271" i="1"/>
  <c r="AK157" i="1"/>
  <c r="AI157" i="1"/>
  <c r="AJ157" i="1"/>
  <c r="AJ373" i="1"/>
  <c r="AK373" i="1"/>
  <c r="AI373" i="1"/>
  <c r="AI200" i="1"/>
  <c r="AH200" i="1" s="1"/>
  <c r="AK200" i="1"/>
  <c r="AJ200" i="1"/>
  <c r="AI160" i="1"/>
  <c r="AK160" i="1"/>
  <c r="AJ160" i="1"/>
  <c r="AA37" i="1"/>
  <c r="AB37" i="1"/>
  <c r="AI177" i="1"/>
  <c r="AH177" i="1" s="1"/>
  <c r="AK177" i="1"/>
  <c r="AJ177" i="1"/>
  <c r="AA217" i="1"/>
  <c r="AB217" i="1"/>
  <c r="AJ255" i="1"/>
  <c r="AI255" i="1"/>
  <c r="AH255" i="1" s="1"/>
  <c r="AK255" i="1"/>
  <c r="AK328" i="1"/>
  <c r="AI328" i="1"/>
  <c r="AJ328" i="1"/>
  <c r="AA165" i="1"/>
  <c r="AB165" i="1"/>
  <c r="AJ278" i="1"/>
  <c r="AK278" i="1"/>
  <c r="AI278" i="1"/>
  <c r="AH278" i="1" s="1"/>
  <c r="AA212" i="1"/>
  <c r="AB212" i="1"/>
  <c r="AJ122" i="1"/>
  <c r="AI122" i="1"/>
  <c r="AH122" i="1" s="1"/>
  <c r="AK122" i="1"/>
  <c r="AB66" i="1"/>
  <c r="AA66" i="1"/>
  <c r="AI317" i="1"/>
  <c r="AJ317" i="1"/>
  <c r="AK317" i="1"/>
  <c r="AJ97" i="1"/>
  <c r="AI97" i="1"/>
  <c r="AH97" i="1" s="1"/>
  <c r="AK97" i="1"/>
  <c r="AK322" i="1"/>
  <c r="AJ322" i="1"/>
  <c r="AI322" i="1"/>
  <c r="AJ163" i="1"/>
  <c r="AI163" i="1"/>
  <c r="AK163" i="1"/>
  <c r="AH196" i="1"/>
  <c r="AH207" i="1"/>
  <c r="AH181" i="1"/>
  <c r="AJ195" i="1"/>
  <c r="AK195" i="1"/>
  <c r="AI195" i="1"/>
  <c r="AK138" i="1"/>
  <c r="AI138" i="1"/>
  <c r="AJ138" i="1"/>
  <c r="AJ146" i="1"/>
  <c r="AI146" i="1"/>
  <c r="AK146" i="1"/>
  <c r="AH206" i="1"/>
  <c r="AB368" i="1"/>
  <c r="AA368" i="1"/>
  <c r="AH92" i="1"/>
  <c r="AH161" i="1"/>
  <c r="AA135" i="1"/>
  <c r="AB135" i="1"/>
  <c r="AK194" i="1"/>
  <c r="AJ194" i="1"/>
  <c r="AI194" i="1"/>
  <c r="AH250" i="1"/>
  <c r="AB216" i="1"/>
  <c r="AH77" i="1"/>
  <c r="AA268" i="1"/>
  <c r="AB41" i="1"/>
  <c r="AI55" i="1"/>
  <c r="AK55" i="1"/>
  <c r="AJ55" i="1"/>
  <c r="AI270" i="1"/>
  <c r="AJ270" i="1"/>
  <c r="AK270" i="1"/>
  <c r="AI274" i="1"/>
  <c r="AK274" i="1"/>
  <c r="AJ274" i="1"/>
  <c r="AH269" i="1"/>
  <c r="AJ104" i="1"/>
  <c r="AI104" i="1"/>
  <c r="AK104" i="1"/>
  <c r="AH219" i="1"/>
  <c r="AJ48" i="1"/>
  <c r="AI48" i="1"/>
  <c r="AK48" i="1"/>
  <c r="AJ203" i="1"/>
  <c r="AK203" i="1"/>
  <c r="AI203" i="1"/>
  <c r="AH232" i="1"/>
  <c r="AH162" i="1"/>
  <c r="AB111" i="1"/>
  <c r="AA111" i="1"/>
  <c r="AH215" i="1"/>
  <c r="AH64" i="1"/>
  <c r="AH184" i="1"/>
  <c r="AH233" i="1"/>
  <c r="AB233" i="1" s="1"/>
  <c r="AH38" i="1"/>
  <c r="AH85" i="1"/>
  <c r="AA85" i="1" s="1"/>
  <c r="AH208" i="1"/>
  <c r="AB208" i="1" s="1"/>
  <c r="AH286" i="1"/>
  <c r="AH40" i="1"/>
  <c r="AH303" i="1"/>
  <c r="AH315" i="1"/>
  <c r="AH102" i="1"/>
  <c r="AH364" i="1"/>
  <c r="AH61" i="1"/>
  <c r="AH115" i="1"/>
  <c r="AH302" i="1"/>
  <c r="AH32" i="1"/>
  <c r="AH141" i="1"/>
  <c r="AJ252" i="1"/>
  <c r="AI252" i="1"/>
  <c r="AK252" i="1"/>
  <c r="AI224" i="1"/>
  <c r="AK224" i="1"/>
  <c r="AJ224" i="1"/>
  <c r="AJ93" i="1"/>
  <c r="AK93" i="1"/>
  <c r="AI93" i="1"/>
  <c r="AJ332" i="1"/>
  <c r="AK332" i="1"/>
  <c r="AI332" i="1"/>
  <c r="AK327" i="1"/>
  <c r="AI327" i="1"/>
  <c r="AJ327" i="1"/>
  <c r="AK86" i="1"/>
  <c r="AI86" i="1"/>
  <c r="AJ86" i="1"/>
  <c r="AJ313" i="1"/>
  <c r="AI313" i="1"/>
  <c r="AK313" i="1"/>
  <c r="AJ334" i="1"/>
  <c r="AI334" i="1"/>
  <c r="AK334" i="1"/>
  <c r="AJ288" i="1"/>
  <c r="AI288" i="1"/>
  <c r="AK288" i="1"/>
  <c r="AI309" i="1"/>
  <c r="AK309" i="1"/>
  <c r="AJ309" i="1"/>
  <c r="AK266" i="1"/>
  <c r="AI266" i="1"/>
  <c r="AJ266" i="1"/>
  <c r="AD378" i="1"/>
  <c r="AE378" i="1"/>
  <c r="AA174" i="1"/>
  <c r="AB174" i="1"/>
  <c r="AA208" i="1"/>
  <c r="AA202" i="1"/>
  <c r="AB202" i="1"/>
  <c r="AH150" i="1"/>
  <c r="AH248" i="1"/>
  <c r="AH183" i="1"/>
  <c r="AH211" i="1"/>
  <c r="AA75" i="1"/>
  <c r="AH376" i="1"/>
  <c r="AH222" i="1"/>
  <c r="AH176" i="1"/>
  <c r="AH118" i="1"/>
  <c r="AH289" i="1"/>
  <c r="AH119" i="1"/>
  <c r="AH275" i="1"/>
  <c r="AH349" i="1"/>
  <c r="AH236" i="1"/>
  <c r="AB51" i="1"/>
  <c r="AA51" i="1"/>
  <c r="AH366" i="1"/>
  <c r="AB137" i="1"/>
  <c r="AA137" i="1"/>
  <c r="AA60" i="1"/>
  <c r="AB60" i="1"/>
  <c r="AD371" i="1"/>
  <c r="AE371" i="1"/>
  <c r="AA38" i="1"/>
  <c r="AB38" i="1"/>
  <c r="AB139" i="1"/>
  <c r="AA139" i="1"/>
  <c r="AH293" i="1"/>
  <c r="AH214" i="1"/>
  <c r="AH279" i="1"/>
  <c r="AH218" i="1"/>
  <c r="AH337" i="1"/>
  <c r="AH186" i="1"/>
  <c r="AH240" i="1"/>
  <c r="AB378" i="1"/>
  <c r="AH370" i="1"/>
  <c r="AA370" i="1" s="1"/>
  <c r="AB367" i="1"/>
  <c r="AA367" i="1"/>
  <c r="AE199" i="1"/>
  <c r="AD199" i="1"/>
  <c r="AB74" i="1"/>
  <c r="AB185" i="1"/>
  <c r="AA185" i="1"/>
  <c r="AA360" i="1"/>
  <c r="AB305" i="1"/>
  <c r="AA305" i="1"/>
  <c r="AH198" i="1"/>
  <c r="AA227" i="1"/>
  <c r="AB227" i="1"/>
  <c r="AH29" i="1"/>
  <c r="AH134" i="1"/>
  <c r="AH131" i="1"/>
  <c r="AH226" i="1"/>
  <c r="AH83" i="1"/>
  <c r="AH290" i="1"/>
  <c r="AH379" i="1"/>
  <c r="AA81" i="1" l="1"/>
  <c r="AB237" i="1"/>
  <c r="AB374" i="1"/>
  <c r="AA204" i="1"/>
  <c r="AD204" i="1" s="1"/>
  <c r="AA261" i="1"/>
  <c r="AB182" i="1"/>
  <c r="AB221" i="1"/>
  <c r="AA285" i="1"/>
  <c r="AE285" i="1" s="1"/>
  <c r="AD33" i="1"/>
  <c r="AB243" i="1"/>
  <c r="AB284" i="1"/>
  <c r="AB380" i="1"/>
  <c r="AA380" i="1"/>
  <c r="AD381" i="1"/>
  <c r="AE381" i="1"/>
  <c r="AD382" i="1"/>
  <c r="AE382" i="1"/>
  <c r="AB311" i="1"/>
  <c r="AA342" i="1"/>
  <c r="AB191" i="1"/>
  <c r="AB306" i="1"/>
  <c r="AB377" i="1"/>
  <c r="AA256" i="1"/>
  <c r="AE256" i="1" s="1"/>
  <c r="AA312" i="1"/>
  <c r="AD312" i="1" s="1"/>
  <c r="AB244" i="1"/>
  <c r="AB166" i="1"/>
  <c r="AB28" i="1"/>
  <c r="AD28" i="1"/>
  <c r="AE28" i="1"/>
  <c r="AE291" i="1"/>
  <c r="AD291" i="1"/>
  <c r="AH147" i="1"/>
  <c r="AA147" i="1" s="1"/>
  <c r="AB90" i="1"/>
  <c r="AA90" i="1"/>
  <c r="AA273" i="1"/>
  <c r="AD273" i="1" s="1"/>
  <c r="AH327" i="1"/>
  <c r="AA327" i="1" s="1"/>
  <c r="AH48" i="1"/>
  <c r="AH194" i="1"/>
  <c r="AH143" i="1"/>
  <c r="AB143" i="1" s="1"/>
  <c r="AH140" i="1"/>
  <c r="AB140" i="1" s="1"/>
  <c r="AH321" i="1"/>
  <c r="AA321" i="1" s="1"/>
  <c r="AH301" i="1"/>
  <c r="AA301" i="1" s="1"/>
  <c r="AH35" i="1"/>
  <c r="AH42" i="1"/>
  <c r="AH348" i="1"/>
  <c r="AH201" i="1"/>
  <c r="AH205" i="1"/>
  <c r="AB205" i="1" s="1"/>
  <c r="AH260" i="1"/>
  <c r="AA260" i="1" s="1"/>
  <c r="AB124" i="1"/>
  <c r="AH65" i="1"/>
  <c r="AH274" i="1"/>
  <c r="AA274" i="1" s="1"/>
  <c r="AA353" i="1"/>
  <c r="AE353" i="1" s="1"/>
  <c r="AH294" i="1"/>
  <c r="AB39" i="1"/>
  <c r="AB253" i="1"/>
  <c r="AA253" i="1"/>
  <c r="AE192" i="1"/>
  <c r="AD192" i="1"/>
  <c r="AH88" i="1"/>
  <c r="AB88" i="1" s="1"/>
  <c r="AH127" i="1"/>
  <c r="AB127" i="1" s="1"/>
  <c r="AH21" i="1"/>
  <c r="AH132" i="1"/>
  <c r="AH258" i="1"/>
  <c r="AA258" i="1" s="1"/>
  <c r="AH292" i="1"/>
  <c r="AA292" i="1" s="1"/>
  <c r="AH254" i="1"/>
  <c r="AB254" i="1" s="1"/>
  <c r="AB316" i="1"/>
  <c r="AA316" i="1"/>
  <c r="AA152" i="1"/>
  <c r="AD152" i="1" s="1"/>
  <c r="AB87" i="1"/>
  <c r="AB173" i="1"/>
  <c r="AH288" i="1"/>
  <c r="AB288" i="1" s="1"/>
  <c r="AH252" i="1"/>
  <c r="AB252" i="1" s="1"/>
  <c r="AH203" i="1"/>
  <c r="AB203" i="1" s="1"/>
  <c r="AH104" i="1"/>
  <c r="AB104" i="1" s="1"/>
  <c r="AH270" i="1"/>
  <c r="AB270" i="1" s="1"/>
  <c r="AH356" i="1"/>
  <c r="AB356" i="1" s="1"/>
  <c r="AH112" i="1"/>
  <c r="AH264" i="1"/>
  <c r="AH116" i="1"/>
  <c r="AA116" i="1" s="1"/>
  <c r="AH149" i="1"/>
  <c r="AA149" i="1" s="1"/>
  <c r="AH180" i="1"/>
  <c r="AB180" i="1" s="1"/>
  <c r="AH359" i="1"/>
  <c r="AH142" i="1"/>
  <c r="AB142" i="1" s="1"/>
  <c r="AH98" i="1"/>
  <c r="AB98" i="1" s="1"/>
  <c r="AH239" i="1"/>
  <c r="AH246" i="1"/>
  <c r="AH164" i="1"/>
  <c r="AB164" i="1" s="1"/>
  <c r="AH283" i="1"/>
  <c r="AA283" i="1" s="1"/>
  <c r="AE374" i="1"/>
  <c r="AD374" i="1"/>
  <c r="AB50" i="1"/>
  <c r="AA177" i="1"/>
  <c r="AB177" i="1"/>
  <c r="AE230" i="1"/>
  <c r="AD230" i="1"/>
  <c r="AE107" i="1"/>
  <c r="AD107" i="1"/>
  <c r="AB121" i="1"/>
  <c r="AA121" i="1"/>
  <c r="AB318" i="1"/>
  <c r="AA318" i="1"/>
  <c r="AB344" i="1"/>
  <c r="AA344" i="1"/>
  <c r="AA21" i="1"/>
  <c r="AB21" i="1"/>
  <c r="AD241" i="1"/>
  <c r="AE241" i="1"/>
  <c r="AB132" i="1"/>
  <c r="AA132" i="1"/>
  <c r="AA323" i="1"/>
  <c r="AB323" i="1"/>
  <c r="AB82" i="1"/>
  <c r="AA82" i="1"/>
  <c r="AB249" i="1"/>
  <c r="AA249" i="1"/>
  <c r="AA228" i="1"/>
  <c r="AB228" i="1"/>
  <c r="AA193" i="1"/>
  <c r="AB193" i="1"/>
  <c r="AB361" i="1"/>
  <c r="AA361" i="1"/>
  <c r="AA364" i="1"/>
  <c r="AB364" i="1"/>
  <c r="AA232" i="1"/>
  <c r="AB232" i="1"/>
  <c r="AH146" i="1"/>
  <c r="AB181" i="1"/>
  <c r="AA181" i="1"/>
  <c r="AH373" i="1"/>
  <c r="AE272" i="1"/>
  <c r="AD272" i="1"/>
  <c r="AB338" i="1"/>
  <c r="AA338" i="1"/>
  <c r="AA287" i="1"/>
  <c r="AB287" i="1"/>
  <c r="AD170" i="1"/>
  <c r="AE170" i="1"/>
  <c r="AB103" i="1"/>
  <c r="AA103" i="1"/>
  <c r="AB96" i="1"/>
  <c r="AA96" i="1"/>
  <c r="AD46" i="1"/>
  <c r="AE46" i="1"/>
  <c r="AZ53" i="1"/>
  <c r="AX53" i="1" s="1"/>
  <c r="AH78" i="1"/>
  <c r="AE109" i="1"/>
  <c r="AD109" i="1"/>
  <c r="AH155" i="1"/>
  <c r="AH300" i="1"/>
  <c r="AZ90" i="1"/>
  <c r="AX90" i="1" s="1"/>
  <c r="AZ72" i="1"/>
  <c r="AX72" i="1" s="1"/>
  <c r="AZ9" i="1"/>
  <c r="AX9" i="1" s="1"/>
  <c r="AZ10" i="1"/>
  <c r="AX10" i="1" s="1"/>
  <c r="AZ54" i="1"/>
  <c r="AX54" i="1" s="1"/>
  <c r="AZ22" i="1"/>
  <c r="AX22" i="1" s="1"/>
  <c r="AH357" i="1"/>
  <c r="AZ57" i="1"/>
  <c r="AX57" i="1" s="1"/>
  <c r="AD62" i="1"/>
  <c r="AE62" i="1"/>
  <c r="AH335" i="1"/>
  <c r="AZ98" i="1"/>
  <c r="AX98" i="1" s="1"/>
  <c r="AH36" i="1"/>
  <c r="AZ85" i="1"/>
  <c r="AX85" i="1" s="1"/>
  <c r="AH262" i="1"/>
  <c r="AZ29" i="1"/>
  <c r="AX29" i="1" s="1"/>
  <c r="AZ97" i="1"/>
  <c r="AX97" i="1" s="1"/>
  <c r="AZ3" i="1"/>
  <c r="AX3" i="1" s="1"/>
  <c r="AH172" i="1"/>
  <c r="AA219" i="1"/>
  <c r="AB219" i="1"/>
  <c r="AB255" i="1"/>
  <c r="AA255" i="1"/>
  <c r="AA153" i="1"/>
  <c r="AB153" i="1"/>
  <c r="AB76" i="1"/>
  <c r="AA76" i="1"/>
  <c r="AA102" i="1"/>
  <c r="AB102" i="1"/>
  <c r="AA203" i="1"/>
  <c r="AA104" i="1"/>
  <c r="AB77" i="1"/>
  <c r="AA77" i="1"/>
  <c r="AE135" i="1"/>
  <c r="AD135" i="1"/>
  <c r="AA207" i="1"/>
  <c r="AB207" i="1"/>
  <c r="AD37" i="1"/>
  <c r="AE37" i="1"/>
  <c r="AD87" i="1"/>
  <c r="AE87" i="1"/>
  <c r="AA52" i="1"/>
  <c r="AB52" i="1"/>
  <c r="AB73" i="1"/>
  <c r="AA73" i="1"/>
  <c r="AA299" i="1"/>
  <c r="AB299" i="1"/>
  <c r="AD49" i="1"/>
  <c r="AE49" i="1"/>
  <c r="AB112" i="1"/>
  <c r="AA112" i="1"/>
  <c r="AB264" i="1"/>
  <c r="AA264" i="1"/>
  <c r="AH351" i="1"/>
  <c r="AA91" i="1"/>
  <c r="AB91" i="1"/>
  <c r="AA113" i="1"/>
  <c r="AB113" i="1"/>
  <c r="AB133" i="1"/>
  <c r="AA133" i="1"/>
  <c r="AE166" i="1"/>
  <c r="AD166" i="1"/>
  <c r="AA180" i="1"/>
  <c r="AD354" i="1"/>
  <c r="AE354" i="1"/>
  <c r="AH171" i="1"/>
  <c r="AA239" i="1"/>
  <c r="AB239" i="1"/>
  <c r="AB246" i="1"/>
  <c r="AA246" i="1"/>
  <c r="AD173" i="1"/>
  <c r="AE173" i="1"/>
  <c r="AB200" i="1"/>
  <c r="AA200" i="1"/>
  <c r="AD261" i="1"/>
  <c r="AE261" i="1"/>
  <c r="AD325" i="1"/>
  <c r="AE325" i="1"/>
  <c r="AB23" i="1"/>
  <c r="AA23" i="1"/>
  <c r="AD244" i="1"/>
  <c r="AE244" i="1"/>
  <c r="AA94" i="1"/>
  <c r="AB94" i="1"/>
  <c r="AA233" i="1"/>
  <c r="AD233" i="1" s="1"/>
  <c r="AB315" i="1"/>
  <c r="AA315" i="1"/>
  <c r="AB184" i="1"/>
  <c r="AA184" i="1"/>
  <c r="AD216" i="1"/>
  <c r="AE216" i="1"/>
  <c r="AB161" i="1"/>
  <c r="AA161" i="1"/>
  <c r="AA196" i="1"/>
  <c r="AB196" i="1"/>
  <c r="AB97" i="1"/>
  <c r="AA97" i="1"/>
  <c r="AA122" i="1"/>
  <c r="AB122" i="1"/>
  <c r="AD165" i="1"/>
  <c r="AE165" i="1"/>
  <c r="AE237" i="1"/>
  <c r="AD237" i="1"/>
  <c r="AA345" i="1"/>
  <c r="AB345" i="1"/>
  <c r="AB355" i="1"/>
  <c r="AA355" i="1"/>
  <c r="AB47" i="1"/>
  <c r="AA47" i="1"/>
  <c r="AA346" i="1"/>
  <c r="AB346" i="1"/>
  <c r="AE243" i="1"/>
  <c r="AD243" i="1"/>
  <c r="AH242" i="1"/>
  <c r="AB189" i="1"/>
  <c r="AA189" i="1"/>
  <c r="AD369" i="1"/>
  <c r="AE369" i="1"/>
  <c r="AB158" i="1"/>
  <c r="AA158" i="1"/>
  <c r="AA130" i="1"/>
  <c r="AB130" i="1"/>
  <c r="AE235" i="1"/>
  <c r="AD235" i="1"/>
  <c r="AE363" i="1"/>
  <c r="AD363" i="1"/>
  <c r="AA56" i="1"/>
  <c r="AB56" i="1"/>
  <c r="AZ44" i="1"/>
  <c r="AX44" i="1" s="1"/>
  <c r="AA144" i="1"/>
  <c r="AB144" i="1"/>
  <c r="AZ30" i="1"/>
  <c r="AX30" i="1" s="1"/>
  <c r="AZ93" i="1"/>
  <c r="AX93" i="1" s="1"/>
  <c r="AH220" i="1"/>
  <c r="AB362" i="1"/>
  <c r="AA362" i="1"/>
  <c r="AZ64" i="1"/>
  <c r="AX64" i="1" s="1"/>
  <c r="AE79" i="1"/>
  <c r="AD79" i="1"/>
  <c r="AB31" i="1"/>
  <c r="AA31" i="1"/>
  <c r="AE179" i="1"/>
  <c r="AD179" i="1"/>
  <c r="AA154" i="1"/>
  <c r="AB154" i="1"/>
  <c r="AA58" i="1"/>
  <c r="AB58" i="1"/>
  <c r="AZ33" i="1"/>
  <c r="AX33" i="1" s="1"/>
  <c r="AB329" i="1"/>
  <c r="AA329" i="1"/>
  <c r="AD54" i="1"/>
  <c r="AE54" i="1"/>
  <c r="AA310" i="1"/>
  <c r="AB310" i="1"/>
  <c r="AZ69" i="1"/>
  <c r="AX69" i="1" s="1"/>
  <c r="AZ43" i="1"/>
  <c r="AX43" i="1" s="1"/>
  <c r="AB117" i="1"/>
  <c r="AA117" i="1"/>
  <c r="AB280" i="1"/>
  <c r="AA280" i="1"/>
  <c r="AA95" i="1"/>
  <c r="AB95" i="1"/>
  <c r="AZ19" i="1"/>
  <c r="AX19" i="1" s="1"/>
  <c r="AH251" i="1"/>
  <c r="AH333" i="1"/>
  <c r="AA114" i="1"/>
  <c r="AB114" i="1"/>
  <c r="AB80" i="1"/>
  <c r="AA80" i="1"/>
  <c r="AB223" i="1"/>
  <c r="AA223" i="1"/>
  <c r="AZ75" i="1"/>
  <c r="AX75" i="1" s="1"/>
  <c r="AZ82" i="1"/>
  <c r="AX82" i="1" s="1"/>
  <c r="AZ71" i="1"/>
  <c r="AX71" i="1" s="1"/>
  <c r="AA106" i="1"/>
  <c r="AB106" i="1"/>
  <c r="AA100" i="1"/>
  <c r="AB100" i="1"/>
  <c r="AB167" i="1"/>
  <c r="AA167" i="1"/>
  <c r="AE209" i="1"/>
  <c r="AD209" i="1"/>
  <c r="AA141" i="1"/>
  <c r="AB141" i="1"/>
  <c r="AA303" i="1"/>
  <c r="AB303" i="1"/>
  <c r="AA64" i="1"/>
  <c r="AB64" i="1"/>
  <c r="AB269" i="1"/>
  <c r="AA269" i="1"/>
  <c r="AA92" i="1"/>
  <c r="AB92" i="1"/>
  <c r="AH138" i="1"/>
  <c r="AA43" i="1"/>
  <c r="AB43" i="1"/>
  <c r="AA358" i="1"/>
  <c r="AB358" i="1"/>
  <c r="AD256" i="1"/>
  <c r="AH45" i="1"/>
  <c r="AH53" i="1"/>
  <c r="AD34" i="1"/>
  <c r="AE34" i="1"/>
  <c r="AE267" i="1"/>
  <c r="AD267" i="1"/>
  <c r="AE311" i="1"/>
  <c r="AD311" i="1"/>
  <c r="AA128" i="1"/>
  <c r="AB128" i="1"/>
  <c r="AZ45" i="1"/>
  <c r="AX45" i="1" s="1"/>
  <c r="AZ86" i="1"/>
  <c r="AX86" i="1" s="1"/>
  <c r="AZ12" i="1"/>
  <c r="AX12" i="1" s="1"/>
  <c r="AE343" i="1"/>
  <c r="AD343" i="1"/>
  <c r="AZ15" i="1"/>
  <c r="AX15" i="1" s="1"/>
  <c r="AZ76" i="1"/>
  <c r="AX76" i="1" s="1"/>
  <c r="AH129" i="1"/>
  <c r="AE320" i="1"/>
  <c r="AD320" i="1"/>
  <c r="AH340" i="1"/>
  <c r="AH156" i="1"/>
  <c r="AZ5" i="1"/>
  <c r="AX5" i="1" s="1"/>
  <c r="AH319" i="1"/>
  <c r="AE84" i="1"/>
  <c r="AD84" i="1"/>
  <c r="AZ32" i="1"/>
  <c r="AX32" i="1" s="1"/>
  <c r="AH101" i="1"/>
  <c r="AZ100" i="1"/>
  <c r="AX100" i="1" s="1"/>
  <c r="AZ13" i="1"/>
  <c r="AX13" i="1" s="1"/>
  <c r="AZ91" i="1"/>
  <c r="AX91" i="1" s="1"/>
  <c r="AA61" i="1"/>
  <c r="AB61" i="1"/>
  <c r="AD268" i="1"/>
  <c r="AE268" i="1"/>
  <c r="AA259" i="1"/>
  <c r="AB259" i="1"/>
  <c r="AB336" i="1"/>
  <c r="AA336" i="1"/>
  <c r="AE39" i="1"/>
  <c r="AD39" i="1"/>
  <c r="AB85" i="1"/>
  <c r="AB32" i="1"/>
  <c r="AA32" i="1"/>
  <c r="AB40" i="1"/>
  <c r="AA40" i="1"/>
  <c r="AB215" i="1"/>
  <c r="AA215" i="1"/>
  <c r="AH55" i="1"/>
  <c r="AB250" i="1"/>
  <c r="AA250" i="1"/>
  <c r="AD368" i="1"/>
  <c r="AE368" i="1"/>
  <c r="AH163" i="1"/>
  <c r="AH328" i="1"/>
  <c r="AD217" i="1"/>
  <c r="AE217" i="1"/>
  <c r="AH160" i="1"/>
  <c r="AH157" i="1"/>
  <c r="AA159" i="1"/>
  <c r="AB159" i="1"/>
  <c r="AB314" i="1"/>
  <c r="AA314" i="1"/>
  <c r="AH123" i="1"/>
  <c r="AH341" i="1"/>
  <c r="AH67" i="1"/>
  <c r="AH331" i="1"/>
  <c r="AA281" i="1"/>
  <c r="AB281" i="1"/>
  <c r="AH69" i="1"/>
  <c r="AD342" i="1"/>
  <c r="AE342" i="1"/>
  <c r="AH352" i="1"/>
  <c r="AH197" i="1"/>
  <c r="AH44" i="1"/>
  <c r="AH26" i="1"/>
  <c r="AH148" i="1"/>
  <c r="AH188" i="1"/>
  <c r="AZ66" i="1"/>
  <c r="AX66" i="1" s="1"/>
  <c r="AZ14" i="1"/>
  <c r="AX14" i="1" s="1"/>
  <c r="AD307" i="1"/>
  <c r="AE307" i="1"/>
  <c r="AH120" i="1"/>
  <c r="AH238" i="1"/>
  <c r="AH330" i="1"/>
  <c r="AZ58" i="1"/>
  <c r="AX58" i="1" s="1"/>
  <c r="AH126" i="1"/>
  <c r="AB265" i="1"/>
  <c r="AA265" i="1"/>
  <c r="AH225" i="1"/>
  <c r="AH136" i="1"/>
  <c r="AH27" i="1"/>
  <c r="AH169" i="1"/>
  <c r="AH257" i="1"/>
  <c r="AH213" i="1"/>
  <c r="AD263" i="1"/>
  <c r="AE263" i="1"/>
  <c r="AZ59" i="1"/>
  <c r="AX59" i="1" s="1"/>
  <c r="AZ77" i="1"/>
  <c r="AX77" i="1" s="1"/>
  <c r="AZ84" i="1"/>
  <c r="AX84" i="1" s="1"/>
  <c r="AZ56" i="1"/>
  <c r="AX56" i="1" s="1"/>
  <c r="AD66" i="1"/>
  <c r="AE66" i="1"/>
  <c r="AE178" i="1"/>
  <c r="AD178" i="1"/>
  <c r="AA245" i="1"/>
  <c r="AB245" i="1"/>
  <c r="AA302" i="1"/>
  <c r="AB302" i="1"/>
  <c r="AB286" i="1"/>
  <c r="AA286" i="1"/>
  <c r="AD111" i="1"/>
  <c r="AE111" i="1"/>
  <c r="AA48" i="1"/>
  <c r="AB48" i="1"/>
  <c r="AB194" i="1"/>
  <c r="AA194" i="1"/>
  <c r="AH195" i="1"/>
  <c r="AD212" i="1"/>
  <c r="AE212" i="1"/>
  <c r="AB99" i="1"/>
  <c r="AA99" i="1"/>
  <c r="AB296" i="1"/>
  <c r="AA296" i="1"/>
  <c r="AE24" i="1"/>
  <c r="AD24" i="1"/>
  <c r="AA30" i="1"/>
  <c r="AB30" i="1"/>
  <c r="AB282" i="1"/>
  <c r="AA282" i="1"/>
  <c r="AA57" i="1"/>
  <c r="AB57" i="1"/>
  <c r="AB365" i="1"/>
  <c r="AA365" i="1"/>
  <c r="AD191" i="1"/>
  <c r="AE191" i="1"/>
  <c r="AD182" i="1"/>
  <c r="AE182" i="1"/>
  <c r="AB301" i="1"/>
  <c r="AA210" i="1"/>
  <c r="AB210" i="1"/>
  <c r="AB42" i="1"/>
  <c r="AA42" i="1"/>
  <c r="AH276" i="1"/>
  <c r="AA348" i="1"/>
  <c r="AB348" i="1"/>
  <c r="AB201" i="1"/>
  <c r="AA201" i="1"/>
  <c r="AA65" i="1"/>
  <c r="AB65" i="1"/>
  <c r="AD284" i="1"/>
  <c r="AE284" i="1"/>
  <c r="AA162" i="1"/>
  <c r="AB162" i="1"/>
  <c r="AD271" i="1"/>
  <c r="AE271" i="1"/>
  <c r="AD110" i="1"/>
  <c r="AE110" i="1"/>
  <c r="AD70" i="1"/>
  <c r="AE70" i="1"/>
  <c r="AA127" i="1"/>
  <c r="AA115" i="1"/>
  <c r="AB115" i="1"/>
  <c r="AB274" i="1"/>
  <c r="AD41" i="1"/>
  <c r="AE41" i="1"/>
  <c r="AA206" i="1"/>
  <c r="AB206" i="1"/>
  <c r="AH322" i="1"/>
  <c r="AH317" i="1"/>
  <c r="AA278" i="1"/>
  <c r="AB278" i="1"/>
  <c r="AA187" i="1"/>
  <c r="AB187" i="1"/>
  <c r="AB375" i="1"/>
  <c r="AA375" i="1"/>
  <c r="AE295" i="1"/>
  <c r="AD295" i="1"/>
  <c r="AA326" i="1"/>
  <c r="AB326" i="1"/>
  <c r="AH308" i="1"/>
  <c r="AH324" i="1"/>
  <c r="AB25" i="1"/>
  <c r="AA25" i="1"/>
  <c r="AH105" i="1"/>
  <c r="AB63" i="1"/>
  <c r="AA63" i="1"/>
  <c r="AE231" i="1"/>
  <c r="AD231" i="1"/>
  <c r="AD81" i="1"/>
  <c r="AE81" i="1"/>
  <c r="AB145" i="1"/>
  <c r="AA145" i="1"/>
  <c r="AA294" i="1"/>
  <c r="AB294" i="1"/>
  <c r="AB347" i="1"/>
  <c r="AA347" i="1"/>
  <c r="AH298" i="1"/>
  <c r="AA190" i="1"/>
  <c r="AB190" i="1"/>
  <c r="AH234" i="1"/>
  <c r="AH168" i="1"/>
  <c r="AH22" i="1"/>
  <c r="AD89" i="1"/>
  <c r="AE89" i="1"/>
  <c r="AZ81" i="1"/>
  <c r="AX81" i="1" s="1"/>
  <c r="AZ21" i="1"/>
  <c r="AX21" i="1" s="1"/>
  <c r="AZ80" i="1"/>
  <c r="AX80" i="1" s="1"/>
  <c r="AH108" i="1"/>
  <c r="AA350" i="1"/>
  <c r="AB350" i="1"/>
  <c r="AD125" i="1"/>
  <c r="AE125" i="1"/>
  <c r="AH68" i="1"/>
  <c r="AH72" i="1"/>
  <c r="AH304" i="1"/>
  <c r="AB151" i="1"/>
  <c r="AA151" i="1"/>
  <c r="AZ23" i="1"/>
  <c r="AX23" i="1" s="1"/>
  <c r="AD124" i="1"/>
  <c r="AE124" i="1"/>
  <c r="AH175" i="1"/>
  <c r="AH277" i="1"/>
  <c r="AZ60" i="1"/>
  <c r="AX60" i="1" s="1"/>
  <c r="AZ51" i="1"/>
  <c r="AX51" i="1" s="1"/>
  <c r="AB229" i="1"/>
  <c r="AA229" i="1"/>
  <c r="AZ67" i="1"/>
  <c r="AX67" i="1" s="1"/>
  <c r="AZ4" i="1"/>
  <c r="AX4" i="1" s="1"/>
  <c r="AB370" i="1"/>
  <c r="AB29" i="1"/>
  <c r="AA29" i="1"/>
  <c r="AD305" i="1"/>
  <c r="AE305" i="1"/>
  <c r="AE367" i="1"/>
  <c r="AD367" i="1"/>
  <c r="AA279" i="1"/>
  <c r="AB279" i="1"/>
  <c r="AE60" i="1"/>
  <c r="AD60" i="1"/>
  <c r="AA289" i="1"/>
  <c r="AB289" i="1"/>
  <c r="AE202" i="1"/>
  <c r="AD202" i="1"/>
  <c r="AH266" i="1"/>
  <c r="AA290" i="1"/>
  <c r="AB290" i="1"/>
  <c r="AD74" i="1"/>
  <c r="AE74" i="1"/>
  <c r="AD285" i="1"/>
  <c r="AE306" i="1"/>
  <c r="AD306" i="1"/>
  <c r="AA118" i="1"/>
  <c r="AB118" i="1"/>
  <c r="AA211" i="1"/>
  <c r="AB211" i="1"/>
  <c r="AH334" i="1"/>
  <c r="AB83" i="1"/>
  <c r="AA83" i="1"/>
  <c r="AE360" i="1"/>
  <c r="AD360" i="1"/>
  <c r="AA293" i="1"/>
  <c r="AB293" i="1"/>
  <c r="AE51" i="1"/>
  <c r="AD51" i="1"/>
  <c r="AB176" i="1"/>
  <c r="AA176" i="1"/>
  <c r="AB183" i="1"/>
  <c r="AA183" i="1"/>
  <c r="AE85" i="1"/>
  <c r="AD85" i="1"/>
  <c r="AD174" i="1"/>
  <c r="AE174" i="1"/>
  <c r="AB327" i="1"/>
  <c r="AB226" i="1"/>
  <c r="AA226" i="1"/>
  <c r="AE139" i="1"/>
  <c r="AD139" i="1"/>
  <c r="AB222" i="1"/>
  <c r="AA222" i="1"/>
  <c r="AB248" i="1"/>
  <c r="AA248" i="1"/>
  <c r="AD227" i="1"/>
  <c r="AE227" i="1"/>
  <c r="AE185" i="1"/>
  <c r="AD185" i="1"/>
  <c r="AA240" i="1"/>
  <c r="AB240" i="1"/>
  <c r="AA236" i="1"/>
  <c r="AB236" i="1"/>
  <c r="AD50" i="1"/>
  <c r="AE50" i="1"/>
  <c r="AH309" i="1"/>
  <c r="AH313" i="1"/>
  <c r="AH332" i="1"/>
  <c r="AH224" i="1"/>
  <c r="AE204" i="1"/>
  <c r="AA186" i="1"/>
  <c r="AB186" i="1"/>
  <c r="AE137" i="1"/>
  <c r="AD137" i="1"/>
  <c r="AB349" i="1"/>
  <c r="AA349" i="1"/>
  <c r="AE221" i="1"/>
  <c r="AD221" i="1"/>
  <c r="AB131" i="1"/>
  <c r="AA131" i="1"/>
  <c r="AB337" i="1"/>
  <c r="AA337" i="1"/>
  <c r="AD38" i="1"/>
  <c r="AE38" i="1"/>
  <c r="AB275" i="1"/>
  <c r="AA275" i="1"/>
  <c r="AA376" i="1"/>
  <c r="AB376" i="1"/>
  <c r="AA150" i="1"/>
  <c r="AB150" i="1"/>
  <c r="AA288" i="1"/>
  <c r="AA134" i="1"/>
  <c r="AB134" i="1"/>
  <c r="AA198" i="1"/>
  <c r="AB198" i="1"/>
  <c r="AE152" i="1"/>
  <c r="AA218" i="1"/>
  <c r="AB218" i="1"/>
  <c r="AA214" i="1"/>
  <c r="AB214" i="1"/>
  <c r="AA366" i="1"/>
  <c r="AB366" i="1"/>
  <c r="AB119" i="1"/>
  <c r="AA119" i="1"/>
  <c r="AE75" i="1"/>
  <c r="AD75" i="1"/>
  <c r="AD208" i="1"/>
  <c r="AE208" i="1"/>
  <c r="AH86" i="1"/>
  <c r="AH93" i="1"/>
  <c r="AB379" i="1"/>
  <c r="AA379" i="1"/>
  <c r="AE377" i="1"/>
  <c r="AD377" i="1"/>
  <c r="AD370" i="1"/>
  <c r="AE370" i="1"/>
  <c r="AB260" i="1" l="1"/>
  <c r="AA356" i="1"/>
  <c r="AA98" i="1"/>
  <c r="AD353" i="1"/>
  <c r="AB283" i="1"/>
  <c r="AD380" i="1"/>
  <c r="AE380" i="1"/>
  <c r="AA143" i="1"/>
  <c r="AA164" i="1"/>
  <c r="AA254" i="1"/>
  <c r="AA205" i="1"/>
  <c r="AA140" i="1"/>
  <c r="AD140" i="1" s="1"/>
  <c r="AE312" i="1"/>
  <c r="AB149" i="1"/>
  <c r="AB321" i="1"/>
  <c r="AB116" i="1"/>
  <c r="AB292" i="1"/>
  <c r="AA252" i="1"/>
  <c r="AB147" i="1"/>
  <c r="AB258" i="1"/>
  <c r="AA142" i="1"/>
  <c r="AD142" i="1" s="1"/>
  <c r="AD90" i="1"/>
  <c r="AE90" i="1"/>
  <c r="AD253" i="1"/>
  <c r="AE253" i="1"/>
  <c r="AD316" i="1"/>
  <c r="AE316" i="1"/>
  <c r="AA270" i="1"/>
  <c r="AE270" i="1" s="1"/>
  <c r="AE273" i="1"/>
  <c r="AA88" i="1"/>
  <c r="AB35" i="1"/>
  <c r="AA35" i="1"/>
  <c r="AB359" i="1"/>
  <c r="AA359" i="1"/>
  <c r="AE350" i="1"/>
  <c r="AD350" i="1"/>
  <c r="AD30" i="1"/>
  <c r="AE30" i="1"/>
  <c r="AD358" i="1"/>
  <c r="AE358" i="1"/>
  <c r="AE104" i="1"/>
  <c r="AD104" i="1"/>
  <c r="AD96" i="1"/>
  <c r="AE96" i="1"/>
  <c r="AE121" i="1"/>
  <c r="AD121" i="1"/>
  <c r="AA108" i="1"/>
  <c r="AB108" i="1"/>
  <c r="AB234" i="1"/>
  <c r="AA234" i="1"/>
  <c r="AD145" i="1"/>
  <c r="AE145" i="1"/>
  <c r="AE63" i="1"/>
  <c r="AD63" i="1"/>
  <c r="AE326" i="1"/>
  <c r="AD326" i="1"/>
  <c r="AE278" i="1"/>
  <c r="AD278" i="1"/>
  <c r="AE274" i="1"/>
  <c r="AD274" i="1"/>
  <c r="AD65" i="1"/>
  <c r="AE65" i="1"/>
  <c r="AD348" i="1"/>
  <c r="AE348" i="1"/>
  <c r="AD282" i="1"/>
  <c r="AE282" i="1"/>
  <c r="AA195" i="1"/>
  <c r="AB195" i="1"/>
  <c r="AA123" i="1"/>
  <c r="AB123" i="1"/>
  <c r="AE215" i="1"/>
  <c r="AD215" i="1"/>
  <c r="AE61" i="1"/>
  <c r="AD61" i="1"/>
  <c r="AA319" i="1"/>
  <c r="AB319" i="1"/>
  <c r="AD64" i="1"/>
  <c r="AE64" i="1"/>
  <c r="AD223" i="1"/>
  <c r="AE223" i="1"/>
  <c r="AD355" i="1"/>
  <c r="AE355" i="1"/>
  <c r="AD91" i="1"/>
  <c r="AE91" i="1"/>
  <c r="AE203" i="1"/>
  <c r="AD203" i="1"/>
  <c r="AD255" i="1"/>
  <c r="AE255" i="1"/>
  <c r="AB262" i="1"/>
  <c r="AA262" i="1"/>
  <c r="AA357" i="1"/>
  <c r="AB357" i="1"/>
  <c r="AA155" i="1"/>
  <c r="AB155" i="1"/>
  <c r="AD232" i="1"/>
  <c r="AE232" i="1"/>
  <c r="AE258" i="1"/>
  <c r="AD258" i="1"/>
  <c r="AD151" i="1"/>
  <c r="AE151" i="1"/>
  <c r="AA168" i="1"/>
  <c r="AB168" i="1"/>
  <c r="AB352" i="1"/>
  <c r="AA352" i="1"/>
  <c r="AB55" i="1"/>
  <c r="AA55" i="1"/>
  <c r="AD167" i="1"/>
  <c r="AE167" i="1"/>
  <c r="AD189" i="1"/>
  <c r="AE189" i="1"/>
  <c r="AE207" i="1"/>
  <c r="AD207" i="1"/>
  <c r="AE153" i="1"/>
  <c r="AD153" i="1"/>
  <c r="AA300" i="1"/>
  <c r="AB300" i="1"/>
  <c r="AA304" i="1"/>
  <c r="AB304" i="1"/>
  <c r="AA317" i="1"/>
  <c r="AB317" i="1"/>
  <c r="AA276" i="1"/>
  <c r="AB276" i="1"/>
  <c r="AE194" i="1"/>
  <c r="AD194" i="1"/>
  <c r="AB213" i="1"/>
  <c r="AA213" i="1"/>
  <c r="AB126" i="1"/>
  <c r="AA126" i="1"/>
  <c r="AE314" i="1"/>
  <c r="AD314" i="1"/>
  <c r="AB328" i="1"/>
  <c r="AA328" i="1"/>
  <c r="AD336" i="1"/>
  <c r="AE336" i="1"/>
  <c r="AE128" i="1"/>
  <c r="AD128" i="1"/>
  <c r="AD43" i="1"/>
  <c r="AE43" i="1"/>
  <c r="AE58" i="1"/>
  <c r="AD58" i="1"/>
  <c r="AD144" i="1"/>
  <c r="AE144" i="1"/>
  <c r="AB242" i="1"/>
  <c r="AA242" i="1"/>
  <c r="AE122" i="1"/>
  <c r="AD122" i="1"/>
  <c r="AD94" i="1"/>
  <c r="AE94" i="1"/>
  <c r="AA351" i="1"/>
  <c r="AB351" i="1"/>
  <c r="AE52" i="1"/>
  <c r="AD52" i="1"/>
  <c r="AE103" i="1"/>
  <c r="AD103" i="1"/>
  <c r="AE361" i="1"/>
  <c r="AD361" i="1"/>
  <c r="AE82" i="1"/>
  <c r="AD82" i="1"/>
  <c r="AE294" i="1"/>
  <c r="AD294" i="1"/>
  <c r="AE57" i="1"/>
  <c r="AD57" i="1"/>
  <c r="AE286" i="1"/>
  <c r="AD286" i="1"/>
  <c r="AD265" i="1"/>
  <c r="AE265" i="1"/>
  <c r="AB341" i="1"/>
  <c r="AA341" i="1"/>
  <c r="AA251" i="1"/>
  <c r="AB251" i="1"/>
  <c r="AE338" i="1"/>
  <c r="AD338" i="1"/>
  <c r="AD249" i="1"/>
  <c r="AE249" i="1"/>
  <c r="AB277" i="1"/>
  <c r="AA277" i="1"/>
  <c r="AA72" i="1"/>
  <c r="AB72" i="1"/>
  <c r="AE190" i="1"/>
  <c r="AD190" i="1"/>
  <c r="AA105" i="1"/>
  <c r="AB105" i="1"/>
  <c r="AA322" i="1"/>
  <c r="AB322" i="1"/>
  <c r="AD115" i="1"/>
  <c r="AE115" i="1"/>
  <c r="AD260" i="1"/>
  <c r="AE260" i="1"/>
  <c r="AD42" i="1"/>
  <c r="AE42" i="1"/>
  <c r="AD296" i="1"/>
  <c r="AE296" i="1"/>
  <c r="AD302" i="1"/>
  <c r="AE302" i="1"/>
  <c r="AA257" i="1"/>
  <c r="AB257" i="1"/>
  <c r="AB188" i="1"/>
  <c r="AA188" i="1"/>
  <c r="AA69" i="1"/>
  <c r="AB69" i="1"/>
  <c r="AA163" i="1"/>
  <c r="AB163" i="1"/>
  <c r="AD40" i="1"/>
  <c r="AE40" i="1"/>
  <c r="AA156" i="1"/>
  <c r="AB156" i="1"/>
  <c r="AD147" i="1"/>
  <c r="AE147" i="1"/>
  <c r="AA53" i="1"/>
  <c r="AB53" i="1"/>
  <c r="AA138" i="1"/>
  <c r="AB138" i="1"/>
  <c r="AE303" i="1"/>
  <c r="AD303" i="1"/>
  <c r="AD100" i="1"/>
  <c r="AE100" i="1"/>
  <c r="AE80" i="1"/>
  <c r="AD80" i="1"/>
  <c r="AE95" i="1"/>
  <c r="AD95" i="1"/>
  <c r="AD310" i="1"/>
  <c r="AE310" i="1"/>
  <c r="AD130" i="1"/>
  <c r="AE130" i="1"/>
  <c r="AD97" i="1"/>
  <c r="AE97" i="1"/>
  <c r="AD184" i="1"/>
  <c r="AE184" i="1"/>
  <c r="AD200" i="1"/>
  <c r="AE200" i="1"/>
  <c r="AE246" i="1"/>
  <c r="AD246" i="1"/>
  <c r="AA171" i="1"/>
  <c r="AB171" i="1"/>
  <c r="AE149" i="1"/>
  <c r="AD149" i="1"/>
  <c r="AE356" i="1"/>
  <c r="AD356" i="1"/>
  <c r="AD77" i="1"/>
  <c r="AE77" i="1"/>
  <c r="AA36" i="1"/>
  <c r="AB36" i="1"/>
  <c r="AD364" i="1"/>
  <c r="AE364" i="1"/>
  <c r="AD21" i="1"/>
  <c r="AE21" i="1"/>
  <c r="AA175" i="1"/>
  <c r="AB175" i="1"/>
  <c r="AB68" i="1"/>
  <c r="AA68" i="1"/>
  <c r="AA298" i="1"/>
  <c r="AB298" i="1"/>
  <c r="AE25" i="1"/>
  <c r="AD25" i="1"/>
  <c r="AE375" i="1"/>
  <c r="AD375" i="1"/>
  <c r="AE127" i="1"/>
  <c r="AD127" i="1"/>
  <c r="AE321" i="1"/>
  <c r="AD321" i="1"/>
  <c r="AB169" i="1"/>
  <c r="AA169" i="1"/>
  <c r="AB330" i="1"/>
  <c r="AA330" i="1"/>
  <c r="AB148" i="1"/>
  <c r="AA148" i="1"/>
  <c r="AB340" i="1"/>
  <c r="AA340" i="1"/>
  <c r="AA45" i="1"/>
  <c r="AB45" i="1"/>
  <c r="AE280" i="1"/>
  <c r="AD280" i="1"/>
  <c r="AE154" i="1"/>
  <c r="AD154" i="1"/>
  <c r="AE362" i="1"/>
  <c r="AD362" i="1"/>
  <c r="AE158" i="1"/>
  <c r="AD158" i="1"/>
  <c r="AD345" i="1"/>
  <c r="AE345" i="1"/>
  <c r="AE133" i="1"/>
  <c r="AD133" i="1"/>
  <c r="AE116" i="1"/>
  <c r="AD116" i="1"/>
  <c r="AD102" i="1"/>
  <c r="AE102" i="1"/>
  <c r="AD219" i="1"/>
  <c r="AE219" i="1"/>
  <c r="AA78" i="1"/>
  <c r="AB78" i="1"/>
  <c r="AB373" i="1"/>
  <c r="AA373" i="1"/>
  <c r="AE254" i="1"/>
  <c r="AD254" i="1"/>
  <c r="AE344" i="1"/>
  <c r="AD344" i="1"/>
  <c r="AD347" i="1"/>
  <c r="AE347" i="1"/>
  <c r="AE206" i="1"/>
  <c r="AD206" i="1"/>
  <c r="AD162" i="1"/>
  <c r="AE162" i="1"/>
  <c r="AD205" i="1"/>
  <c r="AE205" i="1"/>
  <c r="AE365" i="1"/>
  <c r="AD365" i="1"/>
  <c r="AD99" i="1"/>
  <c r="AE99" i="1"/>
  <c r="AE48" i="1"/>
  <c r="AD48" i="1"/>
  <c r="AD245" i="1"/>
  <c r="AE245" i="1"/>
  <c r="AB27" i="1"/>
  <c r="AA27" i="1"/>
  <c r="AB238" i="1"/>
  <c r="AA238" i="1"/>
  <c r="AB26" i="1"/>
  <c r="AA26" i="1"/>
  <c r="AE281" i="1"/>
  <c r="AD281" i="1"/>
  <c r="AD159" i="1"/>
  <c r="AE159" i="1"/>
  <c r="AD32" i="1"/>
  <c r="AE32" i="1"/>
  <c r="AD259" i="1"/>
  <c r="AE259" i="1"/>
  <c r="AA101" i="1"/>
  <c r="AB101" i="1"/>
  <c r="AD92" i="1"/>
  <c r="AE92" i="1"/>
  <c r="AE141" i="1"/>
  <c r="AD141" i="1"/>
  <c r="AD106" i="1"/>
  <c r="AE106" i="1"/>
  <c r="AE56" i="1"/>
  <c r="AD56" i="1"/>
  <c r="AE315" i="1"/>
  <c r="AD315" i="1"/>
  <c r="AE23" i="1"/>
  <c r="AD23" i="1"/>
  <c r="AD264" i="1"/>
  <c r="AE264" i="1"/>
  <c r="AE76" i="1"/>
  <c r="AD76" i="1"/>
  <c r="AA172" i="1"/>
  <c r="AB172" i="1"/>
  <c r="AA335" i="1"/>
  <c r="AB335" i="1"/>
  <c r="AD181" i="1"/>
  <c r="AE181" i="1"/>
  <c r="AE193" i="1"/>
  <c r="AD193" i="1"/>
  <c r="AE323" i="1"/>
  <c r="AD323" i="1"/>
  <c r="AE233" i="1"/>
  <c r="AB324" i="1"/>
  <c r="AA324" i="1"/>
  <c r="AD201" i="1"/>
  <c r="AE201" i="1"/>
  <c r="AD210" i="1"/>
  <c r="AE210" i="1"/>
  <c r="AE88" i="1"/>
  <c r="AD88" i="1"/>
  <c r="AB136" i="1"/>
  <c r="AA136" i="1"/>
  <c r="AB120" i="1"/>
  <c r="AA120" i="1"/>
  <c r="AB44" i="1"/>
  <c r="AA44" i="1"/>
  <c r="AA331" i="1"/>
  <c r="AB331" i="1"/>
  <c r="AB157" i="1"/>
  <c r="AA157" i="1"/>
  <c r="AE250" i="1"/>
  <c r="AD250" i="1"/>
  <c r="AE269" i="1"/>
  <c r="AD269" i="1"/>
  <c r="AE114" i="1"/>
  <c r="AD114" i="1"/>
  <c r="AE117" i="1"/>
  <c r="AD117" i="1"/>
  <c r="AD329" i="1"/>
  <c r="AE329" i="1"/>
  <c r="AA220" i="1"/>
  <c r="AB220" i="1"/>
  <c r="AD346" i="1"/>
  <c r="AE346" i="1"/>
  <c r="AE196" i="1"/>
  <c r="AD196" i="1"/>
  <c r="AE283" i="1"/>
  <c r="AD283" i="1"/>
  <c r="AD239" i="1"/>
  <c r="AE239" i="1"/>
  <c r="AD180" i="1"/>
  <c r="AE180" i="1"/>
  <c r="AE299" i="1"/>
  <c r="AD299" i="1"/>
  <c r="AD292" i="1"/>
  <c r="AE292" i="1"/>
  <c r="AE132" i="1"/>
  <c r="AD132" i="1"/>
  <c r="AD318" i="1"/>
  <c r="AE318" i="1"/>
  <c r="AE229" i="1"/>
  <c r="AD229" i="1"/>
  <c r="AB22" i="1"/>
  <c r="AA22" i="1"/>
  <c r="AB308" i="1"/>
  <c r="AA308" i="1"/>
  <c r="AE187" i="1"/>
  <c r="AD187" i="1"/>
  <c r="AD301" i="1"/>
  <c r="AE301" i="1"/>
  <c r="AA225" i="1"/>
  <c r="AB225" i="1"/>
  <c r="AB197" i="1"/>
  <c r="AA197" i="1"/>
  <c r="AB67" i="1"/>
  <c r="AA67" i="1"/>
  <c r="AB160" i="1"/>
  <c r="AA160" i="1"/>
  <c r="AB129" i="1"/>
  <c r="AA129" i="1"/>
  <c r="AB333" i="1"/>
  <c r="AA333" i="1"/>
  <c r="AE31" i="1"/>
  <c r="AD31" i="1"/>
  <c r="AE47" i="1"/>
  <c r="AD47" i="1"/>
  <c r="AE161" i="1"/>
  <c r="AD161" i="1"/>
  <c r="AE164" i="1"/>
  <c r="AD164" i="1"/>
  <c r="AE98" i="1"/>
  <c r="AD98" i="1"/>
  <c r="AE113" i="1"/>
  <c r="AD113" i="1"/>
  <c r="AE112" i="1"/>
  <c r="AD112" i="1"/>
  <c r="AD73" i="1"/>
  <c r="AE73" i="1"/>
  <c r="AD287" i="1"/>
  <c r="AE287" i="1"/>
  <c r="AA146" i="1"/>
  <c r="AB146" i="1"/>
  <c r="AD228" i="1"/>
  <c r="AE228" i="1"/>
  <c r="AE177" i="1"/>
  <c r="AD177" i="1"/>
  <c r="AD366" i="1"/>
  <c r="AE366" i="1"/>
  <c r="AE376" i="1"/>
  <c r="AD376" i="1"/>
  <c r="AD186" i="1"/>
  <c r="AE186" i="1"/>
  <c r="AE293" i="1"/>
  <c r="AD293" i="1"/>
  <c r="AD279" i="1"/>
  <c r="AE279" i="1"/>
  <c r="AD275" i="1"/>
  <c r="AE275" i="1"/>
  <c r="AD248" i="1"/>
  <c r="AE248" i="1"/>
  <c r="AD226" i="1"/>
  <c r="AE226" i="1"/>
  <c r="AE183" i="1"/>
  <c r="AD183" i="1"/>
  <c r="AD211" i="1"/>
  <c r="AE211" i="1"/>
  <c r="AD198" i="1"/>
  <c r="AE198" i="1"/>
  <c r="AE236" i="1"/>
  <c r="AD236" i="1"/>
  <c r="AD349" i="1"/>
  <c r="AE349" i="1"/>
  <c r="AB224" i="1"/>
  <c r="AA224" i="1"/>
  <c r="AE222" i="1"/>
  <c r="AD222" i="1"/>
  <c r="AD327" i="1"/>
  <c r="AE327" i="1"/>
  <c r="AD176" i="1"/>
  <c r="AE176" i="1"/>
  <c r="AD83" i="1"/>
  <c r="AE83" i="1"/>
  <c r="AE214" i="1"/>
  <c r="AD214" i="1"/>
  <c r="AD134" i="1"/>
  <c r="AE134" i="1"/>
  <c r="AB332" i="1"/>
  <c r="AA332" i="1"/>
  <c r="AD240" i="1"/>
  <c r="AE240" i="1"/>
  <c r="AE289" i="1"/>
  <c r="AD289" i="1"/>
  <c r="AA93" i="1"/>
  <c r="AB93" i="1"/>
  <c r="AE119" i="1"/>
  <c r="AD119" i="1"/>
  <c r="AE252" i="1"/>
  <c r="AD252" i="1"/>
  <c r="AE337" i="1"/>
  <c r="AD337" i="1"/>
  <c r="AB313" i="1"/>
  <c r="AA313" i="1"/>
  <c r="AA334" i="1"/>
  <c r="AB334" i="1"/>
  <c r="AD118" i="1"/>
  <c r="AE118" i="1"/>
  <c r="AD290" i="1"/>
  <c r="AE290" i="1"/>
  <c r="AD29" i="1"/>
  <c r="AE29" i="1"/>
  <c r="AA86" i="1"/>
  <c r="AB86" i="1"/>
  <c r="AD218" i="1"/>
  <c r="AE218" i="1"/>
  <c r="AD150" i="1"/>
  <c r="AE150" i="1"/>
  <c r="AA309" i="1"/>
  <c r="AB309" i="1"/>
  <c r="AB266" i="1"/>
  <c r="AA266" i="1"/>
  <c r="AE288" i="1"/>
  <c r="AD288" i="1"/>
  <c r="AD131" i="1"/>
  <c r="AE131" i="1"/>
  <c r="AD379" i="1"/>
  <c r="AE379" i="1"/>
  <c r="AE140" i="1" l="1"/>
  <c r="AE142" i="1"/>
  <c r="AD143" i="1"/>
  <c r="AE143" i="1"/>
  <c r="AD270" i="1"/>
  <c r="AD359" i="1"/>
  <c r="AE359" i="1"/>
  <c r="AD35" i="1"/>
  <c r="AE35" i="1"/>
  <c r="AE146" i="1"/>
  <c r="AD146" i="1"/>
  <c r="AD330" i="1"/>
  <c r="AE330" i="1"/>
  <c r="AE277" i="1"/>
  <c r="AD277" i="1"/>
  <c r="AE341" i="1"/>
  <c r="AD341" i="1"/>
  <c r="AE242" i="1"/>
  <c r="AD242" i="1"/>
  <c r="AE126" i="1"/>
  <c r="AD126" i="1"/>
  <c r="AE352" i="1"/>
  <c r="AD352" i="1"/>
  <c r="AE234" i="1"/>
  <c r="AD234" i="1"/>
  <c r="AE67" i="1"/>
  <c r="AD67" i="1"/>
  <c r="AD324" i="1"/>
  <c r="AE324" i="1"/>
  <c r="AE101" i="1"/>
  <c r="AD101" i="1"/>
  <c r="AE175" i="1"/>
  <c r="AD175" i="1"/>
  <c r="AD69" i="1"/>
  <c r="AE69" i="1"/>
  <c r="AE322" i="1"/>
  <c r="AD322" i="1"/>
  <c r="AE317" i="1"/>
  <c r="AD317" i="1"/>
  <c r="AE331" i="1"/>
  <c r="AD331" i="1"/>
  <c r="AE26" i="1"/>
  <c r="AD26" i="1"/>
  <c r="AE169" i="1"/>
  <c r="AD169" i="1"/>
  <c r="AD188" i="1"/>
  <c r="AE188" i="1"/>
  <c r="AE213" i="1"/>
  <c r="AD213" i="1"/>
  <c r="AE333" i="1"/>
  <c r="AD333" i="1"/>
  <c r="AE197" i="1"/>
  <c r="AD197" i="1"/>
  <c r="AE308" i="1"/>
  <c r="AD308" i="1"/>
  <c r="AE44" i="1"/>
  <c r="AD44" i="1"/>
  <c r="AE335" i="1"/>
  <c r="AD335" i="1"/>
  <c r="AD45" i="1"/>
  <c r="AE45" i="1"/>
  <c r="AE156" i="1"/>
  <c r="AD156" i="1"/>
  <c r="AE105" i="1"/>
  <c r="AD105" i="1"/>
  <c r="AE351" i="1"/>
  <c r="AD351" i="1"/>
  <c r="AD304" i="1"/>
  <c r="AE304" i="1"/>
  <c r="AE168" i="1"/>
  <c r="AD168" i="1"/>
  <c r="AE155" i="1"/>
  <c r="AD155" i="1"/>
  <c r="AE108" i="1"/>
  <c r="AD108" i="1"/>
  <c r="AD220" i="1"/>
  <c r="AE220" i="1"/>
  <c r="AE238" i="1"/>
  <c r="AD238" i="1"/>
  <c r="AD373" i="1"/>
  <c r="AE373" i="1"/>
  <c r="AD340" i="1"/>
  <c r="AE340" i="1"/>
  <c r="AD328" i="1"/>
  <c r="AE328" i="1"/>
  <c r="AE129" i="1"/>
  <c r="AD129" i="1"/>
  <c r="AE22" i="1"/>
  <c r="AD22" i="1"/>
  <c r="AE120" i="1"/>
  <c r="AD120" i="1"/>
  <c r="AD172" i="1"/>
  <c r="AE172" i="1"/>
  <c r="AE298" i="1"/>
  <c r="AD298" i="1"/>
  <c r="AD138" i="1"/>
  <c r="AE138" i="1"/>
  <c r="AE257" i="1"/>
  <c r="AD257" i="1"/>
  <c r="AD300" i="1"/>
  <c r="AE300" i="1"/>
  <c r="AE357" i="1"/>
  <c r="AD357" i="1"/>
  <c r="AE123" i="1"/>
  <c r="AD123" i="1"/>
  <c r="AE225" i="1"/>
  <c r="AD225" i="1"/>
  <c r="AD27" i="1"/>
  <c r="AE27" i="1"/>
  <c r="AD148" i="1"/>
  <c r="AE148" i="1"/>
  <c r="AD68" i="1"/>
  <c r="AE68" i="1"/>
  <c r="AE55" i="1"/>
  <c r="AD55" i="1"/>
  <c r="AD262" i="1"/>
  <c r="AE262" i="1"/>
  <c r="AE160" i="1"/>
  <c r="AD160" i="1"/>
  <c r="AD157" i="1"/>
  <c r="AE157" i="1"/>
  <c r="AE136" i="1"/>
  <c r="AD136" i="1"/>
  <c r="AE78" i="1"/>
  <c r="AD78" i="1"/>
  <c r="AD36" i="1"/>
  <c r="AE36" i="1"/>
  <c r="AE171" i="1"/>
  <c r="AD171" i="1"/>
  <c r="AE53" i="1"/>
  <c r="AD53" i="1"/>
  <c r="AE163" i="1"/>
  <c r="AD163" i="1"/>
  <c r="AE72" i="1"/>
  <c r="AD72" i="1"/>
  <c r="AD251" i="1"/>
  <c r="AE251" i="1"/>
  <c r="AD276" i="1"/>
  <c r="AE276" i="1"/>
  <c r="AD319" i="1"/>
  <c r="AE319" i="1"/>
  <c r="AD195" i="1"/>
  <c r="AE195" i="1"/>
  <c r="AD313" i="1"/>
  <c r="AE313" i="1"/>
  <c r="AD309" i="1"/>
  <c r="AE309" i="1"/>
  <c r="AD93" i="1"/>
  <c r="AE93" i="1"/>
  <c r="AE224" i="1"/>
  <c r="AD224" i="1"/>
  <c r="AD266" i="1"/>
  <c r="AE266" i="1"/>
  <c r="AD332" i="1"/>
  <c r="AE332" i="1"/>
  <c r="AD86" i="1"/>
  <c r="AE86" i="1"/>
  <c r="AD334" i="1"/>
  <c r="AE334" i="1"/>
  <c r="AC11" i="1" l="1"/>
</calcChain>
</file>

<file path=xl/sharedStrings.xml><?xml version="1.0" encoding="utf-8"?>
<sst xmlns="http://schemas.openxmlformats.org/spreadsheetml/2006/main" count="3222" uniqueCount="1321">
  <si>
    <t>AU</t>
  </si>
  <si>
    <t>Q resid</t>
  </si>
  <si>
    <t>days</t>
  </si>
  <si>
    <t>years</t>
  </si>
  <si>
    <t>Quad</t>
  </si>
  <si>
    <t>Sine + Quad fit</t>
  </si>
  <si>
    <t>Multiplier</t>
  </si>
  <si>
    <t>Power of 10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</si>
  <si>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</si>
  <si>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</si>
  <si>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</si>
  <si>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</si>
  <si>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</si>
  <si>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</si>
  <si>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</si>
  <si>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</si>
  <si>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</si>
  <si>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</si>
  <si>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</si>
  <si>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</si>
  <si>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</si>
  <si>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Cnst</t>
  </si>
  <si>
    <t>Slope</t>
  </si>
  <si>
    <t xml:space="preserve">A (ampl) = </t>
  </si>
  <si>
    <t>rad/cycle</t>
  </si>
  <si>
    <t>e sin nu_o</t>
  </si>
  <si>
    <t>dP/dt =</t>
  </si>
  <si>
    <t>Q+S resid</t>
  </si>
  <si>
    <t xml:space="preserve"> e sin nu</t>
  </si>
  <si>
    <t>e (eccen)</t>
  </si>
  <si>
    <t>HJD</t>
  </si>
  <si>
    <t xml:space="preserve">To = </t>
  </si>
  <si>
    <t>cycle #</t>
  </si>
  <si>
    <t>Q+S fit</t>
  </si>
  <si>
    <t>degrees</t>
  </si>
  <si>
    <t>LTE Resid</t>
  </si>
  <si>
    <t>Q. resid</t>
  </si>
  <si>
    <t>wt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</si>
  <si>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</si>
  <si>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</si>
  <si>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</si>
  <si>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</si>
  <si>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</si>
  <si>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</si>
  <si>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</si>
  <si>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</si>
  <si>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</si>
  <si>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</si>
  <si>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wt.diff</t>
    </r>
    <r>
      <rPr>
        <b/>
        <vertAlign val="superscript"/>
        <sz val="10"/>
        <rFont val="Arial"/>
        <family val="2"/>
      </rPr>
      <t>2</t>
    </r>
  </si>
  <si>
    <t>BAD?</t>
  </si>
  <si>
    <t>M</t>
  </si>
  <si>
    <t>days/year</t>
  </si>
  <si>
    <t>Q.+LiTE fit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</si>
  <si>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</si>
  <si>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</si>
  <si>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</si>
  <si>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</si>
  <si>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</si>
  <si>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</si>
  <si>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</si>
  <si>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</si>
  <si>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</si>
  <si>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</si>
  <si>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</si>
  <si>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</si>
  <si>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</si>
  <si>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</si>
  <si>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</si>
  <si>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</si>
  <si>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</si>
  <si>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</si>
  <si>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</si>
  <si>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</si>
  <si>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</si>
  <si>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</si>
  <si>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</si>
  <si>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</si>
  <si>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</si>
  <si>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</si>
  <si>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</si>
  <si>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</si>
  <si>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Sp:  F5</t>
  </si>
  <si>
    <t>OMT = "Observed Minima Timings" - see www.aavso.org</t>
  </si>
  <si>
    <t>EA/sd</t>
  </si>
  <si>
    <t>Wood 1963</t>
  </si>
  <si>
    <t>Whitney 1957</t>
  </si>
  <si>
    <t>IBVS 0187</t>
  </si>
  <si>
    <t>IBVS 0299</t>
  </si>
  <si>
    <t>pg</t>
  </si>
  <si>
    <t>IBVS 0775</t>
  </si>
  <si>
    <t>IBVS 0573</t>
  </si>
  <si>
    <t>BBSAG Bull...31</t>
  </si>
  <si>
    <t>BBSAG Bull...32</t>
  </si>
  <si>
    <t>BBSAG Bull...33</t>
  </si>
  <si>
    <t>Mallama 1980</t>
  </si>
  <si>
    <t>BBSAG Bull.4</t>
  </si>
  <si>
    <t>BBSAG Bull.5</t>
  </si>
  <si>
    <t>BBSAG Bull.9</t>
  </si>
  <si>
    <t>BBSAG Bull.10</t>
  </si>
  <si>
    <t>BBSAG Bull.13</t>
  </si>
  <si>
    <t>BBSAG Bull.15</t>
  </si>
  <si>
    <t>BBSAG Bull.16</t>
  </si>
  <si>
    <t>BBSAG Bull.23</t>
  </si>
  <si>
    <t>BBSAG Bull.27</t>
  </si>
  <si>
    <t>BBSAG Bull.28</t>
  </si>
  <si>
    <t>OMT #2</t>
  </si>
  <si>
    <t>BBSAG Bull.29</t>
  </si>
  <si>
    <t>BBSAG Bull.32</t>
  </si>
  <si>
    <t>BBSAG Bull.33</t>
  </si>
  <si>
    <t>BBSAG Bull.37</t>
  </si>
  <si>
    <t>BBSAG Bull.38</t>
  </si>
  <si>
    <t>BBSAG Bull.39</t>
  </si>
  <si>
    <t>BBSAG Bull.43</t>
  </si>
  <si>
    <t>BBSAG Bull.44</t>
  </si>
  <si>
    <t>Mallama 1987</t>
  </si>
  <si>
    <t>BBSAG Bull.47</t>
  </si>
  <si>
    <t>BBSAG Bull.48</t>
  </si>
  <si>
    <t>BBSAG Bull.49</t>
  </si>
  <si>
    <t>BBSAG Bull.50</t>
  </si>
  <si>
    <t>BBSAG Bull.54</t>
  </si>
  <si>
    <t>BBSAG Bull.55</t>
  </si>
  <si>
    <t>BBSAG Bull.56</t>
  </si>
  <si>
    <t>BBSAG Bull.61</t>
  </si>
  <si>
    <t>BBSAG Bull.63</t>
  </si>
  <si>
    <t>BBSAG Bull.65</t>
  </si>
  <si>
    <t>BBSAG Bull.66</t>
  </si>
  <si>
    <t>BBSAG Bull.67</t>
  </si>
  <si>
    <t>BBSAG Bull.68</t>
  </si>
  <si>
    <t>BBSAG Bull.71</t>
  </si>
  <si>
    <t>BBSAG Bull.72</t>
  </si>
  <si>
    <t>BRNO 27</t>
  </si>
  <si>
    <t>BBSAG Bull.73</t>
  </si>
  <si>
    <t>BBSAG Bull.76</t>
  </si>
  <si>
    <t>BBSAG Bull.77</t>
  </si>
  <si>
    <t>BBSAG Bull.78</t>
  </si>
  <si>
    <t>BBSAG Bull.81</t>
  </si>
  <si>
    <t>BBSAG Bull.83</t>
  </si>
  <si>
    <t>BBSAG Bull.84</t>
  </si>
  <si>
    <t>BRNO 30</t>
  </si>
  <si>
    <t>BBSAG Bull.85</t>
  </si>
  <si>
    <t>BBSAG Bull.87</t>
  </si>
  <si>
    <t>BBSAG Bull.88</t>
  </si>
  <si>
    <t>BBSAG Bull.89</t>
  </si>
  <si>
    <t>BBSAG Bull.91</t>
  </si>
  <si>
    <t>BBSAG Bull.92</t>
  </si>
  <si>
    <t>BBSAG Bull.94</t>
  </si>
  <si>
    <t>BBSAG Bull.95</t>
  </si>
  <si>
    <t>BBSAG Bull.96</t>
  </si>
  <si>
    <t>BBSAG Bull.99</t>
  </si>
  <si>
    <t>Baldwin 1996</t>
  </si>
  <si>
    <t>BBSAG Bull.102</t>
  </si>
  <si>
    <t>BBSAG Bull.104</t>
  </si>
  <si>
    <t>BBSAG Bull.105</t>
  </si>
  <si>
    <t>BBSAG Bull.106</t>
  </si>
  <si>
    <t>BBSAG Bull.108</t>
  </si>
  <si>
    <t>BBSAG Bull.109</t>
  </si>
  <si>
    <t>BBSAG Bull.111</t>
  </si>
  <si>
    <t>BBSAG Bull.112</t>
  </si>
  <si>
    <t>BBSAG Bull.113</t>
  </si>
  <si>
    <t>BBSAG Bull.115</t>
  </si>
  <si>
    <t>BBSAG Bull.116</t>
  </si>
  <si>
    <t>BBSAG Bull.118</t>
  </si>
  <si>
    <t>BBSAG 119</t>
  </si>
  <si>
    <t>BBSAG 120</t>
  </si>
  <si>
    <t>BBSAG 128</t>
  </si>
  <si>
    <t>I</t>
  </si>
  <si>
    <t>IBVS 5543</t>
  </si>
  <si>
    <t># of data points:</t>
  </si>
  <si>
    <t>TU Her / GSC 02591-00132</t>
  </si>
  <si>
    <t>IBVS 5438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</si>
  <si>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</si>
  <si>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</si>
  <si>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</si>
  <si>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</si>
  <si>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</si>
  <si>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</si>
  <si>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</si>
  <si>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5802</t>
  </si>
  <si>
    <t>IBVS 5874</t>
  </si>
  <si>
    <t>IBVS 5893</t>
  </si>
  <si>
    <t>II</t>
  </si>
  <si>
    <t>Add cycle</t>
  </si>
  <si>
    <t>Old Cycle</t>
  </si>
  <si>
    <t>IBVS 5636</t>
  </si>
  <si>
    <t>IBVS 5835</t>
  </si>
  <si>
    <t>IBVS 5918</t>
  </si>
  <si>
    <t>IBVS 6010</t>
  </si>
  <si>
    <t>OEJV 0003</t>
  </si>
  <si>
    <t>JAVSO..38...85</t>
  </si>
  <si>
    <t>JAVSO..40....1</t>
  </si>
  <si>
    <t>JAVSO..36..186</t>
  </si>
  <si>
    <t>IBVS 6070</t>
  </si>
  <si>
    <t>JAVSO..40..975</t>
  </si>
  <si>
    <t>JAVSO..41..122</t>
  </si>
  <si>
    <t>JAVSO..41..328</t>
  </si>
  <si>
    <t>JAVSO..42..426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</si>
  <si>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</si>
  <si>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</si>
  <si>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</si>
  <si>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</si>
  <si>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</si>
  <si>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</si>
  <si>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</si>
  <si>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</si>
  <si>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</si>
  <si>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</si>
  <si>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</si>
  <si>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</si>
  <si>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</si>
  <si>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2418831.434 </t>
  </si>
  <si>
    <t> 08.06.1910 22:24 </t>
  </si>
  <si>
    <t> -0.579 </t>
  </si>
  <si>
    <t>V </t>
  </si>
  <si>
    <t> Van Biesbroeck </t>
  </si>
  <si>
    <t> ABEL 13.231 </t>
  </si>
  <si>
    <t>2418924.385 </t>
  </si>
  <si>
    <t> 09.09.1910 21:14 </t>
  </si>
  <si>
    <t> -0.575 </t>
  </si>
  <si>
    <t> S.Blaszko </t>
  </si>
  <si>
    <t> AN 187.42 </t>
  </si>
  <si>
    <t>2421860.339 </t>
  </si>
  <si>
    <t> 23.09.1918 20:08 </t>
  </si>
  <si>
    <t> -0.387 </t>
  </si>
  <si>
    <t> A.A.Nijland </t>
  </si>
  <si>
    <t> AN 242.89 </t>
  </si>
  <si>
    <t>2421910.231 </t>
  </si>
  <si>
    <t> 12.11.1918 17:32 </t>
  </si>
  <si>
    <t> -0.369 </t>
  </si>
  <si>
    <t>2422041.728 </t>
  </si>
  <si>
    <t> 24.03.1919 05:28 </t>
  </si>
  <si>
    <t> -0.358 </t>
  </si>
  <si>
    <t>2422098.405 </t>
  </si>
  <si>
    <t> 19.05.1919 21:43 </t>
  </si>
  <si>
    <t> -0.356 </t>
  </si>
  <si>
    <t>2422347.790 </t>
  </si>
  <si>
    <t> 24.01.1920 06:57 </t>
  </si>
  <si>
    <t> -0.341 </t>
  </si>
  <si>
    <t>2422431.673 </t>
  </si>
  <si>
    <t> 17.04.1920 04:09 </t>
  </si>
  <si>
    <t> -0.337 </t>
  </si>
  <si>
    <t>2422454.351 </t>
  </si>
  <si>
    <t> 09.05.1920 20:25 </t>
  </si>
  <si>
    <t> -0.329 </t>
  </si>
  <si>
    <t>2422515.559 </t>
  </si>
  <si>
    <t> 10.07.1920 01:24 </t>
  </si>
  <si>
    <t> -0.330 </t>
  </si>
  <si>
    <t>2422522.361 </t>
  </si>
  <si>
    <t> 16.07.1920 20:39 </t>
  </si>
  <si>
    <t>2422540.499 </t>
  </si>
  <si>
    <t> 03.08.1920 23:58 </t>
  </si>
  <si>
    <t> -0.327 </t>
  </si>
  <si>
    <t>2422599.442 </t>
  </si>
  <si>
    <t> 01.10.1920 22:36 </t>
  </si>
  <si>
    <t> -0.326 </t>
  </si>
  <si>
    <t>2422606.252 </t>
  </si>
  <si>
    <t> 08.10.1920 18:02 </t>
  </si>
  <si>
    <t> -0.317 </t>
  </si>
  <si>
    <t>2422787.614 </t>
  </si>
  <si>
    <t> 08.04.1921 02:44 </t>
  </si>
  <si>
    <t> -0.315 </t>
  </si>
  <si>
    <t> AN 242.90 </t>
  </si>
  <si>
    <t>2422821.624 </t>
  </si>
  <si>
    <t> 12.05.1921 02:58 </t>
  </si>
  <si>
    <t> -0.310 </t>
  </si>
  <si>
    <t>2422846.563 </t>
  </si>
  <si>
    <t> 06.06.1921 01:30 </t>
  </si>
  <si>
    <t> -0.308 </t>
  </si>
  <si>
    <t>2422930.458 </t>
  </si>
  <si>
    <t> 28.08.1921 22:59 </t>
  </si>
  <si>
    <t> -0.292 </t>
  </si>
  <si>
    <t>2422939.514 </t>
  </si>
  <si>
    <t> 07.09.1921 00:20 </t>
  </si>
  <si>
    <t> -0.304 </t>
  </si>
  <si>
    <t>2423499.502 </t>
  </si>
  <si>
    <t> 21.03.1923 00:02 </t>
  </si>
  <si>
    <t> -0.265 </t>
  </si>
  <si>
    <t>2423515.364 </t>
  </si>
  <si>
    <t> 05.04.1923 20:44 </t>
  </si>
  <si>
    <t> -0.272 </t>
  </si>
  <si>
    <t>2423517.635 </t>
  </si>
  <si>
    <t> 08.04.1923 03:14 </t>
  </si>
  <si>
    <t> -0.268 </t>
  </si>
  <si>
    <t>2423558.452 </t>
  </si>
  <si>
    <t> 18.05.1923 22:50 </t>
  </si>
  <si>
    <t> -0.257 </t>
  </si>
  <si>
    <t>2423610.594 </t>
  </si>
  <si>
    <t> 10.07.1923 02:15 </t>
  </si>
  <si>
    <t> -0.256 </t>
  </si>
  <si>
    <t>2423621.926 </t>
  </si>
  <si>
    <t> 21.07.1923 10:13 </t>
  </si>
  <si>
    <t> -0.259 </t>
  </si>
  <si>
    <t> W.Zessewitsch </t>
  </si>
  <si>
    <t> PZ 7.254 </t>
  </si>
  <si>
    <t>2423669.529 </t>
  </si>
  <si>
    <t> 07.09.1923 00:41 </t>
  </si>
  <si>
    <t> -0.264 </t>
  </si>
  <si>
    <t>2423676.343 </t>
  </si>
  <si>
    <t> 13.09.1923 20:13 </t>
  </si>
  <si>
    <t> -0.251 </t>
  </si>
  <si>
    <t>2423932.525 </t>
  </si>
  <si>
    <t> 27.05.1924 00:36 </t>
  </si>
  <si>
    <t> -0.240 </t>
  </si>
  <si>
    <t>2424297.533 </t>
  </si>
  <si>
    <t> 27.05.1925 00:47 </t>
  </si>
  <si>
    <t> -0.219 </t>
  </si>
  <si>
    <t>2424372.353 </t>
  </si>
  <si>
    <t> 09.08.1925 20:28 </t>
  </si>
  <si>
    <t> -0.210 </t>
  </si>
  <si>
    <t> AC 27.9 </t>
  </si>
  <si>
    <t>2424381.418 </t>
  </si>
  <si>
    <t> 18.08.1925 22:01 </t>
  </si>
  <si>
    <t> -0.213 </t>
  </si>
  <si>
    <t>2424449.430 </t>
  </si>
  <si>
    <t> 25.10.1925 22:19 </t>
  </si>
  <si>
    <t> -0.211 </t>
  </si>
  <si>
    <t>2424474.373 </t>
  </si>
  <si>
    <t> 19.11.1925 20:57 </t>
  </si>
  <si>
    <t> -0.205 </t>
  </si>
  <si>
    <t>2424619.468 </t>
  </si>
  <si>
    <t> 13.04.1926 23:13 </t>
  </si>
  <si>
    <t> -0.198 </t>
  </si>
  <si>
    <t>2424653.471 </t>
  </si>
  <si>
    <t> 17.05.1926 23:18 </t>
  </si>
  <si>
    <t> -0.200 </t>
  </si>
  <si>
    <t>2424771.364 </t>
  </si>
  <si>
    <t> 12.09.1926 20:44 </t>
  </si>
  <si>
    <t> -0.191 </t>
  </si>
  <si>
    <t>2424787.231 </t>
  </si>
  <si>
    <t> 28.09.1926 17:32 </t>
  </si>
  <si>
    <t> -0.193 </t>
  </si>
  <si>
    <t>2424993.540 </t>
  </si>
  <si>
    <t> 23.04.1927 00:57 </t>
  </si>
  <si>
    <t> -0.181 </t>
  </si>
  <si>
    <t>2425358.544 </t>
  </si>
  <si>
    <t> 22.04.1928 01:03 </t>
  </si>
  <si>
    <t> -0.164 </t>
  </si>
  <si>
    <t>2425383.484 </t>
  </si>
  <si>
    <t> 16.05.1928 23:36 </t>
  </si>
  <si>
    <t> -0.161 </t>
  </si>
  <si>
    <t>2425399.354 </t>
  </si>
  <si>
    <t> 01.06.1928 20:29 </t>
  </si>
  <si>
    <t> -0.160 </t>
  </si>
  <si>
    <t>2425467.369 </t>
  </si>
  <si>
    <t> 08.08.1928 20:51 </t>
  </si>
  <si>
    <t> -0.155 </t>
  </si>
  <si>
    <t> D.Y.Martinoff </t>
  </si>
  <si>
    <t> AC 177.16 </t>
  </si>
  <si>
    <t>2425492.309 </t>
  </si>
  <si>
    <t> 02.09.1928 19:24 </t>
  </si>
  <si>
    <t> -0.152 </t>
  </si>
  <si>
    <t>2425510.454 </t>
  </si>
  <si>
    <t> 20.09.1928 22:53 </t>
  </si>
  <si>
    <t> -0.143 </t>
  </si>
  <si>
    <t>2425517.247 </t>
  </si>
  <si>
    <t> 27.09.1928 17:55 </t>
  </si>
  <si>
    <t> -0.151 </t>
  </si>
  <si>
    <t>2425535.379 </t>
  </si>
  <si>
    <t> 15.10.1928 21:05 </t>
  </si>
  <si>
    <t>2430967.363 </t>
  </si>
  <si>
    <t> 30.08.1943 20:42 </t>
  </si>
  <si>
    <t> 0.096 </t>
  </si>
  <si>
    <t>2433030.388 </t>
  </si>
  <si>
    <t> 23.04.1949 21:18 </t>
  </si>
  <si>
    <t> 0.150 </t>
  </si>
  <si>
    <t> A.Szczepanowska </t>
  </si>
  <si>
    <t> AAC 4.117 </t>
  </si>
  <si>
    <t>2433082.535 </t>
  </si>
  <si>
    <t> 15.06.1949 00:50 </t>
  </si>
  <si>
    <t> 0.156 </t>
  </si>
  <si>
    <t> AAC 5.76 </t>
  </si>
  <si>
    <t>2433132.414 </t>
  </si>
  <si>
    <t> 03.08.1949 21:56 </t>
  </si>
  <si>
    <t> 0.161 </t>
  </si>
  <si>
    <t>2433132.415 </t>
  </si>
  <si>
    <t> 03.08.1949 21:57 </t>
  </si>
  <si>
    <t> 0.162 </t>
  </si>
  <si>
    <t> B.Ustinov </t>
  </si>
  <si>
    <t> AC 93.5 </t>
  </si>
  <si>
    <t>2433157.343 </t>
  </si>
  <si>
    <t> 28.08.1949 20:13 </t>
  </si>
  <si>
    <t> 0.153 </t>
  </si>
  <si>
    <t>2433515.535 </t>
  </si>
  <si>
    <t> 22.08.1950 00:50 </t>
  </si>
  <si>
    <t> 0.159 </t>
  </si>
  <si>
    <t>2433540.471 </t>
  </si>
  <si>
    <t> 15.09.1950 23:18 </t>
  </si>
  <si>
    <t> 0.158 </t>
  </si>
  <si>
    <t>2433744.511 </t>
  </si>
  <si>
    <t> 08.04.1951 00:15 </t>
  </si>
  <si>
    <t> 0.168 </t>
  </si>
  <si>
    <t>2433896.404 </t>
  </si>
  <si>
    <t> 06.09.1951 21:41 </t>
  </si>
  <si>
    <t> 0.172 </t>
  </si>
  <si>
    <t> G.Chis </t>
  </si>
  <si>
    <t> SCA 4.403 </t>
  </si>
  <si>
    <t>2433971.216 </t>
  </si>
  <si>
    <t> 20.11.1951 17:11 </t>
  </si>
  <si>
    <t> 0.173 </t>
  </si>
  <si>
    <t>2434193.390 </t>
  </si>
  <si>
    <t> 29.06.1952 21:21 </t>
  </si>
  <si>
    <t> 0.181 </t>
  </si>
  <si>
    <t> R.Szafraniec </t>
  </si>
  <si>
    <t> AAC 5.52 </t>
  </si>
  <si>
    <t>2434277.273 </t>
  </si>
  <si>
    <t> 21.09.1952 18:33 </t>
  </si>
  <si>
    <t> 0.185 </t>
  </si>
  <si>
    <t>2434458.633 </t>
  </si>
  <si>
    <t> 22.03.1953 03:11 </t>
  </si>
  <si>
    <t> AAC 5.190 </t>
  </si>
  <si>
    <t>2434481.301 </t>
  </si>
  <si>
    <t> 13.04.1953 19:13 </t>
  </si>
  <si>
    <t> 0.183 </t>
  </si>
  <si>
    <t> AA 6.145 </t>
  </si>
  <si>
    <t>2434499.440 </t>
  </si>
  <si>
    <t> 01.05.1953 22:33 </t>
  </si>
  <si>
    <t> 0.186 </t>
  </si>
  <si>
    <t>2434875.764 </t>
  </si>
  <si>
    <t> 13.05.1954 06:20 </t>
  </si>
  <si>
    <t> 0.188 </t>
  </si>
  <si>
    <t> B.S.Whitney </t>
  </si>
  <si>
    <t> AJ 62.373 </t>
  </si>
  <si>
    <t>2434898.446 </t>
  </si>
  <si>
    <t> 04.06.1954 22:42 </t>
  </si>
  <si>
    <t> 0.200 </t>
  </si>
  <si>
    <t> AAC 5.194 </t>
  </si>
  <si>
    <t>2434925.639 </t>
  </si>
  <si>
    <t> 02.07.1954 03:20 </t>
  </si>
  <si>
    <t> 0.189 </t>
  </si>
  <si>
    <t>2434950.594 </t>
  </si>
  <si>
    <t> 27.07.1954 02:15 </t>
  </si>
  <si>
    <t> 0.207 </t>
  </si>
  <si>
    <t>2434957.397 </t>
  </si>
  <si>
    <t> 02.08.1954 21:31 </t>
  </si>
  <si>
    <t> 0.209 </t>
  </si>
  <si>
    <t> I.Todoran </t>
  </si>
  <si>
    <t>2434959.644 </t>
  </si>
  <si>
    <t> 05.08.1954 03:27 </t>
  </si>
  <si>
    <t>2434975.533 </t>
  </si>
  <si>
    <t> 21.08.1954 00:47 </t>
  </si>
  <si>
    <t>2435000.473 </t>
  </si>
  <si>
    <t> 14.09.1954 23:21 </t>
  </si>
  <si>
    <t> 0.212 </t>
  </si>
  <si>
    <t>2435197.687 </t>
  </si>
  <si>
    <t> 31.03.1955 04:29 </t>
  </si>
  <si>
    <t> 0.197 </t>
  </si>
  <si>
    <t> AA 6.142 </t>
  </si>
  <si>
    <t>2435265.693 </t>
  </si>
  <si>
    <t> 07.06.1955 04:37 </t>
  </si>
  <si>
    <t> 0.193 </t>
  </si>
  <si>
    <t>2435331.439 </t>
  </si>
  <si>
    <t> 11.08.1955 22:32 </t>
  </si>
  <si>
    <t> 0.196 </t>
  </si>
  <si>
    <t> AC 164.19 </t>
  </si>
  <si>
    <t>2435392.647 </t>
  </si>
  <si>
    <t> 12.10.1955 03:31 </t>
  </si>
  <si>
    <t> 0.195 </t>
  </si>
  <si>
    <t>2435603.481 </t>
  </si>
  <si>
    <t> 09.05.1956 23:32 </t>
  </si>
  <si>
    <t> 0.198 </t>
  </si>
  <si>
    <t> AA 7.189 </t>
  </si>
  <si>
    <t>2435698.690 </t>
  </si>
  <si>
    <t> 13.08.1956 04:33 </t>
  </si>
  <si>
    <t>2435721.364 </t>
  </si>
  <si>
    <t> 04.09.1956 20:44 </t>
  </si>
  <si>
    <t> AC 174.17 </t>
  </si>
  <si>
    <t>2436308.505 </t>
  </si>
  <si>
    <t> 15.04.1958 00:07 </t>
  </si>
  <si>
    <t> AA 9.47 </t>
  </si>
  <si>
    <t>2437444.253 </t>
  </si>
  <si>
    <t> 24.05.1961 18:04 </t>
  </si>
  <si>
    <t> 0.165 </t>
  </si>
  <si>
    <t> SCA 8.35 </t>
  </si>
  <si>
    <t>2437446.522 </t>
  </si>
  <si>
    <t> 27.05.1961 00:31 </t>
  </si>
  <si>
    <t> 0.167 </t>
  </si>
  <si>
    <t>2437480.524 </t>
  </si>
  <si>
    <t> 30.06.1961 00:34 </t>
  </si>
  <si>
    <t> 0.164 </t>
  </si>
  <si>
    <t>2437487.324 </t>
  </si>
  <si>
    <t> 06.07.1961 19:46 </t>
  </si>
  <si>
    <t> 0.163 </t>
  </si>
  <si>
    <t>2437487.328 </t>
  </si>
  <si>
    <t> 06.07.1961 19:52 </t>
  </si>
  <si>
    <t>2437496.396 </t>
  </si>
  <si>
    <t> 15.07.1961 21:30 </t>
  </si>
  <si>
    <t>2437496.399 </t>
  </si>
  <si>
    <t> 15.07.1961 21:34 </t>
  </si>
  <si>
    <t> 0.170 </t>
  </si>
  <si>
    <t>2437512.261 </t>
  </si>
  <si>
    <t> 31.07.1961 18:15 </t>
  </si>
  <si>
    <t>2437512.271 </t>
  </si>
  <si>
    <t> 31.07.1961 18:30 </t>
  </si>
  <si>
    <t>2437514.535 </t>
  </si>
  <si>
    <t> 03.08.1961 00:50 </t>
  </si>
  <si>
    <t>2437521.335 </t>
  </si>
  <si>
    <t> 09.08.1961 20:02 </t>
  </si>
  <si>
    <t> 0.169 </t>
  </si>
  <si>
    <t>2437521.336 </t>
  </si>
  <si>
    <t> 09.08.1961 20:03 </t>
  </si>
  <si>
    <t>2437555.338 </t>
  </si>
  <si>
    <t> 12.09.1961 20:06 </t>
  </si>
  <si>
    <t>2437564.405 </t>
  </si>
  <si>
    <t> 21.09.1961 21:43 </t>
  </si>
  <si>
    <t> 0.166 </t>
  </si>
  <si>
    <t>2437811.504 </t>
  </si>
  <si>
    <t> 27.05.1962 00:05 </t>
  </si>
  <si>
    <t> SCA 8.245 </t>
  </si>
  <si>
    <t>2437820.575 </t>
  </si>
  <si>
    <t> 05.06.1962 01:48 </t>
  </si>
  <si>
    <t>2437845.510 </t>
  </si>
  <si>
    <t> 30.06.1962 00:14 </t>
  </si>
  <si>
    <t>2437879.515 </t>
  </si>
  <si>
    <t> 03.08.1962 00:21 </t>
  </si>
  <si>
    <t>2437920.324 </t>
  </si>
  <si>
    <t> 12.09.1962 19:46 </t>
  </si>
  <si>
    <t>2438142.484 </t>
  </si>
  <si>
    <t> 22.04.1963 23:36 </t>
  </si>
  <si>
    <t> 0.160 </t>
  </si>
  <si>
    <t>IBVS 187 </t>
  </si>
  <si>
    <t>2438210.492 </t>
  </si>
  <si>
    <t> 29.06.1963 23:48 </t>
  </si>
  <si>
    <t>2438956.307 </t>
  </si>
  <si>
    <t> 14.07.1965 19:22 </t>
  </si>
  <si>
    <t> 0.130 </t>
  </si>
  <si>
    <t>2439033.378 </t>
  </si>
  <si>
    <t> 29.09.1965 21:04 </t>
  </si>
  <si>
    <t> 0.123 </t>
  </si>
  <si>
    <t>2439289.552 </t>
  </si>
  <si>
    <t> 13.06.1966 01:14 </t>
  </si>
  <si>
    <t> 0.126 </t>
  </si>
  <si>
    <t>2439339.424 </t>
  </si>
  <si>
    <t> 01.08.1966 22:10 </t>
  </si>
  <si>
    <t> 0.124 </t>
  </si>
  <si>
    <t>2439380.230 </t>
  </si>
  <si>
    <t> 11.09.1966 17:31 </t>
  </si>
  <si>
    <t>2439389.298 </t>
  </si>
  <si>
    <t> 20.09.1966 19:09 </t>
  </si>
  <si>
    <t>2439620.527 </t>
  </si>
  <si>
    <t> 10.05.1967 00:38 </t>
  </si>
  <si>
    <t> 0.119 </t>
  </si>
  <si>
    <t>IBVS 299 </t>
  </si>
  <si>
    <t>2439654.525 </t>
  </si>
  <si>
    <t> 13.06.1967 00:36 </t>
  </si>
  <si>
    <t> 0.112 </t>
  </si>
  <si>
    <t>2439670.400 </t>
  </si>
  <si>
    <t> 28.06.1967 21:36 </t>
  </si>
  <si>
    <t> 0.118 </t>
  </si>
  <si>
    <t>2439686.268 </t>
  </si>
  <si>
    <t> 14.07.1967 18:25 </t>
  </si>
  <si>
    <t> 0.117 </t>
  </si>
  <si>
    <t>2439763.345 </t>
  </si>
  <si>
    <t> 29.09.1967 20:16 </t>
  </si>
  <si>
    <t> 0.116 </t>
  </si>
  <si>
    <t>2440153.261 </t>
  </si>
  <si>
    <t> 23.10.1968 18:15 </t>
  </si>
  <si>
    <t> 0.108 </t>
  </si>
  <si>
    <t>IBVS 775 </t>
  </si>
  <si>
    <t>2440681.455 </t>
  </si>
  <si>
    <t> 04.04.1970 22:55 </t>
  </si>
  <si>
    <t> 0.091 </t>
  </si>
  <si>
    <t>2440697.312 </t>
  </si>
  <si>
    <t> 20.04.1970 19:29 </t>
  </si>
  <si>
    <t> 0.079 </t>
  </si>
  <si>
    <t>2440724.532 </t>
  </si>
  <si>
    <t> 18.05.1970 00:46 </t>
  </si>
  <si>
    <t> 0.095 </t>
  </si>
  <si>
    <t> J.Silhan </t>
  </si>
  <si>
    <t> BRNO 12 </t>
  </si>
  <si>
    <t>2440756.268 </t>
  </si>
  <si>
    <t> 18.06.1970 18:25 </t>
  </si>
  <si>
    <t> 0.093 </t>
  </si>
  <si>
    <t> N.Vojtech </t>
  </si>
  <si>
    <t>2441048.725 </t>
  </si>
  <si>
    <t> 07.04.1971 05:24 </t>
  </si>
  <si>
    <t> 0.107 </t>
  </si>
  <si>
    <t> B.Conner </t>
  </si>
  <si>
    <t> AVSJ 5.35 </t>
  </si>
  <si>
    <t>2441062.309 </t>
  </si>
  <si>
    <t> 20.04.1971 19:24 </t>
  </si>
  <si>
    <t> 0.089 </t>
  </si>
  <si>
    <t>2441071.380 </t>
  </si>
  <si>
    <t> 29.04.1971 21:07 </t>
  </si>
  <si>
    <t> 0.092 </t>
  </si>
  <si>
    <t>2441089.506 </t>
  </si>
  <si>
    <t> 18.05.1971 00:08 </t>
  </si>
  <si>
    <t> 0.082 </t>
  </si>
  <si>
    <t> Z.Klimek </t>
  </si>
  <si>
    <t>IBVS 573 </t>
  </si>
  <si>
    <t>2441148.446 </t>
  </si>
  <si>
    <t> 15.07.1971 22:42 </t>
  </si>
  <si>
    <t> 0.080 </t>
  </si>
  <si>
    <t> H.Peter </t>
  </si>
  <si>
    <t> ORI 126 </t>
  </si>
  <si>
    <t>2441157.513 </t>
  </si>
  <si>
    <t> 25.07.1971 00:18 </t>
  </si>
  <si>
    <t>2441173.382 </t>
  </si>
  <si>
    <t> 09.08.1971 21:10 </t>
  </si>
  <si>
    <t> ORI 127 </t>
  </si>
  <si>
    <t>2441182.455 </t>
  </si>
  <si>
    <t> 18.08.1971 22:55 </t>
  </si>
  <si>
    <t> 0.084 </t>
  </si>
  <si>
    <t>2441207.387 </t>
  </si>
  <si>
    <t> 12.09.1971 21:17 </t>
  </si>
  <si>
    <t>2441513.417 </t>
  </si>
  <si>
    <t> 14.07.1972 22:00 </t>
  </si>
  <si>
    <t> 0.064 </t>
  </si>
  <si>
    <t> BBS 4 </t>
  </si>
  <si>
    <t>2441572.363 </t>
  </si>
  <si>
    <t> 11.09.1972 20:42 </t>
  </si>
  <si>
    <t> 0.068 </t>
  </si>
  <si>
    <t> BBS 5 </t>
  </si>
  <si>
    <t>2441794.509 </t>
  </si>
  <si>
    <t> 22.04.1973 00:12 </t>
  </si>
  <si>
    <t> 0.048 </t>
  </si>
  <si>
    <t> K.Locher </t>
  </si>
  <si>
    <t> BBS 9 </t>
  </si>
  <si>
    <t>2441803.583 </t>
  </si>
  <si>
    <t> 01.05.1973 01:59 </t>
  </si>
  <si>
    <t> 0.053 </t>
  </si>
  <si>
    <t>2441828.521 </t>
  </si>
  <si>
    <t> 26.05.1973 00:30 </t>
  </si>
  <si>
    <t> 0.054 </t>
  </si>
  <si>
    <t>2441828.522 </t>
  </si>
  <si>
    <t> 26.05.1973 00:31 </t>
  </si>
  <si>
    <t> 0.055 </t>
  </si>
  <si>
    <t>2441853.456 </t>
  </si>
  <si>
    <t> 19.06.1973 22:56 </t>
  </si>
  <si>
    <t> 0.052 </t>
  </si>
  <si>
    <t> BBS 10 </t>
  </si>
  <si>
    <t>2441853.458 </t>
  </si>
  <si>
    <t> 19.06.1973 22:59 </t>
  </si>
  <si>
    <t>2442075.622 </t>
  </si>
  <si>
    <t> 28.01.1974 02:55 </t>
  </si>
  <si>
    <t> BBS 13 </t>
  </si>
  <si>
    <t>2442184.432 </t>
  </si>
  <si>
    <t> 16.05.1974 22:22 </t>
  </si>
  <si>
    <t> 0.046 </t>
  </si>
  <si>
    <t> BBS 15 </t>
  </si>
  <si>
    <t>2442193.496 </t>
  </si>
  <si>
    <t> 25.05.1974 23:54 </t>
  </si>
  <si>
    <t> 0.042 </t>
  </si>
  <si>
    <t>2442218.436 </t>
  </si>
  <si>
    <t> 19.06.1974 22:27 </t>
  </si>
  <si>
    <t> 0.045 </t>
  </si>
  <si>
    <t> BBS 16 </t>
  </si>
  <si>
    <t>2442560.735 </t>
  </si>
  <si>
    <t> 28.05.1975 05:38 </t>
  </si>
  <si>
    <t> 0.027 </t>
  </si>
  <si>
    <t> G.Samolyk </t>
  </si>
  <si>
    <t> AVSJ 7.36 </t>
  </si>
  <si>
    <t>2442594.739 </t>
  </si>
  <si>
    <t> 01.07.1975 05:44 </t>
  </si>
  <si>
    <t> 0.026 </t>
  </si>
  <si>
    <t> M.Baldwin </t>
  </si>
  <si>
    <t>2442619.678 </t>
  </si>
  <si>
    <t> 26.07.1975 04:16 </t>
  </si>
  <si>
    <t> 0.028 </t>
  </si>
  <si>
    <t> E.Mayer </t>
  </si>
  <si>
    <t>2442626.480 </t>
  </si>
  <si>
    <t> 01.08.1975 23:31 </t>
  </si>
  <si>
    <t> 0.029 </t>
  </si>
  <si>
    <t> BBS 23 </t>
  </si>
  <si>
    <t>2442628.743 </t>
  </si>
  <si>
    <t> 04.08.1975 05:49 </t>
  </si>
  <si>
    <t> 0.025 </t>
  </si>
  <si>
    <t>2442628.745 </t>
  </si>
  <si>
    <t> 04.08.1975 05:52 </t>
  </si>
  <si>
    <t> G.Wedemayer </t>
  </si>
  <si>
    <t>2442628.747 </t>
  </si>
  <si>
    <t> 04.08.1975 05:55 </t>
  </si>
  <si>
    <t> W.Farrar </t>
  </si>
  <si>
    <t>2442898.511 </t>
  </si>
  <si>
    <t> 30.04.1976 00:15 </t>
  </si>
  <si>
    <t> 0.020 </t>
  </si>
  <si>
    <t> BBS 27 </t>
  </si>
  <si>
    <t>2442907.580 </t>
  </si>
  <si>
    <t> 09.05.1976 01:55 </t>
  </si>
  <si>
    <t> 0.021 </t>
  </si>
  <si>
    <t> BBS 28 </t>
  </si>
  <si>
    <t>2442925.715 </t>
  </si>
  <si>
    <t> 27.05.1976 05:09 </t>
  </si>
  <si>
    <t> C.Hesseltine </t>
  </si>
  <si>
    <t> AOEB 2 </t>
  </si>
  <si>
    <t>2442934.782 </t>
  </si>
  <si>
    <t> 05.06.1976 06:46 </t>
  </si>
  <si>
    <t> 0.019 </t>
  </si>
  <si>
    <t>2442957.454 </t>
  </si>
  <si>
    <t> 27.06.1976 22:53 </t>
  </si>
  <si>
    <t>2443016.392 </t>
  </si>
  <si>
    <t> 25.08.1976 21:24 </t>
  </si>
  <si>
    <t> 0.017 </t>
  </si>
  <si>
    <t> BBS 29 </t>
  </si>
  <si>
    <t>2443016.394 </t>
  </si>
  <si>
    <t> 25.08.1976 21:27 </t>
  </si>
  <si>
    <t>2443188.680 </t>
  </si>
  <si>
    <t> 14.02.1977 04:19 </t>
  </si>
  <si>
    <t> 0.013 </t>
  </si>
  <si>
    <t> BBS 32 </t>
  </si>
  <si>
    <t>2443288.429 </t>
  </si>
  <si>
    <t> 24.05.1977 22:17 </t>
  </si>
  <si>
    <t> 0.014 </t>
  </si>
  <si>
    <t> BBS 33 </t>
  </si>
  <si>
    <t>2443290.693 </t>
  </si>
  <si>
    <t> 27.05.1977 04:37 </t>
  </si>
  <si>
    <t> 0.011 </t>
  </si>
  <si>
    <t> D.Ruokonen </t>
  </si>
  <si>
    <t>2443290.697 </t>
  </si>
  <si>
    <t> 27.05.1977 04:43 </t>
  </si>
  <si>
    <t> 0.015 </t>
  </si>
  <si>
    <t>2443630.741 </t>
  </si>
  <si>
    <t> 02.05.1978 05:47 </t>
  </si>
  <si>
    <t> 0.009 </t>
  </si>
  <si>
    <t>2443662.476 </t>
  </si>
  <si>
    <t> 02.06.1978 23:25 </t>
  </si>
  <si>
    <t> 0.006 </t>
  </si>
  <si>
    <t> BBS 37 </t>
  </si>
  <si>
    <t>2443662.478 </t>
  </si>
  <si>
    <t> 02.06.1978 23:28 </t>
  </si>
  <si>
    <t> 0.008 </t>
  </si>
  <si>
    <t>2443746.360 </t>
  </si>
  <si>
    <t> 25.08.1978 20:38 </t>
  </si>
  <si>
    <t> BBS 38 </t>
  </si>
  <si>
    <t>2443755.418 </t>
  </si>
  <si>
    <t> 03.09.1978 22:01 </t>
  </si>
  <si>
    <t> 0.001 </t>
  </si>
  <si>
    <t> BBS 39 </t>
  </si>
  <si>
    <t>2443755.421 </t>
  </si>
  <si>
    <t> 03.09.1978 22:06 </t>
  </si>
  <si>
    <t> 0.004 </t>
  </si>
  <si>
    <t>2443968.513 </t>
  </si>
  <si>
    <t> 05.04.1979 00:18 </t>
  </si>
  <si>
    <t> -0.002 </t>
  </si>
  <si>
    <t> BBS 43 </t>
  </si>
  <si>
    <t>2443977.586 </t>
  </si>
  <si>
    <t> 14.04.1979 02:03 </t>
  </si>
  <si>
    <t> 0.003 </t>
  </si>
  <si>
    <t>2444061.463 </t>
  </si>
  <si>
    <t> 06.07.1979 23:06 </t>
  </si>
  <si>
    <t> BBS 44 </t>
  </si>
  <si>
    <t>2444088.668 </t>
  </si>
  <si>
    <t> 03.08.1979 04:01 </t>
  </si>
  <si>
    <t> 0.002 </t>
  </si>
  <si>
    <t>2444342.568 </t>
  </si>
  <si>
    <t> 13.04.1980 01:37 </t>
  </si>
  <si>
    <t> BBS 47 </t>
  </si>
  <si>
    <t>2444376.577 </t>
  </si>
  <si>
    <t> 17.05.1980 01:50 </t>
  </si>
  <si>
    <t> BBS 48 </t>
  </si>
  <si>
    <t>2444451.384 </t>
  </si>
  <si>
    <t> 30.07.1980 21:12 </t>
  </si>
  <si>
    <t> BBS 49 </t>
  </si>
  <si>
    <t>2444485.385 </t>
  </si>
  <si>
    <t> 02.09.1980 21:14 </t>
  </si>
  <si>
    <t> -0.006 </t>
  </si>
  <si>
    <t> BBS 50 </t>
  </si>
  <si>
    <t>2444485.387 </t>
  </si>
  <si>
    <t> 02.09.1980 21:17 </t>
  </si>
  <si>
    <t> -0.004 </t>
  </si>
  <si>
    <t>2444487.655 </t>
  </si>
  <si>
    <t> 05.09.1980 03:43 </t>
  </si>
  <si>
    <t> G.Hanson </t>
  </si>
  <si>
    <t>2444707.554 </t>
  </si>
  <si>
    <t> 13.04.1981 01:17 </t>
  </si>
  <si>
    <t> BBS 54 </t>
  </si>
  <si>
    <t>2444709.821 </t>
  </si>
  <si>
    <t> 15.04.1981 07:42 </t>
  </si>
  <si>
    <t> D.Williams </t>
  </si>
  <si>
    <t>2444734.758 </t>
  </si>
  <si>
    <t> 10.05.1981 06:11 </t>
  </si>
  <si>
    <t>2444757.421 </t>
  </si>
  <si>
    <t> 01.06.1981 22:06 </t>
  </si>
  <si>
    <t> -0.010 </t>
  </si>
  <si>
    <t> M.Andrakakou </t>
  </si>
  <si>
    <t> BBS 55 </t>
  </si>
  <si>
    <t>2444757.426 </t>
  </si>
  <si>
    <t> 01.06.1981 22:13 </t>
  </si>
  <si>
    <t> -0.005 </t>
  </si>
  <si>
    <t>2444757.428 </t>
  </si>
  <si>
    <t> 01.06.1981 22:16 </t>
  </si>
  <si>
    <t>2444816.362 </t>
  </si>
  <si>
    <t> 30.07.1981 20:41 </t>
  </si>
  <si>
    <t> -0.011 </t>
  </si>
  <si>
    <t> R.Germann </t>
  </si>
  <si>
    <t> BBS 56 </t>
  </si>
  <si>
    <t>2445131.482 </t>
  </si>
  <si>
    <t> 10.06.1982 23:34 </t>
  </si>
  <si>
    <t> BBS 61 </t>
  </si>
  <si>
    <t>2445217.632 </t>
  </si>
  <si>
    <t> 05.09.1982 03:10 </t>
  </si>
  <si>
    <t> -0.000 </t>
  </si>
  <si>
    <t> G.Chaple </t>
  </si>
  <si>
    <t>2445274.308 </t>
  </si>
  <si>
    <t> 31.10.1982 19:23 </t>
  </si>
  <si>
    <t> BBS 63 </t>
  </si>
  <si>
    <t>2445387.652 </t>
  </si>
  <si>
    <t> 22.02.1983 03:38 </t>
  </si>
  <si>
    <t> BBS 65 </t>
  </si>
  <si>
    <t>2445428.462 </t>
  </si>
  <si>
    <t> 03.04.1983 23:05 </t>
  </si>
  <si>
    <t> -0.001 </t>
  </si>
  <si>
    <t> BBS 66 </t>
  </si>
  <si>
    <t>2445471.538 </t>
  </si>
  <si>
    <t> 17.05.1983 00:54 </t>
  </si>
  <si>
    <t>2445523.680 </t>
  </si>
  <si>
    <t> 08.07.1983 04:19 </t>
  </si>
  <si>
    <t>2445530.480 </t>
  </si>
  <si>
    <t> 14.07.1983 23:31 </t>
  </si>
  <si>
    <t> M.Kohl </t>
  </si>
  <si>
    <t> BBS 67 </t>
  </si>
  <si>
    <t>2445555.401 </t>
  </si>
  <si>
    <t> 08.08.1983 21:37 </t>
  </si>
  <si>
    <t> -0.014 </t>
  </si>
  <si>
    <t> BBS 68 </t>
  </si>
  <si>
    <t>2445555.415 </t>
  </si>
  <si>
    <t> 08.08.1983 21:57 </t>
  </si>
  <si>
    <t>2445580.347 </t>
  </si>
  <si>
    <t> 02.09.1983 20:19 </t>
  </si>
  <si>
    <t>2445591.688 </t>
  </si>
  <si>
    <t> 14.09.1983 04:30 </t>
  </si>
  <si>
    <t>2445788.916 </t>
  </si>
  <si>
    <t> 29.03.1984 09:59 </t>
  </si>
  <si>
    <t> R.Hill </t>
  </si>
  <si>
    <t>2445802.519 </t>
  </si>
  <si>
    <t> 12.04.1984 00:27 </t>
  </si>
  <si>
    <t> BBS 71 </t>
  </si>
  <si>
    <t>2445813.852 </t>
  </si>
  <si>
    <t> 23.04.1984 08:26 </t>
  </si>
  <si>
    <t>2445847.858 </t>
  </si>
  <si>
    <t> 27.05.1984 08:35 </t>
  </si>
  <si>
    <t>2445861.464 </t>
  </si>
  <si>
    <t> 09.06.1984 23:08 </t>
  </si>
  <si>
    <t> BBS 72 </t>
  </si>
  <si>
    <t>2445879.592 </t>
  </si>
  <si>
    <t> 28.06.1984 02:12 </t>
  </si>
  <si>
    <t> P.Troubil </t>
  </si>
  <si>
    <t> BRNO 27 </t>
  </si>
  <si>
    <t>2445879.597 </t>
  </si>
  <si>
    <t> 28.06.1984 02:19 </t>
  </si>
  <si>
    <t>2445920.404 </t>
  </si>
  <si>
    <t> 07.08.1984 21:41 </t>
  </si>
  <si>
    <t> BBS 73 </t>
  </si>
  <si>
    <t>2446176.560 </t>
  </si>
  <si>
    <t> 21.04.1985 01:26 </t>
  </si>
  <si>
    <t> -0.013 </t>
  </si>
  <si>
    <t> G.Mavrofridis </t>
  </si>
  <si>
    <t> BBS 77 </t>
  </si>
  <si>
    <t>2446176.578 </t>
  </si>
  <si>
    <t> 21.04.1985 01:52 </t>
  </si>
  <si>
    <t> 0.005 </t>
  </si>
  <si>
    <t> BBS 76 </t>
  </si>
  <si>
    <t>2446178.841 </t>
  </si>
  <si>
    <t> 23.04.1985 08:11 </t>
  </si>
  <si>
    <t>2446203.784 </t>
  </si>
  <si>
    <t> 18.05.1985 06:48 </t>
  </si>
  <si>
    <t> 0.007 </t>
  </si>
  <si>
    <t>2446212.846 </t>
  </si>
  <si>
    <t> 27.05.1985 08:18 </t>
  </si>
  <si>
    <t> P.Atwood </t>
  </si>
  <si>
    <t>2446212.851 </t>
  </si>
  <si>
    <t> 27.05.1985 08:25 </t>
  </si>
  <si>
    <t>2446228.716 </t>
  </si>
  <si>
    <t> 12.06.1985 05:11 </t>
  </si>
  <si>
    <t>2446269.502 </t>
  </si>
  <si>
    <t> 23.07.1985 00:02 </t>
  </si>
  <si>
    <t> -0.018 </t>
  </si>
  <si>
    <t>2446269.523 </t>
  </si>
  <si>
    <t> 23.07.1985 00:33 </t>
  </si>
  <si>
    <t>2446319.402 </t>
  </si>
  <si>
    <t> 10.09.1985 21:38 </t>
  </si>
  <si>
    <t> BBS 78 </t>
  </si>
  <si>
    <t>2446568.767 </t>
  </si>
  <si>
    <t> 18.05.1986 06:24 </t>
  </si>
  <si>
    <t>2446602.770 </t>
  </si>
  <si>
    <t> 21.06.1986 06:28 </t>
  </si>
  <si>
    <t> 0.000 </t>
  </si>
  <si>
    <t>2446684.367 </t>
  </si>
  <si>
    <t> 10.09.1986 20:48 </t>
  </si>
  <si>
    <t> -0.015 </t>
  </si>
  <si>
    <t> BBS 81 </t>
  </si>
  <si>
    <t>2446881.608 </t>
  </si>
  <si>
    <t> 27.03.1987 02:35 </t>
  </si>
  <si>
    <t> BBS 83 </t>
  </si>
  <si>
    <t>2446924.683 </t>
  </si>
  <si>
    <t> 09.05.1987 04:23 </t>
  </si>
  <si>
    <t>2446990.426 </t>
  </si>
  <si>
    <t> 13.07.1987 22:13 </t>
  </si>
  <si>
    <t> BBS 84 </t>
  </si>
  <si>
    <t>2446999.484 </t>
  </si>
  <si>
    <t> 22.07.1987 23:36 </t>
  </si>
  <si>
    <t> A.Dedoch </t>
  </si>
  <si>
    <t> BRNO 30 </t>
  </si>
  <si>
    <t>2446999.490 </t>
  </si>
  <si>
    <t> 22.07.1987 23:45 </t>
  </si>
  <si>
    <t> P.Lutcha </t>
  </si>
  <si>
    <t>2446999.494 </t>
  </si>
  <si>
    <t> 22.07.1987 23:51 </t>
  </si>
  <si>
    <t> J.Vavrincova </t>
  </si>
  <si>
    <t>2446999.497 </t>
  </si>
  <si>
    <t> 22.07.1987 23:55 </t>
  </si>
  <si>
    <t> M.Tichy </t>
  </si>
  <si>
    <t>2446999.498 </t>
  </si>
  <si>
    <t> 22.07.1987 23:57 </t>
  </si>
  <si>
    <t> M.Znojilova </t>
  </si>
  <si>
    <t>2447001.760 </t>
  </si>
  <si>
    <t> 25.07.1987 06:14 </t>
  </si>
  <si>
    <t>2447001.766 </t>
  </si>
  <si>
    <t> 25.07.1987 06:23 </t>
  </si>
  <si>
    <t>2447024.434 </t>
  </si>
  <si>
    <t> 16.08.1987 22:24 </t>
  </si>
  <si>
    <t> BBS 85 </t>
  </si>
  <si>
    <t>2447212.592 </t>
  </si>
  <si>
    <t> 21.02.1988 02:12 </t>
  </si>
  <si>
    <t> BBS 87 </t>
  </si>
  <si>
    <t>2447262.461 </t>
  </si>
  <si>
    <t> 10.04.1988 23:03 </t>
  </si>
  <si>
    <t> BBS 88 </t>
  </si>
  <si>
    <t>2447305.536 </t>
  </si>
  <si>
    <t> 24.05.1988 00:51 </t>
  </si>
  <si>
    <t> J.Manek </t>
  </si>
  <si>
    <t>2447307.801 </t>
  </si>
  <si>
    <t> 26.05.1988 07:13 </t>
  </si>
  <si>
    <t>2447382.617 </t>
  </si>
  <si>
    <t> 09.08.1988 02:48 </t>
  </si>
  <si>
    <t>2447389.413 </t>
  </si>
  <si>
    <t> 15.08.1988 21:54 </t>
  </si>
  <si>
    <t> BBS 89 </t>
  </si>
  <si>
    <t>2447552.640 </t>
  </si>
  <si>
    <t> 26.01.1989 03:21 </t>
  </si>
  <si>
    <t> BBS 91 </t>
  </si>
  <si>
    <t>2447670.506 </t>
  </si>
  <si>
    <t> 24.05.1989 00:08 </t>
  </si>
  <si>
    <t> -0.021 </t>
  </si>
  <si>
    <t> BBS 92 </t>
  </si>
  <si>
    <t>2447672.786 </t>
  </si>
  <si>
    <t> 26.05.1989 06:51 </t>
  </si>
  <si>
    <t> -0.008 </t>
  </si>
  <si>
    <t>2447672.787 </t>
  </si>
  <si>
    <t> 26.05.1989 06:53 </t>
  </si>
  <si>
    <t> -0.007 </t>
  </si>
  <si>
    <t>2447706.791 </t>
  </si>
  <si>
    <t> 29.06.1989 06:59 </t>
  </si>
  <si>
    <t>2447790.667 </t>
  </si>
  <si>
    <t> 21.09.1989 04:00 </t>
  </si>
  <si>
    <t>2447942.554 </t>
  </si>
  <si>
    <t> 20.02.1990 01:17 </t>
  </si>
  <si>
    <t> BBS 94 </t>
  </si>
  <si>
    <t>2448069.507 </t>
  </si>
  <si>
    <t> 27.06.1990 00:10 </t>
  </si>
  <si>
    <t> -0.012 </t>
  </si>
  <si>
    <t> BBS 95 </t>
  </si>
  <si>
    <t>2448094.443 </t>
  </si>
  <si>
    <t> 21.07.1990 22:37 </t>
  </si>
  <si>
    <t> BBS 96 </t>
  </si>
  <si>
    <t>2448103.504 </t>
  </si>
  <si>
    <t> 31.07.1990 00:05 </t>
  </si>
  <si>
    <t> -0.020 </t>
  </si>
  <si>
    <t>2448178.316 </t>
  </si>
  <si>
    <t> 13.10.1990 19:35 </t>
  </si>
  <si>
    <t> -0.019 </t>
  </si>
  <si>
    <t>2448518.358 </t>
  </si>
  <si>
    <t> 18.09.1991 20:35 </t>
  </si>
  <si>
    <t> -0.027 </t>
  </si>
  <si>
    <t> BBS 99 </t>
  </si>
  <si>
    <t>2448518.362 </t>
  </si>
  <si>
    <t> 18.09.1991 20:41 </t>
  </si>
  <si>
    <t> -0.023 </t>
  </si>
  <si>
    <t>2448545.567 </t>
  </si>
  <si>
    <t> 16.10.1991 01:36 </t>
  </si>
  <si>
    <t> -0.022 </t>
  </si>
  <si>
    <t>2448801.733 </t>
  </si>
  <si>
    <t> 28.06.1992 05:35 </t>
  </si>
  <si>
    <t>2448835.735 </t>
  </si>
  <si>
    <t> 01.08.1992 05:38 </t>
  </si>
  <si>
    <t> -0.030 </t>
  </si>
  <si>
    <t>2448835.736 </t>
  </si>
  <si>
    <t> 01.08.1992 05:39 </t>
  </si>
  <si>
    <t> -0.029 </t>
  </si>
  <si>
    <t>2448883.341 </t>
  </si>
  <si>
    <t> 17.09.1992 20:11 </t>
  </si>
  <si>
    <t> -0.031 </t>
  </si>
  <si>
    <t> BBS 102 </t>
  </si>
  <si>
    <t>2448883.342 </t>
  </si>
  <si>
    <t> 17.09.1992 20:12 </t>
  </si>
  <si>
    <t>2449130.440 </t>
  </si>
  <si>
    <t> 22.05.1993 22:33 </t>
  </si>
  <si>
    <t> -0.035 </t>
  </si>
  <si>
    <t> BBS 104 </t>
  </si>
  <si>
    <t>2449130.441 </t>
  </si>
  <si>
    <t> 22.05.1993 22:35 </t>
  </si>
  <si>
    <t> -0.034 </t>
  </si>
  <si>
    <t>2449164.442 </t>
  </si>
  <si>
    <t> 25.06.1993 22:36 </t>
  </si>
  <si>
    <t> -0.038 </t>
  </si>
  <si>
    <t>2449198.443 </t>
  </si>
  <si>
    <t> 29.07.1993 22:37 </t>
  </si>
  <si>
    <t> -0.042 </t>
  </si>
  <si>
    <t>E </t>
  </si>
  <si>
    <t>?</t>
  </si>
  <si>
    <t> A.Paschke </t>
  </si>
  <si>
    <t> BBS 105 </t>
  </si>
  <si>
    <t>2449395.678 </t>
  </si>
  <si>
    <t> 12.02.1994 04:16 </t>
  </si>
  <si>
    <t> -0.036 </t>
  </si>
  <si>
    <t> BBS 106 </t>
  </si>
  <si>
    <t>2449599.695 </t>
  </si>
  <si>
    <t> 04.09.1994 04:40 </t>
  </si>
  <si>
    <t> -0.049 </t>
  </si>
  <si>
    <t>2449776.531 </t>
  </si>
  <si>
    <t> 28.02.1995 00:44 </t>
  </si>
  <si>
    <t> -0.039 </t>
  </si>
  <si>
    <t> BBS 108 </t>
  </si>
  <si>
    <t>2449812.789 </t>
  </si>
  <si>
    <t> 05.04.1995 06:56 </t>
  </si>
  <si>
    <t> -0.053 </t>
  </si>
  <si>
    <t> AOEB 8 </t>
  </si>
  <si>
    <t>2449844.527 </t>
  </si>
  <si>
    <t> 07.05.1995 00:38 </t>
  </si>
  <si>
    <t> BBS 109 </t>
  </si>
  <si>
    <t>2449926.128 </t>
  </si>
  <si>
    <t> 27.07.1995 15:04 </t>
  </si>
  <si>
    <t> -0.064 </t>
  </si>
  <si>
    <t> Y.Sekino </t>
  </si>
  <si>
    <t>VSB 47 </t>
  </si>
  <si>
    <t>2449960.144 </t>
  </si>
  <si>
    <t> 30.08.1995 15:27 </t>
  </si>
  <si>
    <t>2450100.691 </t>
  </si>
  <si>
    <t> 18.01.1996 04:35 </t>
  </si>
  <si>
    <t> -0.060 </t>
  </si>
  <si>
    <t> BBS 111 </t>
  </si>
  <si>
    <t>2450209.506 </t>
  </si>
  <si>
    <t> 06.05.1996 00:08 </t>
  </si>
  <si>
    <t> -0.061 </t>
  </si>
  <si>
    <t> BBS 112 </t>
  </si>
  <si>
    <t>2450211.774 </t>
  </si>
  <si>
    <t> 08.05.1996 06:34 </t>
  </si>
  <si>
    <t>2450234.442 </t>
  </si>
  <si>
    <t> 30.05.1996 22:36 </t>
  </si>
  <si>
    <t> -0.062 </t>
  </si>
  <si>
    <t>2450277.515 </t>
  </si>
  <si>
    <t> 13.07.1996 00:21 </t>
  </si>
  <si>
    <t> BBS 113 </t>
  </si>
  <si>
    <t>2450304.721 </t>
  </si>
  <si>
    <t> 09.08.1996 05:18 </t>
  </si>
  <si>
    <t>2450515.5496 </t>
  </si>
  <si>
    <t> 08.03.1997 01:11 </t>
  </si>
  <si>
    <t> -0.0628 </t>
  </si>
  <si>
    <t> J.Müller </t>
  </si>
  <si>
    <t> BRNO 32 </t>
  </si>
  <si>
    <t>2450515.5517 </t>
  </si>
  <si>
    <t> 08.03.1997 01:14 </t>
  </si>
  <si>
    <t> -0.0607 </t>
  </si>
  <si>
    <t> K.Koss </t>
  </si>
  <si>
    <t>2450515.5538 </t>
  </si>
  <si>
    <t> 08.03.1997 01:17 </t>
  </si>
  <si>
    <t> -0.0586 </t>
  </si>
  <si>
    <t> J.Cechal </t>
  </si>
  <si>
    <t>2450583.557 </t>
  </si>
  <si>
    <t> 15.05.1997 01:22 </t>
  </si>
  <si>
    <t> -0.065 </t>
  </si>
  <si>
    <t> BBS 115 </t>
  </si>
  <si>
    <t>2450599.428 </t>
  </si>
  <si>
    <t> 30.05.1997 22:16 </t>
  </si>
  <si>
    <t> -0.063 </t>
  </si>
  <si>
    <t>2450642.503 </t>
  </si>
  <si>
    <t> 13.07.1997 00:04 </t>
  </si>
  <si>
    <t>2450667.4357 </t>
  </si>
  <si>
    <t> 06.08.1997 22:27 </t>
  </si>
  <si>
    <t> -0.0658 </t>
  </si>
  <si>
    <t> M.Netolicky </t>
  </si>
  <si>
    <t>2450667.4364 </t>
  </si>
  <si>
    <t> 06.08.1997 22:28 </t>
  </si>
  <si>
    <t> -0.0651 </t>
  </si>
  <si>
    <t> J.Gozdal </t>
  </si>
  <si>
    <t>2450667.4420 </t>
  </si>
  <si>
    <t> 06.08.1997 22:36 </t>
  </si>
  <si>
    <t> -0.0595 </t>
  </si>
  <si>
    <t> S.Macuchova </t>
  </si>
  <si>
    <t>2450669.711 </t>
  </si>
  <si>
    <t> 09.08.1997 05:03 </t>
  </si>
  <si>
    <t> -0.057 </t>
  </si>
  <si>
    <t>2450692.372 </t>
  </si>
  <si>
    <t> 31.08.1997 20:55 </t>
  </si>
  <si>
    <t> -0.066 </t>
  </si>
  <si>
    <t>2450717.311 </t>
  </si>
  <si>
    <t> 25.09.1997 19:27 </t>
  </si>
  <si>
    <t> BBS 116 </t>
  </si>
  <si>
    <t>2450948.536 </t>
  </si>
  <si>
    <t> 15.05.1998 00:51 </t>
  </si>
  <si>
    <t> -0.074 </t>
  </si>
  <si>
    <t> BBS 118 </t>
  </si>
  <si>
    <t>2450950.804 </t>
  </si>
  <si>
    <t> 17.05.1998 07:17 </t>
  </si>
  <si>
    <t> -0.073 </t>
  </si>
  <si>
    <t>2450950.808 </t>
  </si>
  <si>
    <t> 17.05.1998 07:23 </t>
  </si>
  <si>
    <t> -0.069 </t>
  </si>
  <si>
    <t>2450984.806 </t>
  </si>
  <si>
    <t> 20.06.1998 07:20 </t>
  </si>
  <si>
    <t> -0.076 </t>
  </si>
  <si>
    <t>2451195.639 </t>
  </si>
  <si>
    <t> 17.01.1999 03:20 </t>
  </si>
  <si>
    <t> BBS 119 </t>
  </si>
  <si>
    <t>2451254.574 </t>
  </si>
  <si>
    <t> 17.03.1999 01:46 </t>
  </si>
  <si>
    <t> -0.081 </t>
  </si>
  <si>
    <t> BBS 120 </t>
  </si>
  <si>
    <t>2451619.549 </t>
  </si>
  <si>
    <t> 16.03.2000 01:10 </t>
  </si>
  <si>
    <t> -0.093 </t>
  </si>
  <si>
    <t> BBS 122 </t>
  </si>
  <si>
    <t>2451678.4900 </t>
  </si>
  <si>
    <t> 13.05.2000 23:45 </t>
  </si>
  <si>
    <t> -0.0937 </t>
  </si>
  <si>
    <t> Hajek&amp;Koss </t>
  </si>
  <si>
    <t>2451703.428 </t>
  </si>
  <si>
    <t> 07.06.2000 22:16 </t>
  </si>
  <si>
    <t> BBS 123 </t>
  </si>
  <si>
    <t>2451705.694 </t>
  </si>
  <si>
    <t> 10.06.2000 04:39 </t>
  </si>
  <si>
    <t> -0.094 </t>
  </si>
  <si>
    <t>2451705.695 </t>
  </si>
  <si>
    <t> 10.06.2000 04:40 </t>
  </si>
  <si>
    <t>2451748.769 </t>
  </si>
  <si>
    <t> 23.07.2000 06:27 </t>
  </si>
  <si>
    <t> -0.092 </t>
  </si>
  <si>
    <t>2451773.7012 </t>
  </si>
  <si>
    <t> 17.08.2000 04:49 </t>
  </si>
  <si>
    <t> -0.0965 </t>
  </si>
  <si>
    <t>C </t>
  </si>
  <si>
    <t>ns</t>
  </si>
  <si>
    <t> J.A.Howell </t>
  </si>
  <si>
    <t>2451934.653 </t>
  </si>
  <si>
    <t> 25.01.2001 03:40 </t>
  </si>
  <si>
    <t> -0.102 </t>
  </si>
  <si>
    <t> BBS 124 </t>
  </si>
  <si>
    <t>2451984.526 </t>
  </si>
  <si>
    <t> 16.03.2001 00:37 </t>
  </si>
  <si>
    <t> -0.103 </t>
  </si>
  <si>
    <t> BBS 125 </t>
  </si>
  <si>
    <t>2452070.671 </t>
  </si>
  <si>
    <t> 10.06.2001 04:06 </t>
  </si>
  <si>
    <t> -0.104 </t>
  </si>
  <si>
    <t>2452104.675 </t>
  </si>
  <si>
    <t> 14.07.2001 04:12 </t>
  </si>
  <si>
    <t> -0.105 </t>
  </si>
  <si>
    <t>2452435.650 </t>
  </si>
  <si>
    <t> 10.06.2002 03:36 </t>
  </si>
  <si>
    <t> -0.112 </t>
  </si>
  <si>
    <t> C.Stephan </t>
  </si>
  <si>
    <t>2452442.441 </t>
  </si>
  <si>
    <t> 16.06.2002 22:35 </t>
  </si>
  <si>
    <t> -0.122 </t>
  </si>
  <si>
    <t> BBS 128 </t>
  </si>
  <si>
    <t>2452526.324 </t>
  </si>
  <si>
    <t> 08.09.2002 19:46 </t>
  </si>
  <si>
    <t> -0.118 </t>
  </si>
  <si>
    <t> BBS 129 </t>
  </si>
  <si>
    <t>2452775.6804 </t>
  </si>
  <si>
    <t> 16.05.2003 04:19 </t>
  </si>
  <si>
    <t> -0.1315 </t>
  </si>
  <si>
    <t>2452875.422 </t>
  </si>
  <si>
    <t> 23.08.2003 22:07 </t>
  </si>
  <si>
    <t> -0.138 </t>
  </si>
  <si>
    <t> BBS 130 </t>
  </si>
  <si>
    <t>2453190.527 </t>
  </si>
  <si>
    <t> 04.07.2004 00:38 </t>
  </si>
  <si>
    <t> -0.146 </t>
  </si>
  <si>
    <t>OEJV 0003 </t>
  </si>
  <si>
    <t>2453548.700 </t>
  </si>
  <si>
    <t> 27.06.2005 04:48 </t>
  </si>
  <si>
    <t> -0.159 </t>
  </si>
  <si>
    <t> S.Cook </t>
  </si>
  <si>
    <t> AOEB 12 </t>
  </si>
  <si>
    <t>2453548.7018 </t>
  </si>
  <si>
    <t> 27.06.2005 04:50 </t>
  </si>
  <si>
    <t> -0.1573 </t>
  </si>
  <si>
    <t>R</t>
  </si>
  <si>
    <t> J.M.Cook et al. </t>
  </si>
  <si>
    <t>IBVS 5636 </t>
  </si>
  <si>
    <t>2453555.501 </t>
  </si>
  <si>
    <t> 04.07.2005 00:01 </t>
  </si>
  <si>
    <t>2453879.6759 </t>
  </si>
  <si>
    <t> 24.05.2006 04:13 </t>
  </si>
  <si>
    <t> -0.1653 </t>
  </si>
  <si>
    <t>2453888.7438 </t>
  </si>
  <si>
    <t> 02.06.2006 05:51 </t>
  </si>
  <si>
    <t> -0.1654 </t>
  </si>
  <si>
    <t> V.Petriew </t>
  </si>
  <si>
    <t>2453920.4811 </t>
  </si>
  <si>
    <t> 03.07.2006 23:32 </t>
  </si>
  <si>
    <t> -0.1661 </t>
  </si>
  <si>
    <t>-I</t>
  </si>
  <si>
    <t> F.Agerer </t>
  </si>
  <si>
    <t>BAVM 178 </t>
  </si>
  <si>
    <t>2454192.5171 </t>
  </si>
  <si>
    <t> 02.04.2007 00:24 </t>
  </si>
  <si>
    <t>4469</t>
  </si>
  <si>
    <t> -0.1701 </t>
  </si>
  <si>
    <t> T.Borkovits et al. </t>
  </si>
  <si>
    <t>IBVS 5835 </t>
  </si>
  <si>
    <t>2454217.450 </t>
  </si>
  <si>
    <t> 26.04.2007 22:48 </t>
  </si>
  <si>
    <t>4480</t>
  </si>
  <si>
    <t> -0.174 </t>
  </si>
  <si>
    <t> M.&amp; C.Rätz </t>
  </si>
  <si>
    <t>BAVM 201 </t>
  </si>
  <si>
    <t>2454217.4525 </t>
  </si>
  <si>
    <t> 26.04.2007 22:51 </t>
  </si>
  <si>
    <t> -0.1717 </t>
  </si>
  <si>
    <t>BAVM 186 </t>
  </si>
  <si>
    <t>2454219.7194 </t>
  </si>
  <si>
    <t> 29.04.2007 05:15 </t>
  </si>
  <si>
    <t>4481</t>
  </si>
  <si>
    <t> -0.1718 </t>
  </si>
  <si>
    <t>2454225.3930 </t>
  </si>
  <si>
    <t> 04.05.2007 21:25 </t>
  </si>
  <si>
    <t>4483.5</t>
  </si>
  <si>
    <t> -0.1657 </t>
  </si>
  <si>
    <t>Ic</t>
  </si>
  <si>
    <t> S.Dogru et al. </t>
  </si>
  <si>
    <t>IBVS 5893 </t>
  </si>
  <si>
    <t>2454369.3390 </t>
  </si>
  <si>
    <t> 25.09.2007 20:08 </t>
  </si>
  <si>
    <t>4547</t>
  </si>
  <si>
    <t> -0.1743 </t>
  </si>
  <si>
    <t>o</t>
  </si>
  <si>
    <t>2454627.7704 </t>
  </si>
  <si>
    <t> 10.06.2008 06:29 </t>
  </si>
  <si>
    <t>4661</t>
  </si>
  <si>
    <t> -0.1809 </t>
  </si>
  <si>
    <t> J.Bialozynski </t>
  </si>
  <si>
    <t>JAAVSO 36(2);186 </t>
  </si>
  <si>
    <t>2454652.7066 </t>
  </si>
  <si>
    <t> 05.07.2008 04:57 </t>
  </si>
  <si>
    <t>4672</t>
  </si>
  <si>
    <t> -0.1817 </t>
  </si>
  <si>
    <t>2454702.5792 </t>
  </si>
  <si>
    <t> 24.08.2008 01:54 </t>
  </si>
  <si>
    <t>4694</t>
  </si>
  <si>
    <t> -0.1831 </t>
  </si>
  <si>
    <t> K.Menzies </t>
  </si>
  <si>
    <t>2454931.5389 </t>
  </si>
  <si>
    <t> 10.04.2009 00:56 </t>
  </si>
  <si>
    <t>4795</t>
  </si>
  <si>
    <t> -0.1905 </t>
  </si>
  <si>
    <t>BAVM 209 </t>
  </si>
  <si>
    <t>2454933.8055 </t>
  </si>
  <si>
    <t> 12.04.2009 07:19 </t>
  </si>
  <si>
    <t>4796</t>
  </si>
  <si>
    <t> -0.1909 </t>
  </si>
  <si>
    <t> JAAVSO 38;85 </t>
  </si>
  <si>
    <t>2454947.4076 </t>
  </si>
  <si>
    <t> 25.04.2009 21:46 </t>
  </si>
  <si>
    <t>4802</t>
  </si>
  <si>
    <t> -0.1908 </t>
  </si>
  <si>
    <t>2454983.6776 </t>
  </si>
  <si>
    <t> 01.06.2009 04:15 </t>
  </si>
  <si>
    <t>4818</t>
  </si>
  <si>
    <t> -0.1928 </t>
  </si>
  <si>
    <t>2455398.5239 </t>
  </si>
  <si>
    <t> 21.07.2010 00:34 </t>
  </si>
  <si>
    <t>5001</t>
  </si>
  <si>
    <t> -0.2076 </t>
  </si>
  <si>
    <t> M.&amp; K.Rätz </t>
  </si>
  <si>
    <t>BAVM 220 </t>
  </si>
  <si>
    <t>2455661.4905 </t>
  </si>
  <si>
    <t> 09.04.2011 23:46 </t>
  </si>
  <si>
    <t>5117</t>
  </si>
  <si>
    <t> -0.2131 </t>
  </si>
  <si>
    <t>2455747.6338 </t>
  </si>
  <si>
    <t> 05.07.2011 03:12 </t>
  </si>
  <si>
    <t>5155</t>
  </si>
  <si>
    <t> -0.2158 </t>
  </si>
  <si>
    <t> JAAVSO 40;975 </t>
  </si>
  <si>
    <t>2456062.7442 </t>
  </si>
  <si>
    <t> 15.05.2012 05:51 </t>
  </si>
  <si>
    <t>5294</t>
  </si>
  <si>
    <t> -0.2184 </t>
  </si>
  <si>
    <t> JAAVSO 41;122 </t>
  </si>
  <si>
    <t>2456094.4830 </t>
  </si>
  <si>
    <t> 15.06.2012 23:35 </t>
  </si>
  <si>
    <t>5308</t>
  </si>
  <si>
    <t> -0.2177 </t>
  </si>
  <si>
    <t>BAVM 231 </t>
  </si>
  <si>
    <t>2456436.7956 </t>
  </si>
  <si>
    <t> 24.05.2013 07:05 </t>
  </si>
  <si>
    <t>5459</t>
  </si>
  <si>
    <t> -0.2221 </t>
  </si>
  <si>
    <t> JAAVSO 41;328 </t>
  </si>
  <si>
    <t>2456782.5058 </t>
  </si>
  <si>
    <t> 05.05.2014 00:08 </t>
  </si>
  <si>
    <t>5611.5</t>
  </si>
  <si>
    <t> -0.2295 </t>
  </si>
  <si>
    <t>BAVM 238 </t>
  </si>
  <si>
    <t>2456799.5099 </t>
  </si>
  <si>
    <t> 22.05.2014 00:14 </t>
  </si>
  <si>
    <t>5619</t>
  </si>
  <si>
    <t> -0.2279 </t>
  </si>
  <si>
    <t>2456801.7769 </t>
  </si>
  <si>
    <t> 24.05.2014 06:38 </t>
  </si>
  <si>
    <t>5620</t>
  </si>
  <si>
    <t> JAAVSO 42;426 </t>
  </si>
  <si>
    <t>2457082.8816 </t>
  </si>
  <si>
    <t> 01.03.2015 09:09 </t>
  </si>
  <si>
    <t>5744</t>
  </si>
  <si>
    <t> -0.2313 </t>
  </si>
  <si>
    <t> JAAVSO 43-1 </t>
  </si>
  <si>
    <t>JAVSO 43, 77</t>
  </si>
  <si>
    <t>JAVSO..43..238</t>
  </si>
  <si>
    <t>JAVSO..44..164</t>
  </si>
  <si>
    <t>JAVSO..45..215</t>
  </si>
  <si>
    <t>IBVS 6230</t>
  </si>
  <si>
    <t>RHN 2020</t>
  </si>
  <si>
    <t>LiTE fit fails</t>
  </si>
  <si>
    <t>RHN 2021</t>
  </si>
  <si>
    <t>JAVSO 49, 256</t>
  </si>
  <si>
    <t>JAVSO, 48, 256</t>
  </si>
  <si>
    <t>JAAVSO, 50, 255</t>
  </si>
  <si>
    <t>OEJV 226</t>
  </si>
  <si>
    <t>JAAVSO, 51, 250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</si>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</sst>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000E+00"/>
    <numFmt numFmtId="167" formatCode="0.0000"/>
  </numFmts>
  <fonts count="3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6" fillId="0" borderId="1" applyNumberFormat="0" applyFont="0" applyFill="0" applyAlignment="0" applyProtection="0"/>
  </cellStyleXfs>
  <cellXfs count="115">
    <xf numFmtId="0" fontId="0" fillId="0" borderId="0" xfId="0" applyAlignme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5" fillId="0" borderId="0" xfId="7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0" fillId="0" borderId="0" xfId="0" quotePrefix="1">
      <alignment vertical="top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right" vertical="top" wrapText="1"/>
    </xf>
    <xf numFmtId="0" fontId="15" fillId="2" borderId="11" xfId="7" applyFill="1" applyBorder="1" applyAlignment="1" applyProtection="1">
      <alignment horizontal="right" vertical="top" wrapText="1"/>
    </xf>
    <xf numFmtId="0" fontId="6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quotePrefix="1" applyAlignment="1"/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7" fillId="0" borderId="0" xfId="0" applyFont="1" applyAlignment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8" applyFont="1" applyAlignment="1">
      <alignment horizontal="left" vertical="center"/>
    </xf>
    <xf numFmtId="0" fontId="28" fillId="0" borderId="0" xfId="8" applyFont="1" applyAlignment="1">
      <alignment horizontal="center" vertical="center"/>
    </xf>
    <xf numFmtId="0" fontId="28" fillId="0" borderId="0" xfId="8" applyFont="1" applyAlignment="1">
      <alignment horizontal="left" vertical="center" wrapText="1"/>
    </xf>
    <xf numFmtId="0" fontId="28" fillId="0" borderId="0" xfId="8" applyFont="1" applyAlignment="1">
      <alignment horizontal="center" vertical="center" wrapText="1"/>
    </xf>
    <xf numFmtId="0" fontId="18" fillId="0" borderId="0" xfId="8" applyFont="1" applyAlignment="1">
      <alignment horizontal="left" vertical="center"/>
    </xf>
    <xf numFmtId="0" fontId="29" fillId="0" borderId="0" xfId="8" applyFont="1" applyAlignment="1">
      <alignment horizontal="left" vertical="center"/>
    </xf>
    <xf numFmtId="0" fontId="30" fillId="7" borderId="0" xfId="0" applyFont="1" applyFill="1" applyAlignment="1"/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2" fillId="6" borderId="4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167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4" fontId="8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11" fontId="5" fillId="0" borderId="0" xfId="0" applyNumberFormat="1" applyFont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2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14" fontId="5" fillId="0" borderId="0" xfId="0" applyNumberFormat="1" applyFont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165" fontId="32" fillId="0" borderId="0" xfId="0" applyNumberFormat="1" applyFont="1" applyAlignment="1">
      <alignment horizontal="left" vertical="center" wrapText="1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TU Her - O-C Diagr.</a:t>
            </a:r>
          </a:p>
        </c:rich>
      </c:tx>
      <c:layout>
        <c:manualLayout>
          <c:xMode val="edge"/>
          <c:yMode val="edge"/>
          <c:x val="0.37964492725969834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493838895458"/>
          <c:y val="0.13461556519301221"/>
          <c:w val="0.81421712046357564"/>
          <c:h val="0.66483605666752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-0.57943549999981769</c:v>
                </c:pt>
                <c:pt idx="1">
                  <c:v>-0.57545600000230479</c:v>
                </c:pt>
                <c:pt idx="2">
                  <c:v>-0.38710350000110338</c:v>
                </c:pt>
                <c:pt idx="3">
                  <c:v>-0.3691145000011602</c:v>
                </c:pt>
                <c:pt idx="4">
                  <c:v>-0.35814350000146078</c:v>
                </c:pt>
                <c:pt idx="5">
                  <c:v>-0.35615600000164704</c:v>
                </c:pt>
                <c:pt idx="6">
                  <c:v>-0.34121099999902071</c:v>
                </c:pt>
                <c:pt idx="7">
                  <c:v>-0.33722950000083074</c:v>
                </c:pt>
                <c:pt idx="8">
                  <c:v>-0.3292345000008936</c:v>
                </c:pt>
                <c:pt idx="9">
                  <c:v>-0.33024799999839161</c:v>
                </c:pt>
                <c:pt idx="10">
                  <c:v>-0.32924949999869568</c:v>
                </c:pt>
                <c:pt idx="11">
                  <c:v>-0.32725349999964237</c:v>
                </c:pt>
                <c:pt idx="12">
                  <c:v>-0.32626650000020163</c:v>
                </c:pt>
                <c:pt idx="13">
                  <c:v>-0.31726799999887589</c:v>
                </c:pt>
                <c:pt idx="14">
                  <c:v>-0.31530799999745796</c:v>
                </c:pt>
                <c:pt idx="15">
                  <c:v>-0.31031549999897834</c:v>
                </c:pt>
                <c:pt idx="16">
                  <c:v>-0.30832100000043283</c:v>
                </c:pt>
                <c:pt idx="17">
                  <c:v>-0.29233949999979814</c:v>
                </c:pt>
                <c:pt idx="18">
                  <c:v>-0.30434149999928195</c:v>
                </c:pt>
                <c:pt idx="19">
                  <c:v>-0.26546500000040396</c:v>
                </c:pt>
                <c:pt idx="20">
                  <c:v>-0.27246849999937695</c:v>
                </c:pt>
                <c:pt idx="21">
                  <c:v>-0.26846900000236928</c:v>
                </c:pt>
                <c:pt idx="22">
                  <c:v>-0.25747799999953713</c:v>
                </c:pt>
                <c:pt idx="23">
                  <c:v>-0.25648949999958859</c:v>
                </c:pt>
                <c:pt idx="24">
                  <c:v>-0.25949200000104611</c:v>
                </c:pt>
                <c:pt idx="25">
                  <c:v>-0.26350250000177766</c:v>
                </c:pt>
                <c:pt idx="26">
                  <c:v>-0.25050399999963702</c:v>
                </c:pt>
                <c:pt idx="27">
                  <c:v>-0.2395604999983334</c:v>
                </c:pt>
                <c:pt idx="28">
                  <c:v>-0.21864099999947939</c:v>
                </c:pt>
                <c:pt idx="29">
                  <c:v>-0.20965749999959371</c:v>
                </c:pt>
                <c:pt idx="30">
                  <c:v>-0.21265949999724398</c:v>
                </c:pt>
                <c:pt idx="31">
                  <c:v>-0.21067449999827659</c:v>
                </c:pt>
                <c:pt idx="32">
                  <c:v>-0.20467999999891617</c:v>
                </c:pt>
                <c:pt idx="33">
                  <c:v>-0.19771199999740929</c:v>
                </c:pt>
                <c:pt idx="34">
                  <c:v>-0.19971949999671779</c:v>
                </c:pt>
                <c:pt idx="35">
                  <c:v>-0.1907455000000482</c:v>
                </c:pt>
                <c:pt idx="36">
                  <c:v>-0.19274900000164052</c:v>
                </c:pt>
                <c:pt idx="37">
                  <c:v>-0.18079450000004726</c:v>
                </c:pt>
                <c:pt idx="38">
                  <c:v>-0.16387499999837019</c:v>
                </c:pt>
                <c:pt idx="39">
                  <c:v>-0.16088049999962095</c:v>
                </c:pt>
                <c:pt idx="40">
                  <c:v>-0.1598840000006021</c:v>
                </c:pt>
                <c:pt idx="41">
                  <c:v>-0.15489900000102352</c:v>
                </c:pt>
                <c:pt idx="42">
                  <c:v>-0.15190449999863631</c:v>
                </c:pt>
                <c:pt idx="43">
                  <c:v>-0.14290849999815691</c:v>
                </c:pt>
                <c:pt idx="44">
                  <c:v>-0.15091000000029453</c:v>
                </c:pt>
                <c:pt idx="45">
                  <c:v>-0.1549139999988256</c:v>
                </c:pt>
                <c:pt idx="46">
                  <c:v>9.5887999999831663E-2</c:v>
                </c:pt>
                <c:pt idx="47">
                  <c:v>0.15043299999524606</c:v>
                </c:pt>
                <c:pt idx="48">
                  <c:v>0.1564215000034892</c:v>
                </c:pt>
                <c:pt idx="49">
                  <c:v>0.16141049999714596</c:v>
                </c:pt>
                <c:pt idx="50">
                  <c:v>0.16241050000098767</c:v>
                </c:pt>
                <c:pt idx="51">
                  <c:v>0.15340499999729218</c:v>
                </c:pt>
                <c:pt idx="52">
                  <c:v>0.16070699999545468</c:v>
                </c:pt>
                <c:pt idx="53">
                  <c:v>0.15932600000815</c:v>
                </c:pt>
                <c:pt idx="54">
                  <c:v>0.15832049999880837</c:v>
                </c:pt>
                <c:pt idx="55">
                  <c:v>0.16827550000016345</c:v>
                </c:pt>
                <c:pt idx="56">
                  <c:v>0.17224200000055134</c:v>
                </c:pt>
                <c:pt idx="57">
                  <c:v>0.17322550000244519</c:v>
                </c:pt>
                <c:pt idx="58">
                  <c:v>0.18117650000203867</c:v>
                </c:pt>
                <c:pt idx="59">
                  <c:v>0.18515800000022864</c:v>
                </c:pt>
                <c:pt idx="60">
                  <c:v>0.18511800000123912</c:v>
                </c:pt>
                <c:pt idx="61">
                  <c:v>0.18311299999913899</c:v>
                </c:pt>
                <c:pt idx="62">
                  <c:v>0.18610900000203401</c:v>
                </c:pt>
                <c:pt idx="63">
                  <c:v>0.18802600000344682</c:v>
                </c:pt>
                <c:pt idx="64">
                  <c:v>0.20002100000419887</c:v>
                </c:pt>
                <c:pt idx="65">
                  <c:v>0.18901500000356464</c:v>
                </c:pt>
                <c:pt idx="66">
                  <c:v>0.20700949999445584</c:v>
                </c:pt>
                <c:pt idx="67">
                  <c:v>0.20900799999799347</c:v>
                </c:pt>
                <c:pt idx="68">
                  <c:v>0.18900749999738764</c:v>
                </c:pt>
                <c:pt idx="69">
                  <c:v>0.20900400000391528</c:v>
                </c:pt>
                <c:pt idx="70">
                  <c:v>0.21199850000266451</c:v>
                </c:pt>
                <c:pt idx="71">
                  <c:v>0.19695499999943422</c:v>
                </c:pt>
                <c:pt idx="72">
                  <c:v>0.19294000000081724</c:v>
                </c:pt>
                <c:pt idx="73">
                  <c:v>0.19592549999651965</c:v>
                </c:pt>
                <c:pt idx="74">
                  <c:v>0.19491199999902165</c:v>
                </c:pt>
                <c:pt idx="75">
                  <c:v>0.19786549999844283</c:v>
                </c:pt>
                <c:pt idx="76">
                  <c:v>0.19284450000122888</c:v>
                </c:pt>
                <c:pt idx="77">
                  <c:v>0.19683950000035111</c:v>
                </c:pt>
                <c:pt idx="78">
                  <c:v>0.18470999999408377</c:v>
                </c:pt>
                <c:pt idx="79">
                  <c:v>0.16545949999999721</c:v>
                </c:pt>
                <c:pt idx="80">
                  <c:v>0.16745899999659741</c:v>
                </c:pt>
                <c:pt idx="81">
                  <c:v>0.16445150000072317</c:v>
                </c:pt>
                <c:pt idx="82">
                  <c:v>0.16345000000001164</c:v>
                </c:pt>
                <c:pt idx="83">
                  <c:v>0.16745000000082655</c:v>
                </c:pt>
                <c:pt idx="84">
                  <c:v>0.16744800000014948</c:v>
                </c:pt>
                <c:pt idx="85">
                  <c:v>0.17044799999712268</c:v>
                </c:pt>
                <c:pt idx="86">
                  <c:v>0.16344450000178767</c:v>
                </c:pt>
                <c:pt idx="87">
                  <c:v>0.17344450000382494</c:v>
                </c:pt>
                <c:pt idx="88">
                  <c:v>0.17044400000304449</c:v>
                </c:pt>
                <c:pt idx="89">
                  <c:v>0.16944250000233296</c:v>
                </c:pt>
                <c:pt idx="90">
                  <c:v>0.17044250000617467</c:v>
                </c:pt>
                <c:pt idx="91">
                  <c:v>0.16743500000302447</c:v>
                </c:pt>
                <c:pt idx="92">
                  <c:v>0.16643299999850569</c:v>
                </c:pt>
                <c:pt idx="93">
                  <c:v>0.16237849999743048</c:v>
                </c:pt>
                <c:pt idx="94">
                  <c:v>0.16537649999372661</c:v>
                </c:pt>
                <c:pt idx="95">
                  <c:v>0.16337100000237115</c:v>
                </c:pt>
                <c:pt idx="96">
                  <c:v>0.16336350000347011</c:v>
                </c:pt>
                <c:pt idx="97">
                  <c:v>0.16635449999739649</c:v>
                </c:pt>
                <c:pt idx="98">
                  <c:v>0.16030549999413779</c:v>
                </c:pt>
                <c:pt idx="99">
                  <c:v>0.15829049999592826</c:v>
                </c:pt>
                <c:pt idx="100">
                  <c:v>0.13012600000365637</c:v>
                </c:pt>
                <c:pt idx="101">
                  <c:v>0.12310900000011316</c:v>
                </c:pt>
                <c:pt idx="102">
                  <c:v>0.12605249999614898</c:v>
                </c:pt>
                <c:pt idx="103">
                  <c:v>0.12404149999929359</c:v>
                </c:pt>
                <c:pt idx="104">
                  <c:v>0.12403250000352273</c:v>
                </c:pt>
                <c:pt idx="105">
                  <c:v>0.12403050000284566</c:v>
                </c:pt>
                <c:pt idx="106">
                  <c:v>0.11897950000275159</c:v>
                </c:pt>
                <c:pt idx="107">
                  <c:v>0.11197199999878649</c:v>
                </c:pt>
                <c:pt idx="108">
                  <c:v>0.11796850000246195</c:v>
                </c:pt>
                <c:pt idx="109">
                  <c:v>0.11696499999379739</c:v>
                </c:pt>
                <c:pt idx="110">
                  <c:v>0.11594799999875249</c:v>
                </c:pt>
                <c:pt idx="111">
                  <c:v>0.10786199999711243</c:v>
                </c:pt>
                <c:pt idx="112">
                  <c:v>9.0745500005141366E-2</c:v>
                </c:pt>
                <c:pt idx="113">
                  <c:v>7.8741999997873791E-2</c:v>
                </c:pt>
                <c:pt idx="118">
                  <c:v>8.8661499998124782E-2</c:v>
                </c:pt>
                <c:pt idx="119">
                  <c:v>9.1659499994420912E-2</c:v>
                </c:pt>
                <c:pt idx="172">
                  <c:v>0</c:v>
                </c:pt>
                <c:pt idx="340">
                  <c:v>-0.22790950000489829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A6-4C25-875D-DB4C7A57731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Active!$D$22:$D$49</c:f>
                <c:numCache>
                  <c:formatCode>General</c:formatCode>
                  <c:ptCount val="2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114">
                  <c:v>9.4735999999102205E-2</c:v>
                </c:pt>
                <c:pt idx="115">
                  <c:v>9.2728999996325001E-2</c:v>
                </c:pt>
                <c:pt idx="116">
                  <c:v>9.2728999996325001E-2</c:v>
                </c:pt>
                <c:pt idx="117">
                  <c:v>0.10666450000280747</c:v>
                </c:pt>
                <c:pt idx="120">
                  <c:v>8.1655499998305459E-2</c:v>
                </c:pt>
                <c:pt idx="121">
                  <c:v>7.9642500000772998E-2</c:v>
                </c:pt>
                <c:pt idx="122">
                  <c:v>7.8640499996254221E-2</c:v>
                </c:pt>
                <c:pt idx="123">
                  <c:v>7.8636999998707324E-2</c:v>
                </c:pt>
                <c:pt idx="124">
                  <c:v>8.3635000002686866E-2</c:v>
                </c:pt>
                <c:pt idx="125">
                  <c:v>7.8629499999806285E-2</c:v>
                </c:pt>
                <c:pt idx="127">
                  <c:v>6.356200000300305E-2</c:v>
                </c:pt>
                <c:pt idx="128">
                  <c:v>6.7548999999416992E-2</c:v>
                </c:pt>
                <c:pt idx="129">
                  <c:v>4.7500000000582077E-2</c:v>
                </c:pt>
                <c:pt idx="130">
                  <c:v>5.3498000001127366E-2</c:v>
                </c:pt>
                <c:pt idx="131">
                  <c:v>5.4492499999469146E-2</c:v>
                </c:pt>
                <c:pt idx="132">
                  <c:v>5.5492499996034894E-2</c:v>
                </c:pt>
                <c:pt idx="133">
                  <c:v>5.2487000000837725E-2</c:v>
                </c:pt>
                <c:pt idx="134">
                  <c:v>5.4487000001245178E-2</c:v>
                </c:pt>
                <c:pt idx="136">
                  <c:v>5.2438000006077345E-2</c:v>
                </c:pt>
                <c:pt idx="137">
                  <c:v>4.6414000004006084E-2</c:v>
                </c:pt>
                <c:pt idx="138">
                  <c:v>4.2412000002514105E-2</c:v>
                </c:pt>
                <c:pt idx="139">
                  <c:v>4.5406500001263339E-2</c:v>
                </c:pt>
                <c:pt idx="141">
                  <c:v>2.7331000004778616E-2</c:v>
                </c:pt>
                <c:pt idx="142">
                  <c:v>2.6323500002035871E-2</c:v>
                </c:pt>
                <c:pt idx="144">
                  <c:v>2.8317999996943399E-2</c:v>
                </c:pt>
                <c:pt idx="145">
                  <c:v>2.931650000391528E-2</c:v>
                </c:pt>
                <c:pt idx="146">
                  <c:v>2.5315999999293126E-2</c:v>
                </c:pt>
                <c:pt idx="147">
                  <c:v>2.731599999970058E-2</c:v>
                </c:pt>
                <c:pt idx="148">
                  <c:v>2.9316000000108033E-2</c:v>
                </c:pt>
                <c:pt idx="149">
                  <c:v>2.0256499999959487E-2</c:v>
                </c:pt>
                <c:pt idx="150">
                  <c:v>2.1254500003124122E-2</c:v>
                </c:pt>
                <c:pt idx="151">
                  <c:v>2.0250499997928273E-2</c:v>
                </c:pt>
                <c:pt idx="152">
                  <c:v>2.0250499997928273E-2</c:v>
                </c:pt>
                <c:pt idx="153">
                  <c:v>1.9248500000685453E-2</c:v>
                </c:pt>
                <c:pt idx="154">
                  <c:v>2.1243499999400228E-2</c:v>
                </c:pt>
                <c:pt idx="156">
                  <c:v>1.7230500001460314E-2</c:v>
                </c:pt>
                <c:pt idx="157">
                  <c:v>1.9230500001867767E-2</c:v>
                </c:pt>
                <c:pt idx="158">
                  <c:v>1.3192500002332963E-2</c:v>
                </c:pt>
                <c:pt idx="159">
                  <c:v>1.4170499998726882E-2</c:v>
                </c:pt>
                <c:pt idx="160">
                  <c:v>1.1169999997946434E-2</c:v>
                </c:pt>
                <c:pt idx="161">
                  <c:v>1.5169999998761341E-2</c:v>
                </c:pt>
                <c:pt idx="163">
                  <c:v>9.0950000012526289E-3</c:v>
                </c:pt>
                <c:pt idx="164">
                  <c:v>6.0880000019096769E-3</c:v>
                </c:pt>
                <c:pt idx="165">
                  <c:v>8.0880000023171306E-3</c:v>
                </c:pt>
                <c:pt idx="167">
                  <c:v>1.1069500003941357E-2</c:v>
                </c:pt>
                <c:pt idx="168">
                  <c:v>1.0675000012270175E-3</c:v>
                </c:pt>
                <c:pt idx="169">
                  <c:v>4.0675000054761767E-3</c:v>
                </c:pt>
                <c:pt idx="170">
                  <c:v>-1.9794999971054494E-3</c:v>
                </c:pt>
                <c:pt idx="171">
                  <c:v>3.0185000068740919E-3</c:v>
                </c:pt>
                <c:pt idx="173">
                  <c:v>1.0000000038417056E-3</c:v>
                </c:pt>
                <c:pt idx="174">
                  <c:v>1.9939999983762391E-3</c:v>
                </c:pt>
                <c:pt idx="176">
                  <c:v>-2.0619999995687976E-3</c:v>
                </c:pt>
                <c:pt idx="177">
                  <c:v>1.9304999950691126E-3</c:v>
                </c:pt>
                <c:pt idx="178">
                  <c:v>-2.0860000004176982E-3</c:v>
                </c:pt>
                <c:pt idx="179">
                  <c:v>-6.0935000001336448E-3</c:v>
                </c:pt>
                <c:pt idx="180">
                  <c:v>-4.0934999997261912E-3</c:v>
                </c:pt>
                <c:pt idx="181">
                  <c:v>-3.0939999996917322E-3</c:v>
                </c:pt>
                <c:pt idx="182">
                  <c:v>-3.14250000519678E-3</c:v>
                </c:pt>
                <c:pt idx="183">
                  <c:v>-3.1429999944521114E-3</c:v>
                </c:pt>
                <c:pt idx="184">
                  <c:v>-3.1484999999520369E-3</c:v>
                </c:pt>
                <c:pt idx="185">
                  <c:v>-1.0153499999432825E-2</c:v>
                </c:pt>
                <c:pt idx="186">
                  <c:v>-5.1535000020521693E-3</c:v>
                </c:pt>
                <c:pt idx="187">
                  <c:v>-3.1535000016447157E-3</c:v>
                </c:pt>
                <c:pt idx="188">
                  <c:v>-1.1166500000399537E-2</c:v>
                </c:pt>
                <c:pt idx="189">
                  <c:v>-4.2359999933978543E-3</c:v>
                </c:pt>
                <c:pt idx="190">
                  <c:v>-2.5499999901512638E-4</c:v>
                </c:pt>
                <c:pt idx="191">
                  <c:v>7.3249999695690349E-4</c:v>
                </c:pt>
                <c:pt idx="192">
                  <c:v>-5.2924999981769361E-3</c:v>
                </c:pt>
                <c:pt idx="193">
                  <c:v>-1.3015000004088506E-3</c:v>
                </c:pt>
                <c:pt idx="194">
                  <c:v>1.6890000042621978E-3</c:v>
                </c:pt>
                <c:pt idx="195">
                  <c:v>2.6775000005727634E-3</c:v>
                </c:pt>
                <c:pt idx="196">
                  <c:v>1.6760000071371906E-3</c:v>
                </c:pt>
                <c:pt idx="197">
                  <c:v>-1.4329500001622364E-2</c:v>
                </c:pt>
                <c:pt idx="198">
                  <c:v>-3.2949999877018854E-4</c:v>
                </c:pt>
                <c:pt idx="199">
                  <c:v>-5.3350000016507693E-3</c:v>
                </c:pt>
                <c:pt idx="200">
                  <c:v>6.6250000236323103E-4</c:v>
                </c:pt>
                <c:pt idx="201">
                  <c:v>-3.8100000529084355E-4</c:v>
                </c:pt>
                <c:pt idx="202">
                  <c:v>6.1599999753525481E-4</c:v>
                </c:pt>
                <c:pt idx="203">
                  <c:v>-1.3865000000805594E-3</c:v>
                </c:pt>
                <c:pt idx="204">
                  <c:v>-3.9400000241585076E-4</c:v>
                </c:pt>
                <c:pt idx="205">
                  <c:v>3.6029999973834492E-3</c:v>
                </c:pt>
                <c:pt idx="206">
                  <c:v>-4.4010000056005083E-3</c:v>
                </c:pt>
                <c:pt idx="207">
                  <c:v>5.9899999905610457E-4</c:v>
                </c:pt>
                <c:pt idx="208">
                  <c:v>1.5899999998509884E-3</c:v>
                </c:pt>
                <c:pt idx="209">
                  <c:v>-1.3466500000504311E-2</c:v>
                </c:pt>
                <c:pt idx="210">
                  <c:v>4.5335000031627715E-3</c:v>
                </c:pt>
                <c:pt idx="211">
                  <c:v>5.3299999854061753E-4</c:v>
                </c:pt>
                <c:pt idx="212">
                  <c:v>6.5275000015390106E-3</c:v>
                </c:pt>
                <c:pt idx="213">
                  <c:v>5.2549999963957816E-4</c:v>
                </c:pt>
                <c:pt idx="214">
                  <c:v>5.525500004296191E-3</c:v>
                </c:pt>
                <c:pt idx="215">
                  <c:v>1.5219999986584298E-3</c:v>
                </c:pt>
                <c:pt idx="216">
                  <c:v>-1.8487000001186971E-2</c:v>
                </c:pt>
                <c:pt idx="217">
                  <c:v>2.5129999994533136E-3</c:v>
                </c:pt>
                <c:pt idx="218">
                  <c:v>7.5020000003860332E-3</c:v>
                </c:pt>
                <c:pt idx="219">
                  <c:v>2.4469999989378266E-3</c:v>
                </c:pt>
                <c:pt idx="220">
                  <c:v>4.3949999962933362E-4</c:v>
                </c:pt>
                <c:pt idx="221">
                  <c:v>-1.4578499998606276E-2</c:v>
                </c:pt>
                <c:pt idx="222">
                  <c:v>-2.621999999973923E-3</c:v>
                </c:pt>
                <c:pt idx="223">
                  <c:v>-6.3149999914458022E-4</c:v>
                </c:pt>
                <c:pt idx="224">
                  <c:v>-6.4600000041536987E-4</c:v>
                </c:pt>
                <c:pt idx="225">
                  <c:v>-1.064800000312971E-2</c:v>
                </c:pt>
                <c:pt idx="226">
                  <c:v>-4.6480000019073486E-3</c:v>
                </c:pt>
                <c:pt idx="227">
                  <c:v>-6.4800000109244138E-4</c:v>
                </c:pt>
                <c:pt idx="228">
                  <c:v>2.3520000031567179E-3</c:v>
                </c:pt>
                <c:pt idx="229">
                  <c:v>3.3519999997224659E-3</c:v>
                </c:pt>
                <c:pt idx="230">
                  <c:v>-1.6484999941894785E-3</c:v>
                </c:pt>
                <c:pt idx="231">
                  <c:v>4.3515000070328824E-3</c:v>
                </c:pt>
                <c:pt idx="232">
                  <c:v>2.34650000493275E-3</c:v>
                </c:pt>
                <c:pt idx="233">
                  <c:v>-6.9500000245170668E-4</c:v>
                </c:pt>
                <c:pt idx="234">
                  <c:v>-5.7059999962802976E-3</c:v>
                </c:pt>
                <c:pt idx="235">
                  <c:v>-3.7155000027269125E-3</c:v>
                </c:pt>
                <c:pt idx="236">
                  <c:v>-5.7159999996656552E-3</c:v>
                </c:pt>
                <c:pt idx="237">
                  <c:v>-7.325000042328611E-4</c:v>
                </c:pt>
                <c:pt idx="238">
                  <c:v>-5.7339999984833412E-3</c:v>
                </c:pt>
                <c:pt idx="239">
                  <c:v>-2.7699999991455115E-3</c:v>
                </c:pt>
                <c:pt idx="240">
                  <c:v>-2.0795999997062609E-2</c:v>
                </c:pt>
                <c:pt idx="241">
                  <c:v>-7.7965000018593855E-3</c:v>
                </c:pt>
                <c:pt idx="242">
                  <c:v>-6.7965000052936375E-3</c:v>
                </c:pt>
                <c:pt idx="243">
                  <c:v>-7.8040000007604249E-3</c:v>
                </c:pt>
                <c:pt idx="244">
                  <c:v>-1.0822500000358559E-2</c:v>
                </c:pt>
                <c:pt idx="245">
                  <c:v>-1.2856000001193024E-2</c:v>
                </c:pt>
                <c:pt idx="246">
                  <c:v>-1.1883999999554362E-2</c:v>
                </c:pt>
                <c:pt idx="247">
                  <c:v>-1.2889500001620036E-2</c:v>
                </c:pt>
                <c:pt idx="248">
                  <c:v>-1.9891500000085216E-2</c:v>
                </c:pt>
                <c:pt idx="249">
                  <c:v>-1.8907999998191372E-2</c:v>
                </c:pt>
                <c:pt idx="250">
                  <c:v>-2.6982999996107537E-2</c:v>
                </c:pt>
                <c:pt idx="251">
                  <c:v>-2.298299999529263E-2</c:v>
                </c:pt>
                <c:pt idx="252">
                  <c:v>-2.1988999993482139E-2</c:v>
                </c:pt>
                <c:pt idx="253">
                  <c:v>-2.8045499995641876E-2</c:v>
                </c:pt>
                <c:pt idx="254">
                  <c:v>-2.7045499999076128E-2</c:v>
                </c:pt>
                <c:pt idx="255">
                  <c:v>-3.0052999994950369E-2</c:v>
                </c:pt>
                <c:pt idx="256">
                  <c:v>-2.9052999998384621E-2</c:v>
                </c:pt>
                <c:pt idx="257">
                  <c:v>-3.1063499998708721E-2</c:v>
                </c:pt>
                <c:pt idx="258">
                  <c:v>-3.0063500002142973E-2</c:v>
                </c:pt>
                <c:pt idx="259">
                  <c:v>-3.5117999999783933E-2</c:v>
                </c:pt>
                <c:pt idx="260">
                  <c:v>-3.4118000003218185E-2</c:v>
                </c:pt>
                <c:pt idx="261">
                  <c:v>-3.8125499995658174E-2</c:v>
                </c:pt>
                <c:pt idx="262">
                  <c:v>-4.2133000002650078E-2</c:v>
                </c:pt>
                <c:pt idx="263">
                  <c:v>-3.6176499997964129E-2</c:v>
                </c:pt>
                <c:pt idx="264">
                  <c:v>-4.9221499997656792E-2</c:v>
                </c:pt>
                <c:pt idx="265">
                  <c:v>-3.9260499994270504E-2</c:v>
                </c:pt>
                <c:pt idx="266">
                  <c:v>-5.3268499999830965E-2</c:v>
                </c:pt>
                <c:pt idx="267">
                  <c:v>-5.3275499994924758E-2</c:v>
                </c:pt>
                <c:pt idx="268">
                  <c:v>-6.4293499999621417E-2</c:v>
                </c:pt>
                <c:pt idx="269">
                  <c:v>-5.3300999999919441E-2</c:v>
                </c:pt>
                <c:pt idx="270">
                  <c:v>-6.03320000009262E-2</c:v>
                </c:pt>
                <c:pt idx="271">
                  <c:v>-6.1355999998340849E-2</c:v>
                </c:pt>
                <c:pt idx="272">
                  <c:v>-6.035649999830639E-2</c:v>
                </c:pt>
                <c:pt idx="273">
                  <c:v>-6.2361500000406522E-2</c:v>
                </c:pt>
                <c:pt idx="274">
                  <c:v>-6.2370999999984633E-2</c:v>
                </c:pt>
                <c:pt idx="275">
                  <c:v>-6.0377000001608394E-2</c:v>
                </c:pt>
                <c:pt idx="279">
                  <c:v>-6.5438500001619104E-2</c:v>
                </c:pt>
                <c:pt idx="280">
                  <c:v>-6.3441999998758547E-2</c:v>
                </c:pt>
                <c:pt idx="281">
                  <c:v>-6.1451500005205162E-2</c:v>
                </c:pt>
                <c:pt idx="286">
                  <c:v>-5.7457499999145512E-2</c:v>
                </c:pt>
                <c:pt idx="287">
                  <c:v>-6.6462499999033753E-2</c:v>
                </c:pt>
                <c:pt idx="288">
                  <c:v>-6.4467999996850267E-2</c:v>
                </c:pt>
                <c:pt idx="289">
                  <c:v>-7.3518999997759238E-2</c:v>
                </c:pt>
                <c:pt idx="290">
                  <c:v>-7.2519500005000737E-2</c:v>
                </c:pt>
                <c:pt idx="291">
                  <c:v>-6.8519500004185829E-2</c:v>
                </c:pt>
                <c:pt idx="292">
                  <c:v>-7.5527000000874978E-2</c:v>
                </c:pt>
                <c:pt idx="293">
                  <c:v>-7.3573499998019543E-2</c:v>
                </c:pt>
                <c:pt idx="294">
                  <c:v>-8.0586500000208616E-2</c:v>
                </c:pt>
                <c:pt idx="295">
                  <c:v>-9.2667000004439615E-2</c:v>
                </c:pt>
                <c:pt idx="297">
                  <c:v>-9.268549999978859E-2</c:v>
                </c:pt>
                <c:pt idx="298">
                  <c:v>-9.3685999992885627E-2</c:v>
                </c:pt>
                <c:pt idx="299">
                  <c:v>-9.2685999996319879E-2</c:v>
                </c:pt>
                <c:pt idx="300">
                  <c:v>-9.1695499999332242E-2</c:v>
                </c:pt>
                <c:pt idx="301">
                  <c:v>-9.650099999998929E-2</c:v>
                </c:pt>
                <c:pt idx="302">
                  <c:v>-0.10173650000069756</c:v>
                </c:pt>
                <c:pt idx="303">
                  <c:v>-0.1027475000009872</c:v>
                </c:pt>
                <c:pt idx="304">
                  <c:v>-0.10376649999670917</c:v>
                </c:pt>
                <c:pt idx="305">
                  <c:v>-0.10477399999945192</c:v>
                </c:pt>
                <c:pt idx="306">
                  <c:v>-0.11184700000012526</c:v>
                </c:pt>
                <c:pt idx="307">
                  <c:v>-0.12184849999903236</c:v>
                </c:pt>
                <c:pt idx="308">
                  <c:v>-0.11786700000084238</c:v>
                </c:pt>
                <c:pt idx="311">
                  <c:v>-0.14601349999429658</c:v>
                </c:pt>
                <c:pt idx="314">
                  <c:v>-0.15909400000236928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A6-4C25-875D-DB4C7A57731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plus>
            <c:min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6">
                  <c:v>6.5764999999373686E-2</c:v>
                </c:pt>
                <c:pt idx="135">
                  <c:v>5.2384499998879619E-2</c:v>
                </c:pt>
                <c:pt idx="140">
                  <c:v>4.5004000006883871E-2</c:v>
                </c:pt>
                <c:pt idx="143">
                  <c:v>3.0423500000324566E-2</c:v>
                </c:pt>
                <c:pt idx="155">
                  <c:v>1.9742999997106381E-2</c:v>
                </c:pt>
                <c:pt idx="162">
                  <c:v>1.4162500003294554E-2</c:v>
                </c:pt>
                <c:pt idx="166">
                  <c:v>6.481500000518281E-3</c:v>
                </c:pt>
                <c:pt idx="175">
                  <c:v>-2.1619999970425852E-3</c:v>
                </c:pt>
                <c:pt idx="276">
                  <c:v>-6.2823500004014932E-2</c:v>
                </c:pt>
                <c:pt idx="277">
                  <c:v>-6.0723499998857733E-2</c:v>
                </c:pt>
                <c:pt idx="278">
                  <c:v>-5.8623500000976492E-2</c:v>
                </c:pt>
                <c:pt idx="282">
                  <c:v>-6.57569999966654E-2</c:v>
                </c:pt>
                <c:pt idx="283">
                  <c:v>-6.5056999999796972E-2</c:v>
                </c:pt>
                <c:pt idx="284">
                  <c:v>-6.5056999999796972E-2</c:v>
                </c:pt>
                <c:pt idx="285">
                  <c:v>-5.9456999995745718E-2</c:v>
                </c:pt>
                <c:pt idx="296">
                  <c:v>-9.367999999813037E-2</c:v>
                </c:pt>
                <c:pt idx="309">
                  <c:v>-0.13152200000331504</c:v>
                </c:pt>
                <c:pt idx="317">
                  <c:v>-0.16607450000446988</c:v>
                </c:pt>
                <c:pt idx="319">
                  <c:v>-0.17424000000028173</c:v>
                </c:pt>
                <c:pt idx="320">
                  <c:v>-0.17173999999795342</c:v>
                </c:pt>
                <c:pt idx="323">
                  <c:v>-0.17427350000070874</c:v>
                </c:pt>
                <c:pt idx="329">
                  <c:v>-0.19080099999700906</c:v>
                </c:pt>
                <c:pt idx="331">
                  <c:v>-0.20760049999807961</c:v>
                </c:pt>
                <c:pt idx="332">
                  <c:v>-0.21305849999771453</c:v>
                </c:pt>
                <c:pt idx="337">
                  <c:v>-0.21765400000003865</c:v>
                </c:pt>
                <c:pt idx="339">
                  <c:v>-0.22950575000140816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A6-4C25-875D-DB4C7A57731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10">
                  <c:v>-0.13794400000188034</c:v>
                </c:pt>
                <c:pt idx="312">
                  <c:v>-0.15909250000549946</c:v>
                </c:pt>
                <c:pt idx="313">
                  <c:v>-0.15729250000003958</c:v>
                </c:pt>
                <c:pt idx="315">
                  <c:v>-0.16526549999980489</c:v>
                </c:pt>
                <c:pt idx="316">
                  <c:v>-0.1653675000052317</c:v>
                </c:pt>
                <c:pt idx="318">
                  <c:v>-0.17013450000376906</c:v>
                </c:pt>
                <c:pt idx="321">
                  <c:v>-0.17184049999923445</c:v>
                </c:pt>
                <c:pt idx="322">
                  <c:v>-0.16574175000278046</c:v>
                </c:pt>
                <c:pt idx="324">
                  <c:v>-0.1809304999987944</c:v>
                </c:pt>
                <c:pt idx="325">
                  <c:v>-0.1817360000059125</c:v>
                </c:pt>
                <c:pt idx="326">
                  <c:v>-0.18314699999609729</c:v>
                </c:pt>
                <c:pt idx="327">
                  <c:v>-0.19049749999976484</c:v>
                </c:pt>
                <c:pt idx="328">
                  <c:v>-0.1908980000007432</c:v>
                </c:pt>
                <c:pt idx="330">
                  <c:v>-0.19280899999284884</c:v>
                </c:pt>
                <c:pt idx="333">
                  <c:v>-0.21577749999414664</c:v>
                </c:pt>
                <c:pt idx="334">
                  <c:v>-0.21577749999414664</c:v>
                </c:pt>
                <c:pt idx="335">
                  <c:v>-0.21844699999928707</c:v>
                </c:pt>
                <c:pt idx="336">
                  <c:v>-0.21834700000181329</c:v>
                </c:pt>
                <c:pt idx="338">
                  <c:v>-0.22212950000539422</c:v>
                </c:pt>
                <c:pt idx="341">
                  <c:v>-0.22791000000142958</c:v>
                </c:pt>
                <c:pt idx="342">
                  <c:v>-0.22993549999955576</c:v>
                </c:pt>
                <c:pt idx="343">
                  <c:v>-0.23127199999726145</c:v>
                </c:pt>
                <c:pt idx="344">
                  <c:v>-0.23127199999726145</c:v>
                </c:pt>
                <c:pt idx="345">
                  <c:v>-0.23460350000095787</c:v>
                </c:pt>
                <c:pt idx="346">
                  <c:v>-0.2389709999988554</c:v>
                </c:pt>
                <c:pt idx="347">
                  <c:v>-0.24545349999971222</c:v>
                </c:pt>
                <c:pt idx="348">
                  <c:v>-0.24535849999665515</c:v>
                </c:pt>
                <c:pt idx="349">
                  <c:v>-0.27048749999812571</c:v>
                </c:pt>
                <c:pt idx="350">
                  <c:v>-0.27279899999848567</c:v>
                </c:pt>
                <c:pt idx="351">
                  <c:v>-0.27300200000172481</c:v>
                </c:pt>
                <c:pt idx="352">
                  <c:v>-0.27776650000305381</c:v>
                </c:pt>
                <c:pt idx="354">
                  <c:v>-0.27937549999478506</c:v>
                </c:pt>
                <c:pt idx="355">
                  <c:v>-0.2784830000018701</c:v>
                </c:pt>
                <c:pt idx="356">
                  <c:v>-0.28055599999788683</c:v>
                </c:pt>
                <c:pt idx="357">
                  <c:v>-0.27945599999657134</c:v>
                </c:pt>
                <c:pt idx="358">
                  <c:v>-0.27916499999992084</c:v>
                </c:pt>
                <c:pt idx="359">
                  <c:v>-0.28273300000000745</c:v>
                </c:pt>
                <c:pt idx="360">
                  <c:v>-0.27953849999903468</c:v>
                </c:pt>
                <c:pt idx="361">
                  <c:v>-0.27864550000231247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A6-4C25-875D-DB4C7A57731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A6-4C25-875D-DB4C7A57731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A6-4C25-875D-DB4C7A57731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A6-4C25-875D-DB4C7A57731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317">
                  <c:v>-0.18357556335912653</c:v>
                </c:pt>
                <c:pt idx="318">
                  <c:v>-0.18626525557828882</c:v>
                </c:pt>
                <c:pt idx="319">
                  <c:v>-0.18651181069837869</c:v>
                </c:pt>
                <c:pt idx="320">
                  <c:v>-0.18651181069837869</c:v>
                </c:pt>
                <c:pt idx="321">
                  <c:v>-0.18653422480020504</c:v>
                </c:pt>
                <c:pt idx="322">
                  <c:v>-0.18659026005477092</c:v>
                </c:pt>
                <c:pt idx="323">
                  <c:v>-0.18801355552074434</c:v>
                </c:pt>
                <c:pt idx="324">
                  <c:v>-0.19056876312894849</c:v>
                </c:pt>
                <c:pt idx="325">
                  <c:v>-0.19081531824903836</c:v>
                </c:pt>
                <c:pt idx="326">
                  <c:v>-0.19130842848921814</c:v>
                </c:pt>
                <c:pt idx="327">
                  <c:v>-0.19357225277367973</c:v>
                </c:pt>
                <c:pt idx="328">
                  <c:v>-0.19359466687550608</c:v>
                </c:pt>
                <c:pt idx="329">
                  <c:v>-0.19372915148646419</c:v>
                </c:pt>
                <c:pt idx="330">
                  <c:v>-0.19408777711568581</c:v>
                </c:pt>
                <c:pt idx="331">
                  <c:v>-0.19818955774990832</c:v>
                </c:pt>
                <c:pt idx="332">
                  <c:v>-0.20078959356176521</c:v>
                </c:pt>
                <c:pt idx="333">
                  <c:v>-0.20164132943116658</c:v>
                </c:pt>
                <c:pt idx="334">
                  <c:v>-0.20164132943116658</c:v>
                </c:pt>
                <c:pt idx="335">
                  <c:v>-0.20475688958502958</c:v>
                </c:pt>
                <c:pt idx="336">
                  <c:v>-0.20475688958502958</c:v>
                </c:pt>
                <c:pt idx="337">
                  <c:v>-0.20507068701059852</c:v>
                </c:pt>
                <c:pt idx="338">
                  <c:v>-0.20845521638637773</c:v>
                </c:pt>
                <c:pt idx="339">
                  <c:v>-0.2118733669148965</c:v>
                </c:pt>
                <c:pt idx="340">
                  <c:v>-0.21204147267859413</c:v>
                </c:pt>
                <c:pt idx="341">
                  <c:v>-0.21206388678042049</c:v>
                </c:pt>
                <c:pt idx="342">
                  <c:v>-0.21320700597356446</c:v>
                </c:pt>
                <c:pt idx="343">
                  <c:v>-0.21484323540688818</c:v>
                </c:pt>
                <c:pt idx="344">
                  <c:v>-0.21484323540688818</c:v>
                </c:pt>
                <c:pt idx="345">
                  <c:v>-0.2162553238219484</c:v>
                </c:pt>
                <c:pt idx="346">
                  <c:v>-0.21928122756850596</c:v>
                </c:pt>
                <c:pt idx="347">
                  <c:v>-0.22297955436985412</c:v>
                </c:pt>
                <c:pt idx="348">
                  <c:v>-0.22320369538811766</c:v>
                </c:pt>
                <c:pt idx="349">
                  <c:v>-0.23346935402458707</c:v>
                </c:pt>
                <c:pt idx="350">
                  <c:v>-0.23398487836659318</c:v>
                </c:pt>
                <c:pt idx="351">
                  <c:v>-0.23411936297755129</c:v>
                </c:pt>
                <c:pt idx="352">
                  <c:v>-0.23701078211315074</c:v>
                </c:pt>
                <c:pt idx="353">
                  <c:v>-0.23720130197867476</c:v>
                </c:pt>
                <c:pt idx="354">
                  <c:v>-0.23741423594602509</c:v>
                </c:pt>
                <c:pt idx="355">
                  <c:v>-0.23775044747342039</c:v>
                </c:pt>
                <c:pt idx="356">
                  <c:v>-0.24102290634006784</c:v>
                </c:pt>
                <c:pt idx="357">
                  <c:v>-0.24102290634006784</c:v>
                </c:pt>
                <c:pt idx="358">
                  <c:v>-0.24142636017294217</c:v>
                </c:pt>
                <c:pt idx="359">
                  <c:v>-0.24447467802132611</c:v>
                </c:pt>
                <c:pt idx="360">
                  <c:v>-0.244721233141416</c:v>
                </c:pt>
                <c:pt idx="361">
                  <c:v>-0.24503503056698492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A6-4C25-875D-DB4C7A57731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  <c:pt idx="353">
                  <c:v>0.37912924999545794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EA6-4C25-875D-DB4C7A577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028144"/>
        <c:axId val="1"/>
      </c:scatterChart>
      <c:valAx>
        <c:axId val="684028144"/>
        <c:scaling>
          <c:orientation val="minMax"/>
          <c:max val="8000"/>
          <c:min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65623582189547"/>
              <c:y val="0.85164950535029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5"/>
          <c:min val="-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84615961466355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28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155105813711895"/>
          <c:y val="0.92857258227336958"/>
          <c:w val="0.77706045225768428"/>
          <c:h val="5.4945054945054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TU Her - O-C Diagr.</a:t>
            </a:r>
          </a:p>
        </c:rich>
      </c:tx>
      <c:layout>
        <c:manualLayout>
          <c:xMode val="edge"/>
          <c:yMode val="edge"/>
          <c:x val="0.37903225806451613"/>
          <c:y val="3.287671232876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4516129032258"/>
          <c:y val="0.13424657534246576"/>
          <c:w val="0.81612903225806455"/>
          <c:h val="0.66575342465753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-0.57943549999981769</c:v>
                </c:pt>
                <c:pt idx="1">
                  <c:v>-0.57545600000230479</c:v>
                </c:pt>
                <c:pt idx="2">
                  <c:v>-0.38710350000110338</c:v>
                </c:pt>
                <c:pt idx="3">
                  <c:v>-0.3691145000011602</c:v>
                </c:pt>
                <c:pt idx="4">
                  <c:v>-0.35814350000146078</c:v>
                </c:pt>
                <c:pt idx="5">
                  <c:v>-0.35615600000164704</c:v>
                </c:pt>
                <c:pt idx="6">
                  <c:v>-0.34121099999902071</c:v>
                </c:pt>
                <c:pt idx="7">
                  <c:v>-0.33722950000083074</c:v>
                </c:pt>
                <c:pt idx="8">
                  <c:v>-0.3292345000008936</c:v>
                </c:pt>
                <c:pt idx="9">
                  <c:v>-0.33024799999839161</c:v>
                </c:pt>
                <c:pt idx="10">
                  <c:v>-0.32924949999869568</c:v>
                </c:pt>
                <c:pt idx="11">
                  <c:v>-0.32725349999964237</c:v>
                </c:pt>
                <c:pt idx="12">
                  <c:v>-0.32626650000020163</c:v>
                </c:pt>
                <c:pt idx="13">
                  <c:v>-0.31726799999887589</c:v>
                </c:pt>
                <c:pt idx="14">
                  <c:v>-0.31530799999745796</c:v>
                </c:pt>
                <c:pt idx="15">
                  <c:v>-0.31031549999897834</c:v>
                </c:pt>
                <c:pt idx="16">
                  <c:v>-0.30832100000043283</c:v>
                </c:pt>
                <c:pt idx="17">
                  <c:v>-0.29233949999979814</c:v>
                </c:pt>
                <c:pt idx="18">
                  <c:v>-0.30434149999928195</c:v>
                </c:pt>
                <c:pt idx="19">
                  <c:v>-0.26546500000040396</c:v>
                </c:pt>
                <c:pt idx="20">
                  <c:v>-0.27246849999937695</c:v>
                </c:pt>
                <c:pt idx="21">
                  <c:v>-0.26846900000236928</c:v>
                </c:pt>
                <c:pt idx="22">
                  <c:v>-0.25747799999953713</c:v>
                </c:pt>
                <c:pt idx="23">
                  <c:v>-0.25648949999958859</c:v>
                </c:pt>
                <c:pt idx="24">
                  <c:v>-0.25949200000104611</c:v>
                </c:pt>
                <c:pt idx="25">
                  <c:v>-0.26350250000177766</c:v>
                </c:pt>
                <c:pt idx="26">
                  <c:v>-0.25050399999963702</c:v>
                </c:pt>
                <c:pt idx="27">
                  <c:v>-0.2395604999983334</c:v>
                </c:pt>
                <c:pt idx="28">
                  <c:v>-0.21864099999947939</c:v>
                </c:pt>
                <c:pt idx="29">
                  <c:v>-0.20965749999959371</c:v>
                </c:pt>
                <c:pt idx="30">
                  <c:v>-0.21265949999724398</c:v>
                </c:pt>
                <c:pt idx="31">
                  <c:v>-0.21067449999827659</c:v>
                </c:pt>
                <c:pt idx="32">
                  <c:v>-0.20467999999891617</c:v>
                </c:pt>
                <c:pt idx="33">
                  <c:v>-0.19771199999740929</c:v>
                </c:pt>
                <c:pt idx="34">
                  <c:v>-0.19971949999671779</c:v>
                </c:pt>
                <c:pt idx="35">
                  <c:v>-0.1907455000000482</c:v>
                </c:pt>
                <c:pt idx="36">
                  <c:v>-0.19274900000164052</c:v>
                </c:pt>
                <c:pt idx="37">
                  <c:v>-0.18079450000004726</c:v>
                </c:pt>
                <c:pt idx="38">
                  <c:v>-0.16387499999837019</c:v>
                </c:pt>
                <c:pt idx="39">
                  <c:v>-0.16088049999962095</c:v>
                </c:pt>
                <c:pt idx="40">
                  <c:v>-0.1598840000006021</c:v>
                </c:pt>
                <c:pt idx="41">
                  <c:v>-0.15489900000102352</c:v>
                </c:pt>
                <c:pt idx="42">
                  <c:v>-0.15190449999863631</c:v>
                </c:pt>
                <c:pt idx="43">
                  <c:v>-0.14290849999815691</c:v>
                </c:pt>
                <c:pt idx="44">
                  <c:v>-0.15091000000029453</c:v>
                </c:pt>
                <c:pt idx="45">
                  <c:v>-0.1549139999988256</c:v>
                </c:pt>
                <c:pt idx="46">
                  <c:v>9.5887999999831663E-2</c:v>
                </c:pt>
                <c:pt idx="47">
                  <c:v>0.15043299999524606</c:v>
                </c:pt>
                <c:pt idx="48">
                  <c:v>0.1564215000034892</c:v>
                </c:pt>
                <c:pt idx="49">
                  <c:v>0.16141049999714596</c:v>
                </c:pt>
                <c:pt idx="50">
                  <c:v>0.16241050000098767</c:v>
                </c:pt>
                <c:pt idx="51">
                  <c:v>0.15340499999729218</c:v>
                </c:pt>
                <c:pt idx="52">
                  <c:v>0.16070699999545468</c:v>
                </c:pt>
                <c:pt idx="53">
                  <c:v>0.15932600000815</c:v>
                </c:pt>
                <c:pt idx="54">
                  <c:v>0.15832049999880837</c:v>
                </c:pt>
                <c:pt idx="55">
                  <c:v>0.16827550000016345</c:v>
                </c:pt>
                <c:pt idx="56">
                  <c:v>0.17224200000055134</c:v>
                </c:pt>
                <c:pt idx="57">
                  <c:v>0.17322550000244519</c:v>
                </c:pt>
                <c:pt idx="58">
                  <c:v>0.18117650000203867</c:v>
                </c:pt>
                <c:pt idx="59">
                  <c:v>0.18515800000022864</c:v>
                </c:pt>
                <c:pt idx="60">
                  <c:v>0.18511800000123912</c:v>
                </c:pt>
                <c:pt idx="61">
                  <c:v>0.18311299999913899</c:v>
                </c:pt>
                <c:pt idx="62">
                  <c:v>0.18610900000203401</c:v>
                </c:pt>
                <c:pt idx="63">
                  <c:v>0.18802600000344682</c:v>
                </c:pt>
                <c:pt idx="64">
                  <c:v>0.20002100000419887</c:v>
                </c:pt>
                <c:pt idx="65">
                  <c:v>0.18901500000356464</c:v>
                </c:pt>
                <c:pt idx="66">
                  <c:v>0.20700949999445584</c:v>
                </c:pt>
                <c:pt idx="67">
                  <c:v>0.20900799999799347</c:v>
                </c:pt>
                <c:pt idx="68">
                  <c:v>0.18900749999738764</c:v>
                </c:pt>
                <c:pt idx="69">
                  <c:v>0.20900400000391528</c:v>
                </c:pt>
                <c:pt idx="70">
                  <c:v>0.21199850000266451</c:v>
                </c:pt>
                <c:pt idx="71">
                  <c:v>0.19695499999943422</c:v>
                </c:pt>
                <c:pt idx="72">
                  <c:v>0.19294000000081724</c:v>
                </c:pt>
                <c:pt idx="73">
                  <c:v>0.19592549999651965</c:v>
                </c:pt>
                <c:pt idx="74">
                  <c:v>0.19491199999902165</c:v>
                </c:pt>
                <c:pt idx="75">
                  <c:v>0.19786549999844283</c:v>
                </c:pt>
                <c:pt idx="76">
                  <c:v>0.19284450000122888</c:v>
                </c:pt>
                <c:pt idx="77">
                  <c:v>0.19683950000035111</c:v>
                </c:pt>
                <c:pt idx="78">
                  <c:v>0.18470999999408377</c:v>
                </c:pt>
                <c:pt idx="79">
                  <c:v>0.16545949999999721</c:v>
                </c:pt>
                <c:pt idx="80">
                  <c:v>0.16745899999659741</c:v>
                </c:pt>
                <c:pt idx="81">
                  <c:v>0.16445150000072317</c:v>
                </c:pt>
                <c:pt idx="82">
                  <c:v>0.16345000000001164</c:v>
                </c:pt>
                <c:pt idx="83">
                  <c:v>0.16745000000082655</c:v>
                </c:pt>
                <c:pt idx="84">
                  <c:v>0.16744800000014948</c:v>
                </c:pt>
                <c:pt idx="85">
                  <c:v>0.17044799999712268</c:v>
                </c:pt>
                <c:pt idx="86">
                  <c:v>0.16344450000178767</c:v>
                </c:pt>
                <c:pt idx="87">
                  <c:v>0.17344450000382494</c:v>
                </c:pt>
                <c:pt idx="88">
                  <c:v>0.17044400000304449</c:v>
                </c:pt>
                <c:pt idx="89">
                  <c:v>0.16944250000233296</c:v>
                </c:pt>
                <c:pt idx="90">
                  <c:v>0.17044250000617467</c:v>
                </c:pt>
                <c:pt idx="91">
                  <c:v>0.16743500000302447</c:v>
                </c:pt>
                <c:pt idx="92">
                  <c:v>0.16643299999850569</c:v>
                </c:pt>
                <c:pt idx="93">
                  <c:v>0.16237849999743048</c:v>
                </c:pt>
                <c:pt idx="94">
                  <c:v>0.16537649999372661</c:v>
                </c:pt>
                <c:pt idx="95">
                  <c:v>0.16337100000237115</c:v>
                </c:pt>
                <c:pt idx="96">
                  <c:v>0.16336350000347011</c:v>
                </c:pt>
                <c:pt idx="97">
                  <c:v>0.16635449999739649</c:v>
                </c:pt>
                <c:pt idx="98">
                  <c:v>0.16030549999413779</c:v>
                </c:pt>
                <c:pt idx="99">
                  <c:v>0.15829049999592826</c:v>
                </c:pt>
                <c:pt idx="100">
                  <c:v>0.13012600000365637</c:v>
                </c:pt>
                <c:pt idx="101">
                  <c:v>0.12310900000011316</c:v>
                </c:pt>
                <c:pt idx="102">
                  <c:v>0.12605249999614898</c:v>
                </c:pt>
                <c:pt idx="103">
                  <c:v>0.12404149999929359</c:v>
                </c:pt>
                <c:pt idx="104">
                  <c:v>0.12403250000352273</c:v>
                </c:pt>
                <c:pt idx="105">
                  <c:v>0.12403050000284566</c:v>
                </c:pt>
                <c:pt idx="106">
                  <c:v>0.11897950000275159</c:v>
                </c:pt>
                <c:pt idx="107">
                  <c:v>0.11197199999878649</c:v>
                </c:pt>
                <c:pt idx="108">
                  <c:v>0.11796850000246195</c:v>
                </c:pt>
                <c:pt idx="109">
                  <c:v>0.11696499999379739</c:v>
                </c:pt>
                <c:pt idx="110">
                  <c:v>0.11594799999875249</c:v>
                </c:pt>
                <c:pt idx="111">
                  <c:v>0.10786199999711243</c:v>
                </c:pt>
                <c:pt idx="112">
                  <c:v>9.0745500005141366E-2</c:v>
                </c:pt>
                <c:pt idx="113">
                  <c:v>7.8741999997873791E-2</c:v>
                </c:pt>
                <c:pt idx="118">
                  <c:v>8.8661499998124782E-2</c:v>
                </c:pt>
                <c:pt idx="119">
                  <c:v>9.1659499994420912E-2</c:v>
                </c:pt>
                <c:pt idx="172">
                  <c:v>0</c:v>
                </c:pt>
                <c:pt idx="340">
                  <c:v>-0.22790950000489829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91-4952-8690-119753A78A9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Active!$D$22:$D$49</c:f>
                <c:numCache>
                  <c:formatCode>General</c:formatCode>
                  <c:ptCount val="2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114">
                  <c:v>9.4735999999102205E-2</c:v>
                </c:pt>
                <c:pt idx="115">
                  <c:v>9.2728999996325001E-2</c:v>
                </c:pt>
                <c:pt idx="116">
                  <c:v>9.2728999996325001E-2</c:v>
                </c:pt>
                <c:pt idx="117">
                  <c:v>0.10666450000280747</c:v>
                </c:pt>
                <c:pt idx="120">
                  <c:v>8.1655499998305459E-2</c:v>
                </c:pt>
                <c:pt idx="121">
                  <c:v>7.9642500000772998E-2</c:v>
                </c:pt>
                <c:pt idx="122">
                  <c:v>7.8640499996254221E-2</c:v>
                </c:pt>
                <c:pt idx="123">
                  <c:v>7.8636999998707324E-2</c:v>
                </c:pt>
                <c:pt idx="124">
                  <c:v>8.3635000002686866E-2</c:v>
                </c:pt>
                <c:pt idx="125">
                  <c:v>7.8629499999806285E-2</c:v>
                </c:pt>
                <c:pt idx="127">
                  <c:v>6.356200000300305E-2</c:v>
                </c:pt>
                <c:pt idx="128">
                  <c:v>6.7548999999416992E-2</c:v>
                </c:pt>
                <c:pt idx="129">
                  <c:v>4.7500000000582077E-2</c:v>
                </c:pt>
                <c:pt idx="130">
                  <c:v>5.3498000001127366E-2</c:v>
                </c:pt>
                <c:pt idx="131">
                  <c:v>5.4492499999469146E-2</c:v>
                </c:pt>
                <c:pt idx="132">
                  <c:v>5.5492499996034894E-2</c:v>
                </c:pt>
                <c:pt idx="133">
                  <c:v>5.2487000000837725E-2</c:v>
                </c:pt>
                <c:pt idx="134">
                  <c:v>5.4487000001245178E-2</c:v>
                </c:pt>
                <c:pt idx="136">
                  <c:v>5.2438000006077345E-2</c:v>
                </c:pt>
                <c:pt idx="137">
                  <c:v>4.6414000004006084E-2</c:v>
                </c:pt>
                <c:pt idx="138">
                  <c:v>4.2412000002514105E-2</c:v>
                </c:pt>
                <c:pt idx="139">
                  <c:v>4.5406500001263339E-2</c:v>
                </c:pt>
                <c:pt idx="141">
                  <c:v>2.7331000004778616E-2</c:v>
                </c:pt>
                <c:pt idx="142">
                  <c:v>2.6323500002035871E-2</c:v>
                </c:pt>
                <c:pt idx="144">
                  <c:v>2.8317999996943399E-2</c:v>
                </c:pt>
                <c:pt idx="145">
                  <c:v>2.931650000391528E-2</c:v>
                </c:pt>
                <c:pt idx="146">
                  <c:v>2.5315999999293126E-2</c:v>
                </c:pt>
                <c:pt idx="147">
                  <c:v>2.731599999970058E-2</c:v>
                </c:pt>
                <c:pt idx="148">
                  <c:v>2.9316000000108033E-2</c:v>
                </c:pt>
                <c:pt idx="149">
                  <c:v>2.0256499999959487E-2</c:v>
                </c:pt>
                <c:pt idx="150">
                  <c:v>2.1254500003124122E-2</c:v>
                </c:pt>
                <c:pt idx="151">
                  <c:v>2.0250499997928273E-2</c:v>
                </c:pt>
                <c:pt idx="152">
                  <c:v>2.0250499997928273E-2</c:v>
                </c:pt>
                <c:pt idx="153">
                  <c:v>1.9248500000685453E-2</c:v>
                </c:pt>
                <c:pt idx="154">
                  <c:v>2.1243499999400228E-2</c:v>
                </c:pt>
                <c:pt idx="156">
                  <c:v>1.7230500001460314E-2</c:v>
                </c:pt>
                <c:pt idx="157">
                  <c:v>1.9230500001867767E-2</c:v>
                </c:pt>
                <c:pt idx="158">
                  <c:v>1.3192500002332963E-2</c:v>
                </c:pt>
                <c:pt idx="159">
                  <c:v>1.4170499998726882E-2</c:v>
                </c:pt>
                <c:pt idx="160">
                  <c:v>1.1169999997946434E-2</c:v>
                </c:pt>
                <c:pt idx="161">
                  <c:v>1.5169999998761341E-2</c:v>
                </c:pt>
                <c:pt idx="163">
                  <c:v>9.0950000012526289E-3</c:v>
                </c:pt>
                <c:pt idx="164">
                  <c:v>6.0880000019096769E-3</c:v>
                </c:pt>
                <c:pt idx="165">
                  <c:v>8.0880000023171306E-3</c:v>
                </c:pt>
                <c:pt idx="167">
                  <c:v>1.1069500003941357E-2</c:v>
                </c:pt>
                <c:pt idx="168">
                  <c:v>1.0675000012270175E-3</c:v>
                </c:pt>
                <c:pt idx="169">
                  <c:v>4.0675000054761767E-3</c:v>
                </c:pt>
                <c:pt idx="170">
                  <c:v>-1.9794999971054494E-3</c:v>
                </c:pt>
                <c:pt idx="171">
                  <c:v>3.0185000068740919E-3</c:v>
                </c:pt>
                <c:pt idx="173">
                  <c:v>1.0000000038417056E-3</c:v>
                </c:pt>
                <c:pt idx="174">
                  <c:v>1.9939999983762391E-3</c:v>
                </c:pt>
                <c:pt idx="176">
                  <c:v>-2.0619999995687976E-3</c:v>
                </c:pt>
                <c:pt idx="177">
                  <c:v>1.9304999950691126E-3</c:v>
                </c:pt>
                <c:pt idx="178">
                  <c:v>-2.0860000004176982E-3</c:v>
                </c:pt>
                <c:pt idx="179">
                  <c:v>-6.0935000001336448E-3</c:v>
                </c:pt>
                <c:pt idx="180">
                  <c:v>-4.0934999997261912E-3</c:v>
                </c:pt>
                <c:pt idx="181">
                  <c:v>-3.0939999996917322E-3</c:v>
                </c:pt>
                <c:pt idx="182">
                  <c:v>-3.14250000519678E-3</c:v>
                </c:pt>
                <c:pt idx="183">
                  <c:v>-3.1429999944521114E-3</c:v>
                </c:pt>
                <c:pt idx="184">
                  <c:v>-3.1484999999520369E-3</c:v>
                </c:pt>
                <c:pt idx="185">
                  <c:v>-1.0153499999432825E-2</c:v>
                </c:pt>
                <c:pt idx="186">
                  <c:v>-5.1535000020521693E-3</c:v>
                </c:pt>
                <c:pt idx="187">
                  <c:v>-3.1535000016447157E-3</c:v>
                </c:pt>
                <c:pt idx="188">
                  <c:v>-1.1166500000399537E-2</c:v>
                </c:pt>
                <c:pt idx="189">
                  <c:v>-4.2359999933978543E-3</c:v>
                </c:pt>
                <c:pt idx="190">
                  <c:v>-2.5499999901512638E-4</c:v>
                </c:pt>
                <c:pt idx="191">
                  <c:v>7.3249999695690349E-4</c:v>
                </c:pt>
                <c:pt idx="192">
                  <c:v>-5.2924999981769361E-3</c:v>
                </c:pt>
                <c:pt idx="193">
                  <c:v>-1.3015000004088506E-3</c:v>
                </c:pt>
                <c:pt idx="194">
                  <c:v>1.6890000042621978E-3</c:v>
                </c:pt>
                <c:pt idx="195">
                  <c:v>2.6775000005727634E-3</c:v>
                </c:pt>
                <c:pt idx="196">
                  <c:v>1.6760000071371906E-3</c:v>
                </c:pt>
                <c:pt idx="197">
                  <c:v>-1.4329500001622364E-2</c:v>
                </c:pt>
                <c:pt idx="198">
                  <c:v>-3.2949999877018854E-4</c:v>
                </c:pt>
                <c:pt idx="199">
                  <c:v>-5.3350000016507693E-3</c:v>
                </c:pt>
                <c:pt idx="200">
                  <c:v>6.6250000236323103E-4</c:v>
                </c:pt>
                <c:pt idx="201">
                  <c:v>-3.8100000529084355E-4</c:v>
                </c:pt>
                <c:pt idx="202">
                  <c:v>6.1599999753525481E-4</c:v>
                </c:pt>
                <c:pt idx="203">
                  <c:v>-1.3865000000805594E-3</c:v>
                </c:pt>
                <c:pt idx="204">
                  <c:v>-3.9400000241585076E-4</c:v>
                </c:pt>
                <c:pt idx="205">
                  <c:v>3.6029999973834492E-3</c:v>
                </c:pt>
                <c:pt idx="206">
                  <c:v>-4.4010000056005083E-3</c:v>
                </c:pt>
                <c:pt idx="207">
                  <c:v>5.9899999905610457E-4</c:v>
                </c:pt>
                <c:pt idx="208">
                  <c:v>1.5899999998509884E-3</c:v>
                </c:pt>
                <c:pt idx="209">
                  <c:v>-1.3466500000504311E-2</c:v>
                </c:pt>
                <c:pt idx="210">
                  <c:v>4.5335000031627715E-3</c:v>
                </c:pt>
                <c:pt idx="211">
                  <c:v>5.3299999854061753E-4</c:v>
                </c:pt>
                <c:pt idx="212">
                  <c:v>6.5275000015390106E-3</c:v>
                </c:pt>
                <c:pt idx="213">
                  <c:v>5.2549999963957816E-4</c:v>
                </c:pt>
                <c:pt idx="214">
                  <c:v>5.525500004296191E-3</c:v>
                </c:pt>
                <c:pt idx="215">
                  <c:v>1.5219999986584298E-3</c:v>
                </c:pt>
                <c:pt idx="216">
                  <c:v>-1.8487000001186971E-2</c:v>
                </c:pt>
                <c:pt idx="217">
                  <c:v>2.5129999994533136E-3</c:v>
                </c:pt>
                <c:pt idx="218">
                  <c:v>7.5020000003860332E-3</c:v>
                </c:pt>
                <c:pt idx="219">
                  <c:v>2.4469999989378266E-3</c:v>
                </c:pt>
                <c:pt idx="220">
                  <c:v>4.3949999962933362E-4</c:v>
                </c:pt>
                <c:pt idx="221">
                  <c:v>-1.4578499998606276E-2</c:v>
                </c:pt>
                <c:pt idx="222">
                  <c:v>-2.621999999973923E-3</c:v>
                </c:pt>
                <c:pt idx="223">
                  <c:v>-6.3149999914458022E-4</c:v>
                </c:pt>
                <c:pt idx="224">
                  <c:v>-6.4600000041536987E-4</c:v>
                </c:pt>
                <c:pt idx="225">
                  <c:v>-1.064800000312971E-2</c:v>
                </c:pt>
                <c:pt idx="226">
                  <c:v>-4.6480000019073486E-3</c:v>
                </c:pt>
                <c:pt idx="227">
                  <c:v>-6.4800000109244138E-4</c:v>
                </c:pt>
                <c:pt idx="228">
                  <c:v>2.3520000031567179E-3</c:v>
                </c:pt>
                <c:pt idx="229">
                  <c:v>3.3519999997224659E-3</c:v>
                </c:pt>
                <c:pt idx="230">
                  <c:v>-1.6484999941894785E-3</c:v>
                </c:pt>
                <c:pt idx="231">
                  <c:v>4.3515000070328824E-3</c:v>
                </c:pt>
                <c:pt idx="232">
                  <c:v>2.34650000493275E-3</c:v>
                </c:pt>
                <c:pt idx="233">
                  <c:v>-6.9500000245170668E-4</c:v>
                </c:pt>
                <c:pt idx="234">
                  <c:v>-5.7059999962802976E-3</c:v>
                </c:pt>
                <c:pt idx="235">
                  <c:v>-3.7155000027269125E-3</c:v>
                </c:pt>
                <c:pt idx="236">
                  <c:v>-5.7159999996656552E-3</c:v>
                </c:pt>
                <c:pt idx="237">
                  <c:v>-7.325000042328611E-4</c:v>
                </c:pt>
                <c:pt idx="238">
                  <c:v>-5.7339999984833412E-3</c:v>
                </c:pt>
                <c:pt idx="239">
                  <c:v>-2.7699999991455115E-3</c:v>
                </c:pt>
                <c:pt idx="240">
                  <c:v>-2.0795999997062609E-2</c:v>
                </c:pt>
                <c:pt idx="241">
                  <c:v>-7.7965000018593855E-3</c:v>
                </c:pt>
                <c:pt idx="242">
                  <c:v>-6.7965000052936375E-3</c:v>
                </c:pt>
                <c:pt idx="243">
                  <c:v>-7.8040000007604249E-3</c:v>
                </c:pt>
                <c:pt idx="244">
                  <c:v>-1.0822500000358559E-2</c:v>
                </c:pt>
                <c:pt idx="245">
                  <c:v>-1.2856000001193024E-2</c:v>
                </c:pt>
                <c:pt idx="246">
                  <c:v>-1.1883999999554362E-2</c:v>
                </c:pt>
                <c:pt idx="247">
                  <c:v>-1.2889500001620036E-2</c:v>
                </c:pt>
                <c:pt idx="248">
                  <c:v>-1.9891500000085216E-2</c:v>
                </c:pt>
                <c:pt idx="249">
                  <c:v>-1.8907999998191372E-2</c:v>
                </c:pt>
                <c:pt idx="250">
                  <c:v>-2.6982999996107537E-2</c:v>
                </c:pt>
                <c:pt idx="251">
                  <c:v>-2.298299999529263E-2</c:v>
                </c:pt>
                <c:pt idx="252">
                  <c:v>-2.1988999993482139E-2</c:v>
                </c:pt>
                <c:pt idx="253">
                  <c:v>-2.8045499995641876E-2</c:v>
                </c:pt>
                <c:pt idx="254">
                  <c:v>-2.7045499999076128E-2</c:v>
                </c:pt>
                <c:pt idx="255">
                  <c:v>-3.0052999994950369E-2</c:v>
                </c:pt>
                <c:pt idx="256">
                  <c:v>-2.9052999998384621E-2</c:v>
                </c:pt>
                <c:pt idx="257">
                  <c:v>-3.1063499998708721E-2</c:v>
                </c:pt>
                <c:pt idx="258">
                  <c:v>-3.0063500002142973E-2</c:v>
                </c:pt>
                <c:pt idx="259">
                  <c:v>-3.5117999999783933E-2</c:v>
                </c:pt>
                <c:pt idx="260">
                  <c:v>-3.4118000003218185E-2</c:v>
                </c:pt>
                <c:pt idx="261">
                  <c:v>-3.8125499995658174E-2</c:v>
                </c:pt>
                <c:pt idx="262">
                  <c:v>-4.2133000002650078E-2</c:v>
                </c:pt>
                <c:pt idx="263">
                  <c:v>-3.6176499997964129E-2</c:v>
                </c:pt>
                <c:pt idx="264">
                  <c:v>-4.9221499997656792E-2</c:v>
                </c:pt>
                <c:pt idx="265">
                  <c:v>-3.9260499994270504E-2</c:v>
                </c:pt>
                <c:pt idx="266">
                  <c:v>-5.3268499999830965E-2</c:v>
                </c:pt>
                <c:pt idx="267">
                  <c:v>-5.3275499994924758E-2</c:v>
                </c:pt>
                <c:pt idx="268">
                  <c:v>-6.4293499999621417E-2</c:v>
                </c:pt>
                <c:pt idx="269">
                  <c:v>-5.3300999999919441E-2</c:v>
                </c:pt>
                <c:pt idx="270">
                  <c:v>-6.03320000009262E-2</c:v>
                </c:pt>
                <c:pt idx="271">
                  <c:v>-6.1355999998340849E-2</c:v>
                </c:pt>
                <c:pt idx="272">
                  <c:v>-6.035649999830639E-2</c:v>
                </c:pt>
                <c:pt idx="273">
                  <c:v>-6.2361500000406522E-2</c:v>
                </c:pt>
                <c:pt idx="274">
                  <c:v>-6.2370999999984633E-2</c:v>
                </c:pt>
                <c:pt idx="275">
                  <c:v>-6.0377000001608394E-2</c:v>
                </c:pt>
                <c:pt idx="279">
                  <c:v>-6.5438500001619104E-2</c:v>
                </c:pt>
                <c:pt idx="280">
                  <c:v>-6.3441999998758547E-2</c:v>
                </c:pt>
                <c:pt idx="281">
                  <c:v>-6.1451500005205162E-2</c:v>
                </c:pt>
                <c:pt idx="286">
                  <c:v>-5.7457499999145512E-2</c:v>
                </c:pt>
                <c:pt idx="287">
                  <c:v>-6.6462499999033753E-2</c:v>
                </c:pt>
                <c:pt idx="288">
                  <c:v>-6.4467999996850267E-2</c:v>
                </c:pt>
                <c:pt idx="289">
                  <c:v>-7.3518999997759238E-2</c:v>
                </c:pt>
                <c:pt idx="290">
                  <c:v>-7.2519500005000737E-2</c:v>
                </c:pt>
                <c:pt idx="291">
                  <c:v>-6.8519500004185829E-2</c:v>
                </c:pt>
                <c:pt idx="292">
                  <c:v>-7.5527000000874978E-2</c:v>
                </c:pt>
                <c:pt idx="293">
                  <c:v>-7.3573499998019543E-2</c:v>
                </c:pt>
                <c:pt idx="294">
                  <c:v>-8.0586500000208616E-2</c:v>
                </c:pt>
                <c:pt idx="295">
                  <c:v>-9.2667000004439615E-2</c:v>
                </c:pt>
                <c:pt idx="297">
                  <c:v>-9.268549999978859E-2</c:v>
                </c:pt>
                <c:pt idx="298">
                  <c:v>-9.3685999992885627E-2</c:v>
                </c:pt>
                <c:pt idx="299">
                  <c:v>-9.2685999996319879E-2</c:v>
                </c:pt>
                <c:pt idx="300">
                  <c:v>-9.1695499999332242E-2</c:v>
                </c:pt>
                <c:pt idx="301">
                  <c:v>-9.650099999998929E-2</c:v>
                </c:pt>
                <c:pt idx="302">
                  <c:v>-0.10173650000069756</c:v>
                </c:pt>
                <c:pt idx="303">
                  <c:v>-0.1027475000009872</c:v>
                </c:pt>
                <c:pt idx="304">
                  <c:v>-0.10376649999670917</c:v>
                </c:pt>
                <c:pt idx="305">
                  <c:v>-0.10477399999945192</c:v>
                </c:pt>
                <c:pt idx="306">
                  <c:v>-0.11184700000012526</c:v>
                </c:pt>
                <c:pt idx="307">
                  <c:v>-0.12184849999903236</c:v>
                </c:pt>
                <c:pt idx="308">
                  <c:v>-0.11786700000084238</c:v>
                </c:pt>
                <c:pt idx="311">
                  <c:v>-0.14601349999429658</c:v>
                </c:pt>
                <c:pt idx="314">
                  <c:v>-0.15909400000236928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91-4952-8690-119753A78A9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plus>
            <c:min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6">
                  <c:v>6.5764999999373686E-2</c:v>
                </c:pt>
                <c:pt idx="135">
                  <c:v>5.2384499998879619E-2</c:v>
                </c:pt>
                <c:pt idx="140">
                  <c:v>4.5004000006883871E-2</c:v>
                </c:pt>
                <c:pt idx="143">
                  <c:v>3.0423500000324566E-2</c:v>
                </c:pt>
                <c:pt idx="155">
                  <c:v>1.9742999997106381E-2</c:v>
                </c:pt>
                <c:pt idx="162">
                  <c:v>1.4162500003294554E-2</c:v>
                </c:pt>
                <c:pt idx="166">
                  <c:v>6.481500000518281E-3</c:v>
                </c:pt>
                <c:pt idx="175">
                  <c:v>-2.1619999970425852E-3</c:v>
                </c:pt>
                <c:pt idx="276">
                  <c:v>-6.2823500004014932E-2</c:v>
                </c:pt>
                <c:pt idx="277">
                  <c:v>-6.0723499998857733E-2</c:v>
                </c:pt>
                <c:pt idx="278">
                  <c:v>-5.8623500000976492E-2</c:v>
                </c:pt>
                <c:pt idx="282">
                  <c:v>-6.57569999966654E-2</c:v>
                </c:pt>
                <c:pt idx="283">
                  <c:v>-6.5056999999796972E-2</c:v>
                </c:pt>
                <c:pt idx="284">
                  <c:v>-6.5056999999796972E-2</c:v>
                </c:pt>
                <c:pt idx="285">
                  <c:v>-5.9456999995745718E-2</c:v>
                </c:pt>
                <c:pt idx="296">
                  <c:v>-9.367999999813037E-2</c:v>
                </c:pt>
                <c:pt idx="309">
                  <c:v>-0.13152200000331504</c:v>
                </c:pt>
                <c:pt idx="317">
                  <c:v>-0.16607450000446988</c:v>
                </c:pt>
                <c:pt idx="319">
                  <c:v>-0.17424000000028173</c:v>
                </c:pt>
                <c:pt idx="320">
                  <c:v>-0.17173999999795342</c:v>
                </c:pt>
                <c:pt idx="323">
                  <c:v>-0.17427350000070874</c:v>
                </c:pt>
                <c:pt idx="329">
                  <c:v>-0.19080099999700906</c:v>
                </c:pt>
                <c:pt idx="331">
                  <c:v>-0.20760049999807961</c:v>
                </c:pt>
                <c:pt idx="332">
                  <c:v>-0.21305849999771453</c:v>
                </c:pt>
                <c:pt idx="337">
                  <c:v>-0.21765400000003865</c:v>
                </c:pt>
                <c:pt idx="339">
                  <c:v>-0.22950575000140816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91-4952-8690-119753A78A9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10">
                  <c:v>-0.13794400000188034</c:v>
                </c:pt>
                <c:pt idx="312">
                  <c:v>-0.15909250000549946</c:v>
                </c:pt>
                <c:pt idx="313">
                  <c:v>-0.15729250000003958</c:v>
                </c:pt>
                <c:pt idx="315">
                  <c:v>-0.16526549999980489</c:v>
                </c:pt>
                <c:pt idx="316">
                  <c:v>-0.1653675000052317</c:v>
                </c:pt>
                <c:pt idx="318">
                  <c:v>-0.17013450000376906</c:v>
                </c:pt>
                <c:pt idx="321">
                  <c:v>-0.17184049999923445</c:v>
                </c:pt>
                <c:pt idx="322">
                  <c:v>-0.16574175000278046</c:v>
                </c:pt>
                <c:pt idx="324">
                  <c:v>-0.1809304999987944</c:v>
                </c:pt>
                <c:pt idx="325">
                  <c:v>-0.1817360000059125</c:v>
                </c:pt>
                <c:pt idx="326">
                  <c:v>-0.18314699999609729</c:v>
                </c:pt>
                <c:pt idx="327">
                  <c:v>-0.19049749999976484</c:v>
                </c:pt>
                <c:pt idx="328">
                  <c:v>-0.1908980000007432</c:v>
                </c:pt>
                <c:pt idx="330">
                  <c:v>-0.19280899999284884</c:v>
                </c:pt>
                <c:pt idx="333">
                  <c:v>-0.21577749999414664</c:v>
                </c:pt>
                <c:pt idx="334">
                  <c:v>-0.21577749999414664</c:v>
                </c:pt>
                <c:pt idx="335">
                  <c:v>-0.21844699999928707</c:v>
                </c:pt>
                <c:pt idx="336">
                  <c:v>-0.21834700000181329</c:v>
                </c:pt>
                <c:pt idx="338">
                  <c:v>-0.22212950000539422</c:v>
                </c:pt>
                <c:pt idx="341">
                  <c:v>-0.22791000000142958</c:v>
                </c:pt>
                <c:pt idx="342">
                  <c:v>-0.22993549999955576</c:v>
                </c:pt>
                <c:pt idx="343">
                  <c:v>-0.23127199999726145</c:v>
                </c:pt>
                <c:pt idx="344">
                  <c:v>-0.23127199999726145</c:v>
                </c:pt>
                <c:pt idx="345">
                  <c:v>-0.23460350000095787</c:v>
                </c:pt>
                <c:pt idx="346">
                  <c:v>-0.2389709999988554</c:v>
                </c:pt>
                <c:pt idx="347">
                  <c:v>-0.24545349999971222</c:v>
                </c:pt>
                <c:pt idx="348">
                  <c:v>-0.24535849999665515</c:v>
                </c:pt>
                <c:pt idx="349">
                  <c:v>-0.27048749999812571</c:v>
                </c:pt>
                <c:pt idx="350">
                  <c:v>-0.27279899999848567</c:v>
                </c:pt>
                <c:pt idx="351">
                  <c:v>-0.27300200000172481</c:v>
                </c:pt>
                <c:pt idx="352">
                  <c:v>-0.27776650000305381</c:v>
                </c:pt>
                <c:pt idx="354">
                  <c:v>-0.27937549999478506</c:v>
                </c:pt>
                <c:pt idx="355">
                  <c:v>-0.2784830000018701</c:v>
                </c:pt>
                <c:pt idx="356">
                  <c:v>-0.28055599999788683</c:v>
                </c:pt>
                <c:pt idx="357">
                  <c:v>-0.27945599999657134</c:v>
                </c:pt>
                <c:pt idx="358">
                  <c:v>-0.27916499999992084</c:v>
                </c:pt>
                <c:pt idx="359">
                  <c:v>-0.28273300000000745</c:v>
                </c:pt>
                <c:pt idx="360">
                  <c:v>-0.27953849999903468</c:v>
                </c:pt>
                <c:pt idx="361">
                  <c:v>-0.27864550000231247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91-4952-8690-119753A78A9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91-4952-8690-119753A78A9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91-4952-8690-119753A78A9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91-4952-8690-119753A78A9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317">
                  <c:v>-0.18357556335912653</c:v>
                </c:pt>
                <c:pt idx="318">
                  <c:v>-0.18626525557828882</c:v>
                </c:pt>
                <c:pt idx="319">
                  <c:v>-0.18651181069837869</c:v>
                </c:pt>
                <c:pt idx="320">
                  <c:v>-0.18651181069837869</c:v>
                </c:pt>
                <c:pt idx="321">
                  <c:v>-0.18653422480020504</c:v>
                </c:pt>
                <c:pt idx="322">
                  <c:v>-0.18659026005477092</c:v>
                </c:pt>
                <c:pt idx="323">
                  <c:v>-0.18801355552074434</c:v>
                </c:pt>
                <c:pt idx="324">
                  <c:v>-0.19056876312894849</c:v>
                </c:pt>
                <c:pt idx="325">
                  <c:v>-0.19081531824903836</c:v>
                </c:pt>
                <c:pt idx="326">
                  <c:v>-0.19130842848921814</c:v>
                </c:pt>
                <c:pt idx="327">
                  <c:v>-0.19357225277367973</c:v>
                </c:pt>
                <c:pt idx="328">
                  <c:v>-0.19359466687550608</c:v>
                </c:pt>
                <c:pt idx="329">
                  <c:v>-0.19372915148646419</c:v>
                </c:pt>
                <c:pt idx="330">
                  <c:v>-0.19408777711568581</c:v>
                </c:pt>
                <c:pt idx="331">
                  <c:v>-0.19818955774990832</c:v>
                </c:pt>
                <c:pt idx="332">
                  <c:v>-0.20078959356176521</c:v>
                </c:pt>
                <c:pt idx="333">
                  <c:v>-0.20164132943116658</c:v>
                </c:pt>
                <c:pt idx="334">
                  <c:v>-0.20164132943116658</c:v>
                </c:pt>
                <c:pt idx="335">
                  <c:v>-0.20475688958502958</c:v>
                </c:pt>
                <c:pt idx="336">
                  <c:v>-0.20475688958502958</c:v>
                </c:pt>
                <c:pt idx="337">
                  <c:v>-0.20507068701059852</c:v>
                </c:pt>
                <c:pt idx="338">
                  <c:v>-0.20845521638637773</c:v>
                </c:pt>
                <c:pt idx="339">
                  <c:v>-0.2118733669148965</c:v>
                </c:pt>
                <c:pt idx="340">
                  <c:v>-0.21204147267859413</c:v>
                </c:pt>
                <c:pt idx="341">
                  <c:v>-0.21206388678042049</c:v>
                </c:pt>
                <c:pt idx="342">
                  <c:v>-0.21320700597356446</c:v>
                </c:pt>
                <c:pt idx="343">
                  <c:v>-0.21484323540688818</c:v>
                </c:pt>
                <c:pt idx="344">
                  <c:v>-0.21484323540688818</c:v>
                </c:pt>
                <c:pt idx="345">
                  <c:v>-0.2162553238219484</c:v>
                </c:pt>
                <c:pt idx="346">
                  <c:v>-0.21928122756850596</c:v>
                </c:pt>
                <c:pt idx="347">
                  <c:v>-0.22297955436985412</c:v>
                </c:pt>
                <c:pt idx="348">
                  <c:v>-0.22320369538811766</c:v>
                </c:pt>
                <c:pt idx="349">
                  <c:v>-0.23346935402458707</c:v>
                </c:pt>
                <c:pt idx="350">
                  <c:v>-0.23398487836659318</c:v>
                </c:pt>
                <c:pt idx="351">
                  <c:v>-0.23411936297755129</c:v>
                </c:pt>
                <c:pt idx="352">
                  <c:v>-0.23701078211315074</c:v>
                </c:pt>
                <c:pt idx="353">
                  <c:v>-0.23720130197867476</c:v>
                </c:pt>
                <c:pt idx="354">
                  <c:v>-0.23741423594602509</c:v>
                </c:pt>
                <c:pt idx="355">
                  <c:v>-0.23775044747342039</c:v>
                </c:pt>
                <c:pt idx="356">
                  <c:v>-0.24102290634006784</c:v>
                </c:pt>
                <c:pt idx="357">
                  <c:v>-0.24102290634006784</c:v>
                </c:pt>
                <c:pt idx="358">
                  <c:v>-0.24142636017294217</c:v>
                </c:pt>
                <c:pt idx="359">
                  <c:v>-0.24447467802132611</c:v>
                </c:pt>
                <c:pt idx="360">
                  <c:v>-0.244721233141416</c:v>
                </c:pt>
                <c:pt idx="361">
                  <c:v>-0.24503503056698492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F91-4952-8690-119753A78A9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  <c:pt idx="353">
                  <c:v>0.37912924999545794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F91-4952-8690-119753A78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043560"/>
        <c:axId val="1"/>
      </c:scatterChart>
      <c:valAx>
        <c:axId val="684043560"/>
        <c:scaling>
          <c:orientation val="minMax"/>
          <c:max val="8000"/>
          <c:min val="-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74193548387093"/>
              <c:y val="0.8520547945205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8356164383561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43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22580645161291"/>
          <c:y val="0.92876712328767119"/>
          <c:w val="0.77580645161290318"/>
          <c:h val="5.47945205479452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TU Her - O-C Diagr.</a:t>
            </a:r>
          </a:p>
        </c:rich>
      </c:tx>
      <c:layout>
        <c:manualLayout>
          <c:xMode val="edge"/>
          <c:yMode val="edge"/>
          <c:x val="0.35795514197088996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148885366516"/>
          <c:y val="0.15210404057961854"/>
          <c:w val="0.78788024510284438"/>
          <c:h val="0.6116524185010192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-0.57943549999981769</c:v>
                </c:pt>
                <c:pt idx="1">
                  <c:v>-0.57545600000230479</c:v>
                </c:pt>
                <c:pt idx="2">
                  <c:v>-0.38710350000110338</c:v>
                </c:pt>
                <c:pt idx="3">
                  <c:v>-0.3691145000011602</c:v>
                </c:pt>
                <c:pt idx="4">
                  <c:v>-0.35814350000146078</c:v>
                </c:pt>
                <c:pt idx="5">
                  <c:v>-0.35615600000164704</c:v>
                </c:pt>
                <c:pt idx="6">
                  <c:v>-0.34121099999902071</c:v>
                </c:pt>
                <c:pt idx="7">
                  <c:v>-0.33722950000083074</c:v>
                </c:pt>
                <c:pt idx="8">
                  <c:v>-0.3292345000008936</c:v>
                </c:pt>
                <c:pt idx="9">
                  <c:v>-0.33024799999839161</c:v>
                </c:pt>
                <c:pt idx="10">
                  <c:v>-0.32924949999869568</c:v>
                </c:pt>
                <c:pt idx="11">
                  <c:v>-0.32725349999964237</c:v>
                </c:pt>
                <c:pt idx="12">
                  <c:v>-0.32626650000020163</c:v>
                </c:pt>
                <c:pt idx="13">
                  <c:v>-0.31726799999887589</c:v>
                </c:pt>
                <c:pt idx="14">
                  <c:v>-0.31530799999745796</c:v>
                </c:pt>
                <c:pt idx="15">
                  <c:v>-0.31031549999897834</c:v>
                </c:pt>
                <c:pt idx="16">
                  <c:v>-0.30832100000043283</c:v>
                </c:pt>
                <c:pt idx="17">
                  <c:v>-0.29233949999979814</c:v>
                </c:pt>
                <c:pt idx="18">
                  <c:v>-0.30434149999928195</c:v>
                </c:pt>
                <c:pt idx="19">
                  <c:v>-0.26546500000040396</c:v>
                </c:pt>
                <c:pt idx="20">
                  <c:v>-0.27246849999937695</c:v>
                </c:pt>
                <c:pt idx="21">
                  <c:v>-0.26846900000236928</c:v>
                </c:pt>
                <c:pt idx="22">
                  <c:v>-0.25747799999953713</c:v>
                </c:pt>
                <c:pt idx="23">
                  <c:v>-0.25648949999958859</c:v>
                </c:pt>
                <c:pt idx="24">
                  <c:v>-0.25949200000104611</c:v>
                </c:pt>
                <c:pt idx="25">
                  <c:v>-0.26350250000177766</c:v>
                </c:pt>
                <c:pt idx="26">
                  <c:v>-0.25050399999963702</c:v>
                </c:pt>
                <c:pt idx="27">
                  <c:v>-0.2395604999983334</c:v>
                </c:pt>
                <c:pt idx="28">
                  <c:v>-0.21864099999947939</c:v>
                </c:pt>
                <c:pt idx="29">
                  <c:v>-0.20965749999959371</c:v>
                </c:pt>
                <c:pt idx="30">
                  <c:v>-0.21265949999724398</c:v>
                </c:pt>
                <c:pt idx="31">
                  <c:v>-0.21067449999827659</c:v>
                </c:pt>
                <c:pt idx="32">
                  <c:v>-0.20467999999891617</c:v>
                </c:pt>
                <c:pt idx="33">
                  <c:v>-0.19771199999740929</c:v>
                </c:pt>
                <c:pt idx="34">
                  <c:v>-0.19971949999671779</c:v>
                </c:pt>
                <c:pt idx="35">
                  <c:v>-0.1907455000000482</c:v>
                </c:pt>
                <c:pt idx="36">
                  <c:v>-0.19274900000164052</c:v>
                </c:pt>
                <c:pt idx="37">
                  <c:v>-0.18079450000004726</c:v>
                </c:pt>
                <c:pt idx="38">
                  <c:v>-0.16387499999837019</c:v>
                </c:pt>
                <c:pt idx="39">
                  <c:v>-0.16088049999962095</c:v>
                </c:pt>
                <c:pt idx="40">
                  <c:v>-0.1598840000006021</c:v>
                </c:pt>
                <c:pt idx="41">
                  <c:v>-0.15489900000102352</c:v>
                </c:pt>
                <c:pt idx="42">
                  <c:v>-0.15190449999863631</c:v>
                </c:pt>
                <c:pt idx="43">
                  <c:v>-0.14290849999815691</c:v>
                </c:pt>
                <c:pt idx="44">
                  <c:v>-0.15091000000029453</c:v>
                </c:pt>
                <c:pt idx="45">
                  <c:v>-0.1549139999988256</c:v>
                </c:pt>
                <c:pt idx="46">
                  <c:v>9.5887999999831663E-2</c:v>
                </c:pt>
                <c:pt idx="47">
                  <c:v>0.15043299999524606</c:v>
                </c:pt>
                <c:pt idx="48">
                  <c:v>0.1564215000034892</c:v>
                </c:pt>
                <c:pt idx="49">
                  <c:v>0.16141049999714596</c:v>
                </c:pt>
                <c:pt idx="50">
                  <c:v>0.16241050000098767</c:v>
                </c:pt>
                <c:pt idx="51">
                  <c:v>0.15340499999729218</c:v>
                </c:pt>
                <c:pt idx="52">
                  <c:v>0.16070699999545468</c:v>
                </c:pt>
                <c:pt idx="53">
                  <c:v>0.15932600000815</c:v>
                </c:pt>
                <c:pt idx="54">
                  <c:v>0.15832049999880837</c:v>
                </c:pt>
                <c:pt idx="55">
                  <c:v>0.16827550000016345</c:v>
                </c:pt>
                <c:pt idx="56">
                  <c:v>0.17224200000055134</c:v>
                </c:pt>
                <c:pt idx="57">
                  <c:v>0.17322550000244519</c:v>
                </c:pt>
                <c:pt idx="58">
                  <c:v>0.18117650000203867</c:v>
                </c:pt>
                <c:pt idx="59">
                  <c:v>0.18515800000022864</c:v>
                </c:pt>
                <c:pt idx="60">
                  <c:v>0.18511800000123912</c:v>
                </c:pt>
                <c:pt idx="61">
                  <c:v>0.18311299999913899</c:v>
                </c:pt>
                <c:pt idx="62">
                  <c:v>0.18610900000203401</c:v>
                </c:pt>
                <c:pt idx="63">
                  <c:v>0.18802600000344682</c:v>
                </c:pt>
                <c:pt idx="64">
                  <c:v>0.20002100000419887</c:v>
                </c:pt>
                <c:pt idx="65">
                  <c:v>0.18901500000356464</c:v>
                </c:pt>
                <c:pt idx="66">
                  <c:v>0.20700949999445584</c:v>
                </c:pt>
                <c:pt idx="67">
                  <c:v>0.20900799999799347</c:v>
                </c:pt>
                <c:pt idx="68">
                  <c:v>0.18900749999738764</c:v>
                </c:pt>
                <c:pt idx="69">
                  <c:v>0.20900400000391528</c:v>
                </c:pt>
                <c:pt idx="70">
                  <c:v>0.21199850000266451</c:v>
                </c:pt>
                <c:pt idx="71">
                  <c:v>0.19695499999943422</c:v>
                </c:pt>
                <c:pt idx="72">
                  <c:v>0.19294000000081724</c:v>
                </c:pt>
                <c:pt idx="73">
                  <c:v>0.19592549999651965</c:v>
                </c:pt>
                <c:pt idx="74">
                  <c:v>0.19491199999902165</c:v>
                </c:pt>
                <c:pt idx="75">
                  <c:v>0.19786549999844283</c:v>
                </c:pt>
                <c:pt idx="76">
                  <c:v>0.19284450000122888</c:v>
                </c:pt>
                <c:pt idx="77">
                  <c:v>0.19683950000035111</c:v>
                </c:pt>
                <c:pt idx="78">
                  <c:v>0.18470999999408377</c:v>
                </c:pt>
                <c:pt idx="79">
                  <c:v>0.16545949999999721</c:v>
                </c:pt>
                <c:pt idx="80">
                  <c:v>0.16745899999659741</c:v>
                </c:pt>
                <c:pt idx="81">
                  <c:v>0.16445150000072317</c:v>
                </c:pt>
                <c:pt idx="82">
                  <c:v>0.16345000000001164</c:v>
                </c:pt>
                <c:pt idx="83">
                  <c:v>0.16745000000082655</c:v>
                </c:pt>
                <c:pt idx="84">
                  <c:v>0.16744800000014948</c:v>
                </c:pt>
                <c:pt idx="85">
                  <c:v>0.17044799999712268</c:v>
                </c:pt>
                <c:pt idx="86">
                  <c:v>0.16344450000178767</c:v>
                </c:pt>
                <c:pt idx="87">
                  <c:v>0.17344450000382494</c:v>
                </c:pt>
                <c:pt idx="88">
                  <c:v>0.17044400000304449</c:v>
                </c:pt>
                <c:pt idx="89">
                  <c:v>0.16944250000233296</c:v>
                </c:pt>
                <c:pt idx="90">
                  <c:v>0.17044250000617467</c:v>
                </c:pt>
                <c:pt idx="91">
                  <c:v>0.16743500000302447</c:v>
                </c:pt>
                <c:pt idx="92">
                  <c:v>0.16643299999850569</c:v>
                </c:pt>
                <c:pt idx="93">
                  <c:v>0.16237849999743048</c:v>
                </c:pt>
                <c:pt idx="94">
                  <c:v>0.16537649999372661</c:v>
                </c:pt>
                <c:pt idx="95">
                  <c:v>0.16337100000237115</c:v>
                </c:pt>
                <c:pt idx="96">
                  <c:v>0.16336350000347011</c:v>
                </c:pt>
                <c:pt idx="97">
                  <c:v>0.16635449999739649</c:v>
                </c:pt>
                <c:pt idx="98">
                  <c:v>0.16030549999413779</c:v>
                </c:pt>
                <c:pt idx="99">
                  <c:v>0.15829049999592826</c:v>
                </c:pt>
                <c:pt idx="100">
                  <c:v>0.13012600000365637</c:v>
                </c:pt>
                <c:pt idx="101">
                  <c:v>0.12310900000011316</c:v>
                </c:pt>
                <c:pt idx="102">
                  <c:v>0.12605249999614898</c:v>
                </c:pt>
                <c:pt idx="103">
                  <c:v>0.12404149999929359</c:v>
                </c:pt>
                <c:pt idx="104">
                  <c:v>0.12403250000352273</c:v>
                </c:pt>
                <c:pt idx="105">
                  <c:v>0.12403050000284566</c:v>
                </c:pt>
                <c:pt idx="106">
                  <c:v>0.11897950000275159</c:v>
                </c:pt>
                <c:pt idx="107">
                  <c:v>0.11197199999878649</c:v>
                </c:pt>
                <c:pt idx="108">
                  <c:v>0.11796850000246195</c:v>
                </c:pt>
                <c:pt idx="109">
                  <c:v>0.11696499999379739</c:v>
                </c:pt>
                <c:pt idx="110">
                  <c:v>0.11594799999875249</c:v>
                </c:pt>
                <c:pt idx="111">
                  <c:v>0.10786199999711243</c:v>
                </c:pt>
                <c:pt idx="112">
                  <c:v>9.0745500005141366E-2</c:v>
                </c:pt>
                <c:pt idx="113">
                  <c:v>7.8741999997873791E-2</c:v>
                </c:pt>
                <c:pt idx="118">
                  <c:v>8.8661499998124782E-2</c:v>
                </c:pt>
                <c:pt idx="119">
                  <c:v>9.1659499994420912E-2</c:v>
                </c:pt>
                <c:pt idx="172">
                  <c:v>0</c:v>
                </c:pt>
                <c:pt idx="340">
                  <c:v>-0.22790950000489829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81-4C9B-A314-6D9A6FB075F1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Active!$D$22:$D$49</c:f>
                <c:numCache>
                  <c:formatCode>General</c:formatCode>
                  <c:ptCount val="2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114">
                  <c:v>9.4735999999102205E-2</c:v>
                </c:pt>
                <c:pt idx="115">
                  <c:v>9.2728999996325001E-2</c:v>
                </c:pt>
                <c:pt idx="116">
                  <c:v>9.2728999996325001E-2</c:v>
                </c:pt>
                <c:pt idx="117">
                  <c:v>0.10666450000280747</c:v>
                </c:pt>
                <c:pt idx="120">
                  <c:v>8.1655499998305459E-2</c:v>
                </c:pt>
                <c:pt idx="121">
                  <c:v>7.9642500000772998E-2</c:v>
                </c:pt>
                <c:pt idx="122">
                  <c:v>7.8640499996254221E-2</c:v>
                </c:pt>
                <c:pt idx="123">
                  <c:v>7.8636999998707324E-2</c:v>
                </c:pt>
                <c:pt idx="124">
                  <c:v>8.3635000002686866E-2</c:v>
                </c:pt>
                <c:pt idx="125">
                  <c:v>7.8629499999806285E-2</c:v>
                </c:pt>
                <c:pt idx="127">
                  <c:v>6.356200000300305E-2</c:v>
                </c:pt>
                <c:pt idx="128">
                  <c:v>6.7548999999416992E-2</c:v>
                </c:pt>
                <c:pt idx="129">
                  <c:v>4.7500000000582077E-2</c:v>
                </c:pt>
                <c:pt idx="130">
                  <c:v>5.3498000001127366E-2</c:v>
                </c:pt>
                <c:pt idx="131">
                  <c:v>5.4492499999469146E-2</c:v>
                </c:pt>
                <c:pt idx="132">
                  <c:v>5.5492499996034894E-2</c:v>
                </c:pt>
                <c:pt idx="133">
                  <c:v>5.2487000000837725E-2</c:v>
                </c:pt>
                <c:pt idx="134">
                  <c:v>5.4487000001245178E-2</c:v>
                </c:pt>
                <c:pt idx="136">
                  <c:v>5.2438000006077345E-2</c:v>
                </c:pt>
                <c:pt idx="137">
                  <c:v>4.6414000004006084E-2</c:v>
                </c:pt>
                <c:pt idx="138">
                  <c:v>4.2412000002514105E-2</c:v>
                </c:pt>
                <c:pt idx="139">
                  <c:v>4.5406500001263339E-2</c:v>
                </c:pt>
                <c:pt idx="141">
                  <c:v>2.7331000004778616E-2</c:v>
                </c:pt>
                <c:pt idx="142">
                  <c:v>2.6323500002035871E-2</c:v>
                </c:pt>
                <c:pt idx="144">
                  <c:v>2.8317999996943399E-2</c:v>
                </c:pt>
                <c:pt idx="145">
                  <c:v>2.931650000391528E-2</c:v>
                </c:pt>
                <c:pt idx="146">
                  <c:v>2.5315999999293126E-2</c:v>
                </c:pt>
                <c:pt idx="147">
                  <c:v>2.731599999970058E-2</c:v>
                </c:pt>
                <c:pt idx="148">
                  <c:v>2.9316000000108033E-2</c:v>
                </c:pt>
                <c:pt idx="149">
                  <c:v>2.0256499999959487E-2</c:v>
                </c:pt>
                <c:pt idx="150">
                  <c:v>2.1254500003124122E-2</c:v>
                </c:pt>
                <c:pt idx="151">
                  <c:v>2.0250499997928273E-2</c:v>
                </c:pt>
                <c:pt idx="152">
                  <c:v>2.0250499997928273E-2</c:v>
                </c:pt>
                <c:pt idx="153">
                  <c:v>1.9248500000685453E-2</c:v>
                </c:pt>
                <c:pt idx="154">
                  <c:v>2.1243499999400228E-2</c:v>
                </c:pt>
                <c:pt idx="156">
                  <c:v>1.7230500001460314E-2</c:v>
                </c:pt>
                <c:pt idx="157">
                  <c:v>1.9230500001867767E-2</c:v>
                </c:pt>
                <c:pt idx="158">
                  <c:v>1.3192500002332963E-2</c:v>
                </c:pt>
                <c:pt idx="159">
                  <c:v>1.4170499998726882E-2</c:v>
                </c:pt>
                <c:pt idx="160">
                  <c:v>1.1169999997946434E-2</c:v>
                </c:pt>
                <c:pt idx="161">
                  <c:v>1.5169999998761341E-2</c:v>
                </c:pt>
                <c:pt idx="163">
                  <c:v>9.0950000012526289E-3</c:v>
                </c:pt>
                <c:pt idx="164">
                  <c:v>6.0880000019096769E-3</c:v>
                </c:pt>
                <c:pt idx="165">
                  <c:v>8.0880000023171306E-3</c:v>
                </c:pt>
                <c:pt idx="167">
                  <c:v>1.1069500003941357E-2</c:v>
                </c:pt>
                <c:pt idx="168">
                  <c:v>1.0675000012270175E-3</c:v>
                </c:pt>
                <c:pt idx="169">
                  <c:v>4.0675000054761767E-3</c:v>
                </c:pt>
                <c:pt idx="170">
                  <c:v>-1.9794999971054494E-3</c:v>
                </c:pt>
                <c:pt idx="171">
                  <c:v>3.0185000068740919E-3</c:v>
                </c:pt>
                <c:pt idx="173">
                  <c:v>1.0000000038417056E-3</c:v>
                </c:pt>
                <c:pt idx="174">
                  <c:v>1.9939999983762391E-3</c:v>
                </c:pt>
                <c:pt idx="176">
                  <c:v>-2.0619999995687976E-3</c:v>
                </c:pt>
                <c:pt idx="177">
                  <c:v>1.9304999950691126E-3</c:v>
                </c:pt>
                <c:pt idx="178">
                  <c:v>-2.0860000004176982E-3</c:v>
                </c:pt>
                <c:pt idx="179">
                  <c:v>-6.0935000001336448E-3</c:v>
                </c:pt>
                <c:pt idx="180">
                  <c:v>-4.0934999997261912E-3</c:v>
                </c:pt>
                <c:pt idx="181">
                  <c:v>-3.0939999996917322E-3</c:v>
                </c:pt>
                <c:pt idx="182">
                  <c:v>-3.14250000519678E-3</c:v>
                </c:pt>
                <c:pt idx="183">
                  <c:v>-3.1429999944521114E-3</c:v>
                </c:pt>
                <c:pt idx="184">
                  <c:v>-3.1484999999520369E-3</c:v>
                </c:pt>
                <c:pt idx="185">
                  <c:v>-1.0153499999432825E-2</c:v>
                </c:pt>
                <c:pt idx="186">
                  <c:v>-5.1535000020521693E-3</c:v>
                </c:pt>
                <c:pt idx="187">
                  <c:v>-3.1535000016447157E-3</c:v>
                </c:pt>
                <c:pt idx="188">
                  <c:v>-1.1166500000399537E-2</c:v>
                </c:pt>
                <c:pt idx="189">
                  <c:v>-4.2359999933978543E-3</c:v>
                </c:pt>
                <c:pt idx="190">
                  <c:v>-2.5499999901512638E-4</c:v>
                </c:pt>
                <c:pt idx="191">
                  <c:v>7.3249999695690349E-4</c:v>
                </c:pt>
                <c:pt idx="192">
                  <c:v>-5.2924999981769361E-3</c:v>
                </c:pt>
                <c:pt idx="193">
                  <c:v>-1.3015000004088506E-3</c:v>
                </c:pt>
                <c:pt idx="194">
                  <c:v>1.6890000042621978E-3</c:v>
                </c:pt>
                <c:pt idx="195">
                  <c:v>2.6775000005727634E-3</c:v>
                </c:pt>
                <c:pt idx="196">
                  <c:v>1.6760000071371906E-3</c:v>
                </c:pt>
                <c:pt idx="197">
                  <c:v>-1.4329500001622364E-2</c:v>
                </c:pt>
                <c:pt idx="198">
                  <c:v>-3.2949999877018854E-4</c:v>
                </c:pt>
                <c:pt idx="199">
                  <c:v>-5.3350000016507693E-3</c:v>
                </c:pt>
                <c:pt idx="200">
                  <c:v>6.6250000236323103E-4</c:v>
                </c:pt>
                <c:pt idx="201">
                  <c:v>-3.8100000529084355E-4</c:v>
                </c:pt>
                <c:pt idx="202">
                  <c:v>6.1599999753525481E-4</c:v>
                </c:pt>
                <c:pt idx="203">
                  <c:v>-1.3865000000805594E-3</c:v>
                </c:pt>
                <c:pt idx="204">
                  <c:v>-3.9400000241585076E-4</c:v>
                </c:pt>
                <c:pt idx="205">
                  <c:v>3.6029999973834492E-3</c:v>
                </c:pt>
                <c:pt idx="206">
                  <c:v>-4.4010000056005083E-3</c:v>
                </c:pt>
                <c:pt idx="207">
                  <c:v>5.9899999905610457E-4</c:v>
                </c:pt>
                <c:pt idx="208">
                  <c:v>1.5899999998509884E-3</c:v>
                </c:pt>
                <c:pt idx="209">
                  <c:v>-1.3466500000504311E-2</c:v>
                </c:pt>
                <c:pt idx="210">
                  <c:v>4.5335000031627715E-3</c:v>
                </c:pt>
                <c:pt idx="211">
                  <c:v>5.3299999854061753E-4</c:v>
                </c:pt>
                <c:pt idx="212">
                  <c:v>6.5275000015390106E-3</c:v>
                </c:pt>
                <c:pt idx="213">
                  <c:v>5.2549999963957816E-4</c:v>
                </c:pt>
                <c:pt idx="214">
                  <c:v>5.525500004296191E-3</c:v>
                </c:pt>
                <c:pt idx="215">
                  <c:v>1.5219999986584298E-3</c:v>
                </c:pt>
                <c:pt idx="216">
                  <c:v>-1.8487000001186971E-2</c:v>
                </c:pt>
                <c:pt idx="217">
                  <c:v>2.5129999994533136E-3</c:v>
                </c:pt>
                <c:pt idx="218">
                  <c:v>7.5020000003860332E-3</c:v>
                </c:pt>
                <c:pt idx="219">
                  <c:v>2.4469999989378266E-3</c:v>
                </c:pt>
                <c:pt idx="220">
                  <c:v>4.3949999962933362E-4</c:v>
                </c:pt>
                <c:pt idx="221">
                  <c:v>-1.4578499998606276E-2</c:v>
                </c:pt>
                <c:pt idx="222">
                  <c:v>-2.621999999973923E-3</c:v>
                </c:pt>
                <c:pt idx="223">
                  <c:v>-6.3149999914458022E-4</c:v>
                </c:pt>
                <c:pt idx="224">
                  <c:v>-6.4600000041536987E-4</c:v>
                </c:pt>
                <c:pt idx="225">
                  <c:v>-1.064800000312971E-2</c:v>
                </c:pt>
                <c:pt idx="226">
                  <c:v>-4.6480000019073486E-3</c:v>
                </c:pt>
                <c:pt idx="227">
                  <c:v>-6.4800000109244138E-4</c:v>
                </c:pt>
                <c:pt idx="228">
                  <c:v>2.3520000031567179E-3</c:v>
                </c:pt>
                <c:pt idx="229">
                  <c:v>3.3519999997224659E-3</c:v>
                </c:pt>
                <c:pt idx="230">
                  <c:v>-1.6484999941894785E-3</c:v>
                </c:pt>
                <c:pt idx="231">
                  <c:v>4.3515000070328824E-3</c:v>
                </c:pt>
                <c:pt idx="232">
                  <c:v>2.34650000493275E-3</c:v>
                </c:pt>
                <c:pt idx="233">
                  <c:v>-6.9500000245170668E-4</c:v>
                </c:pt>
                <c:pt idx="234">
                  <c:v>-5.7059999962802976E-3</c:v>
                </c:pt>
                <c:pt idx="235">
                  <c:v>-3.7155000027269125E-3</c:v>
                </c:pt>
                <c:pt idx="236">
                  <c:v>-5.7159999996656552E-3</c:v>
                </c:pt>
                <c:pt idx="237">
                  <c:v>-7.325000042328611E-4</c:v>
                </c:pt>
                <c:pt idx="238">
                  <c:v>-5.7339999984833412E-3</c:v>
                </c:pt>
                <c:pt idx="239">
                  <c:v>-2.7699999991455115E-3</c:v>
                </c:pt>
                <c:pt idx="240">
                  <c:v>-2.0795999997062609E-2</c:v>
                </c:pt>
                <c:pt idx="241">
                  <c:v>-7.7965000018593855E-3</c:v>
                </c:pt>
                <c:pt idx="242">
                  <c:v>-6.7965000052936375E-3</c:v>
                </c:pt>
                <c:pt idx="243">
                  <c:v>-7.8040000007604249E-3</c:v>
                </c:pt>
                <c:pt idx="244">
                  <c:v>-1.0822500000358559E-2</c:v>
                </c:pt>
                <c:pt idx="245">
                  <c:v>-1.2856000001193024E-2</c:v>
                </c:pt>
                <c:pt idx="246">
                  <c:v>-1.1883999999554362E-2</c:v>
                </c:pt>
                <c:pt idx="247">
                  <c:v>-1.2889500001620036E-2</c:v>
                </c:pt>
                <c:pt idx="248">
                  <c:v>-1.9891500000085216E-2</c:v>
                </c:pt>
                <c:pt idx="249">
                  <c:v>-1.8907999998191372E-2</c:v>
                </c:pt>
                <c:pt idx="250">
                  <c:v>-2.6982999996107537E-2</c:v>
                </c:pt>
                <c:pt idx="251">
                  <c:v>-2.298299999529263E-2</c:v>
                </c:pt>
                <c:pt idx="252">
                  <c:v>-2.1988999993482139E-2</c:v>
                </c:pt>
                <c:pt idx="253">
                  <c:v>-2.8045499995641876E-2</c:v>
                </c:pt>
                <c:pt idx="254">
                  <c:v>-2.7045499999076128E-2</c:v>
                </c:pt>
                <c:pt idx="255">
                  <c:v>-3.0052999994950369E-2</c:v>
                </c:pt>
                <c:pt idx="256">
                  <c:v>-2.9052999998384621E-2</c:v>
                </c:pt>
                <c:pt idx="257">
                  <c:v>-3.1063499998708721E-2</c:v>
                </c:pt>
                <c:pt idx="258">
                  <c:v>-3.0063500002142973E-2</c:v>
                </c:pt>
                <c:pt idx="259">
                  <c:v>-3.5117999999783933E-2</c:v>
                </c:pt>
                <c:pt idx="260">
                  <c:v>-3.4118000003218185E-2</c:v>
                </c:pt>
                <c:pt idx="261">
                  <c:v>-3.8125499995658174E-2</c:v>
                </c:pt>
                <c:pt idx="262">
                  <c:v>-4.2133000002650078E-2</c:v>
                </c:pt>
                <c:pt idx="263">
                  <c:v>-3.6176499997964129E-2</c:v>
                </c:pt>
                <c:pt idx="264">
                  <c:v>-4.9221499997656792E-2</c:v>
                </c:pt>
                <c:pt idx="265">
                  <c:v>-3.9260499994270504E-2</c:v>
                </c:pt>
                <c:pt idx="266">
                  <c:v>-5.3268499999830965E-2</c:v>
                </c:pt>
                <c:pt idx="267">
                  <c:v>-5.3275499994924758E-2</c:v>
                </c:pt>
                <c:pt idx="268">
                  <c:v>-6.4293499999621417E-2</c:v>
                </c:pt>
                <c:pt idx="269">
                  <c:v>-5.3300999999919441E-2</c:v>
                </c:pt>
                <c:pt idx="270">
                  <c:v>-6.03320000009262E-2</c:v>
                </c:pt>
                <c:pt idx="271">
                  <c:v>-6.1355999998340849E-2</c:v>
                </c:pt>
                <c:pt idx="272">
                  <c:v>-6.035649999830639E-2</c:v>
                </c:pt>
                <c:pt idx="273">
                  <c:v>-6.2361500000406522E-2</c:v>
                </c:pt>
                <c:pt idx="274">
                  <c:v>-6.2370999999984633E-2</c:v>
                </c:pt>
                <c:pt idx="275">
                  <c:v>-6.0377000001608394E-2</c:v>
                </c:pt>
                <c:pt idx="279">
                  <c:v>-6.5438500001619104E-2</c:v>
                </c:pt>
                <c:pt idx="280">
                  <c:v>-6.3441999998758547E-2</c:v>
                </c:pt>
                <c:pt idx="281">
                  <c:v>-6.1451500005205162E-2</c:v>
                </c:pt>
                <c:pt idx="286">
                  <c:v>-5.7457499999145512E-2</c:v>
                </c:pt>
                <c:pt idx="287">
                  <c:v>-6.6462499999033753E-2</c:v>
                </c:pt>
                <c:pt idx="288">
                  <c:v>-6.4467999996850267E-2</c:v>
                </c:pt>
                <c:pt idx="289">
                  <c:v>-7.3518999997759238E-2</c:v>
                </c:pt>
                <c:pt idx="290">
                  <c:v>-7.2519500005000737E-2</c:v>
                </c:pt>
                <c:pt idx="291">
                  <c:v>-6.8519500004185829E-2</c:v>
                </c:pt>
                <c:pt idx="292">
                  <c:v>-7.5527000000874978E-2</c:v>
                </c:pt>
                <c:pt idx="293">
                  <c:v>-7.3573499998019543E-2</c:v>
                </c:pt>
                <c:pt idx="294">
                  <c:v>-8.0586500000208616E-2</c:v>
                </c:pt>
                <c:pt idx="295">
                  <c:v>-9.2667000004439615E-2</c:v>
                </c:pt>
                <c:pt idx="297">
                  <c:v>-9.268549999978859E-2</c:v>
                </c:pt>
                <c:pt idx="298">
                  <c:v>-9.3685999992885627E-2</c:v>
                </c:pt>
                <c:pt idx="299">
                  <c:v>-9.2685999996319879E-2</c:v>
                </c:pt>
                <c:pt idx="300">
                  <c:v>-9.1695499999332242E-2</c:v>
                </c:pt>
                <c:pt idx="301">
                  <c:v>-9.650099999998929E-2</c:v>
                </c:pt>
                <c:pt idx="302">
                  <c:v>-0.10173650000069756</c:v>
                </c:pt>
                <c:pt idx="303">
                  <c:v>-0.1027475000009872</c:v>
                </c:pt>
                <c:pt idx="304">
                  <c:v>-0.10376649999670917</c:v>
                </c:pt>
                <c:pt idx="305">
                  <c:v>-0.10477399999945192</c:v>
                </c:pt>
                <c:pt idx="306">
                  <c:v>-0.11184700000012526</c:v>
                </c:pt>
                <c:pt idx="307">
                  <c:v>-0.12184849999903236</c:v>
                </c:pt>
                <c:pt idx="308">
                  <c:v>-0.11786700000084238</c:v>
                </c:pt>
                <c:pt idx="311">
                  <c:v>-0.14601349999429658</c:v>
                </c:pt>
                <c:pt idx="314">
                  <c:v>-0.15909400000236928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81-4C9B-A314-6D9A6FB075F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plus>
            <c:min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6">
                  <c:v>6.5764999999373686E-2</c:v>
                </c:pt>
                <c:pt idx="135">
                  <c:v>5.2384499998879619E-2</c:v>
                </c:pt>
                <c:pt idx="140">
                  <c:v>4.5004000006883871E-2</c:v>
                </c:pt>
                <c:pt idx="143">
                  <c:v>3.0423500000324566E-2</c:v>
                </c:pt>
                <c:pt idx="155">
                  <c:v>1.9742999997106381E-2</c:v>
                </c:pt>
                <c:pt idx="162">
                  <c:v>1.4162500003294554E-2</c:v>
                </c:pt>
                <c:pt idx="166">
                  <c:v>6.481500000518281E-3</c:v>
                </c:pt>
                <c:pt idx="175">
                  <c:v>-2.1619999970425852E-3</c:v>
                </c:pt>
                <c:pt idx="276">
                  <c:v>-6.2823500004014932E-2</c:v>
                </c:pt>
                <c:pt idx="277">
                  <c:v>-6.0723499998857733E-2</c:v>
                </c:pt>
                <c:pt idx="278">
                  <c:v>-5.8623500000976492E-2</c:v>
                </c:pt>
                <c:pt idx="282">
                  <c:v>-6.57569999966654E-2</c:v>
                </c:pt>
                <c:pt idx="283">
                  <c:v>-6.5056999999796972E-2</c:v>
                </c:pt>
                <c:pt idx="284">
                  <c:v>-6.5056999999796972E-2</c:v>
                </c:pt>
                <c:pt idx="285">
                  <c:v>-5.9456999995745718E-2</c:v>
                </c:pt>
                <c:pt idx="296">
                  <c:v>-9.367999999813037E-2</c:v>
                </c:pt>
                <c:pt idx="309">
                  <c:v>-0.13152200000331504</c:v>
                </c:pt>
                <c:pt idx="317">
                  <c:v>-0.16607450000446988</c:v>
                </c:pt>
                <c:pt idx="319">
                  <c:v>-0.17424000000028173</c:v>
                </c:pt>
                <c:pt idx="320">
                  <c:v>-0.17173999999795342</c:v>
                </c:pt>
                <c:pt idx="323">
                  <c:v>-0.17427350000070874</c:v>
                </c:pt>
                <c:pt idx="329">
                  <c:v>-0.19080099999700906</c:v>
                </c:pt>
                <c:pt idx="331">
                  <c:v>-0.20760049999807961</c:v>
                </c:pt>
                <c:pt idx="332">
                  <c:v>-0.21305849999771453</c:v>
                </c:pt>
                <c:pt idx="337">
                  <c:v>-0.21765400000003865</c:v>
                </c:pt>
                <c:pt idx="339">
                  <c:v>-0.22950575000140816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81-4C9B-A314-6D9A6FB075F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10">
                  <c:v>-0.13794400000188034</c:v>
                </c:pt>
                <c:pt idx="312">
                  <c:v>-0.15909250000549946</c:v>
                </c:pt>
                <c:pt idx="313">
                  <c:v>-0.15729250000003958</c:v>
                </c:pt>
                <c:pt idx="315">
                  <c:v>-0.16526549999980489</c:v>
                </c:pt>
                <c:pt idx="316">
                  <c:v>-0.1653675000052317</c:v>
                </c:pt>
                <c:pt idx="318">
                  <c:v>-0.17013450000376906</c:v>
                </c:pt>
                <c:pt idx="321">
                  <c:v>-0.17184049999923445</c:v>
                </c:pt>
                <c:pt idx="322">
                  <c:v>-0.16574175000278046</c:v>
                </c:pt>
                <c:pt idx="324">
                  <c:v>-0.1809304999987944</c:v>
                </c:pt>
                <c:pt idx="325">
                  <c:v>-0.1817360000059125</c:v>
                </c:pt>
                <c:pt idx="326">
                  <c:v>-0.18314699999609729</c:v>
                </c:pt>
                <c:pt idx="327">
                  <c:v>-0.19049749999976484</c:v>
                </c:pt>
                <c:pt idx="328">
                  <c:v>-0.1908980000007432</c:v>
                </c:pt>
                <c:pt idx="330">
                  <c:v>-0.19280899999284884</c:v>
                </c:pt>
                <c:pt idx="333">
                  <c:v>-0.21577749999414664</c:v>
                </c:pt>
                <c:pt idx="334">
                  <c:v>-0.21577749999414664</c:v>
                </c:pt>
                <c:pt idx="335">
                  <c:v>-0.21844699999928707</c:v>
                </c:pt>
                <c:pt idx="336">
                  <c:v>-0.21834700000181329</c:v>
                </c:pt>
                <c:pt idx="338">
                  <c:v>-0.22212950000539422</c:v>
                </c:pt>
                <c:pt idx="341">
                  <c:v>-0.22791000000142958</c:v>
                </c:pt>
                <c:pt idx="342">
                  <c:v>-0.22993549999955576</c:v>
                </c:pt>
                <c:pt idx="343">
                  <c:v>-0.23127199999726145</c:v>
                </c:pt>
                <c:pt idx="344">
                  <c:v>-0.23127199999726145</c:v>
                </c:pt>
                <c:pt idx="345">
                  <c:v>-0.23460350000095787</c:v>
                </c:pt>
                <c:pt idx="346">
                  <c:v>-0.2389709999988554</c:v>
                </c:pt>
                <c:pt idx="347">
                  <c:v>-0.24545349999971222</c:v>
                </c:pt>
                <c:pt idx="348">
                  <c:v>-0.24535849999665515</c:v>
                </c:pt>
                <c:pt idx="349">
                  <c:v>-0.27048749999812571</c:v>
                </c:pt>
                <c:pt idx="350">
                  <c:v>-0.27279899999848567</c:v>
                </c:pt>
                <c:pt idx="351">
                  <c:v>-0.27300200000172481</c:v>
                </c:pt>
                <c:pt idx="352">
                  <c:v>-0.27776650000305381</c:v>
                </c:pt>
                <c:pt idx="354">
                  <c:v>-0.27937549999478506</c:v>
                </c:pt>
                <c:pt idx="355">
                  <c:v>-0.2784830000018701</c:v>
                </c:pt>
                <c:pt idx="356">
                  <c:v>-0.28055599999788683</c:v>
                </c:pt>
                <c:pt idx="357">
                  <c:v>-0.27945599999657134</c:v>
                </c:pt>
                <c:pt idx="358">
                  <c:v>-0.27916499999992084</c:v>
                </c:pt>
                <c:pt idx="359">
                  <c:v>-0.28273300000000745</c:v>
                </c:pt>
                <c:pt idx="360">
                  <c:v>-0.27953849999903468</c:v>
                </c:pt>
                <c:pt idx="361">
                  <c:v>-0.27864550000231247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81-4C9B-A314-6D9A6FB075F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81-4C9B-A314-6D9A6FB075F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81-4C9B-A314-6D9A6FB075F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81-4C9B-A314-6D9A6FB075F1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Active!$AW$2:$AW$100</c:f>
              <c:numCache>
                <c:formatCode>General</c:formatCode>
                <c:ptCount val="99"/>
                <c:pt idx="0">
                  <c:v>-12000</c:v>
                </c:pt>
                <c:pt idx="1">
                  <c:v>-11800</c:v>
                </c:pt>
                <c:pt idx="2">
                  <c:v>-11600</c:v>
                </c:pt>
                <c:pt idx="3">
                  <c:v>-11400</c:v>
                </c:pt>
                <c:pt idx="4">
                  <c:v>-11200</c:v>
                </c:pt>
                <c:pt idx="5">
                  <c:v>-11000</c:v>
                </c:pt>
                <c:pt idx="6">
                  <c:v>-10800</c:v>
                </c:pt>
                <c:pt idx="7">
                  <c:v>-10600</c:v>
                </c:pt>
                <c:pt idx="8">
                  <c:v>-10400</c:v>
                </c:pt>
                <c:pt idx="9">
                  <c:v>-10200</c:v>
                </c:pt>
                <c:pt idx="10">
                  <c:v>-10000</c:v>
                </c:pt>
                <c:pt idx="11">
                  <c:v>-9800</c:v>
                </c:pt>
                <c:pt idx="12">
                  <c:v>-9600</c:v>
                </c:pt>
                <c:pt idx="13">
                  <c:v>-9400</c:v>
                </c:pt>
                <c:pt idx="14">
                  <c:v>-9200</c:v>
                </c:pt>
                <c:pt idx="15">
                  <c:v>-9000</c:v>
                </c:pt>
                <c:pt idx="16">
                  <c:v>-8800</c:v>
                </c:pt>
                <c:pt idx="17">
                  <c:v>-8600</c:v>
                </c:pt>
                <c:pt idx="18">
                  <c:v>-8400</c:v>
                </c:pt>
                <c:pt idx="19">
                  <c:v>-8200</c:v>
                </c:pt>
                <c:pt idx="20">
                  <c:v>-8000</c:v>
                </c:pt>
                <c:pt idx="21">
                  <c:v>-7800</c:v>
                </c:pt>
                <c:pt idx="22">
                  <c:v>-7600</c:v>
                </c:pt>
                <c:pt idx="23">
                  <c:v>-7400</c:v>
                </c:pt>
                <c:pt idx="24">
                  <c:v>-7200</c:v>
                </c:pt>
                <c:pt idx="25">
                  <c:v>-7000</c:v>
                </c:pt>
                <c:pt idx="26">
                  <c:v>-6800</c:v>
                </c:pt>
                <c:pt idx="27">
                  <c:v>-6600</c:v>
                </c:pt>
                <c:pt idx="28">
                  <c:v>-6400</c:v>
                </c:pt>
                <c:pt idx="29">
                  <c:v>-6200</c:v>
                </c:pt>
                <c:pt idx="30">
                  <c:v>-6000</c:v>
                </c:pt>
                <c:pt idx="31">
                  <c:v>-5800</c:v>
                </c:pt>
                <c:pt idx="32">
                  <c:v>-5600</c:v>
                </c:pt>
                <c:pt idx="33">
                  <c:v>-5400</c:v>
                </c:pt>
                <c:pt idx="34">
                  <c:v>-5200</c:v>
                </c:pt>
                <c:pt idx="35">
                  <c:v>-5000</c:v>
                </c:pt>
                <c:pt idx="36">
                  <c:v>-4800</c:v>
                </c:pt>
                <c:pt idx="37">
                  <c:v>-4600</c:v>
                </c:pt>
                <c:pt idx="38">
                  <c:v>-4400</c:v>
                </c:pt>
                <c:pt idx="39">
                  <c:v>-4200</c:v>
                </c:pt>
                <c:pt idx="40">
                  <c:v>-4000</c:v>
                </c:pt>
                <c:pt idx="41">
                  <c:v>-3800</c:v>
                </c:pt>
                <c:pt idx="42">
                  <c:v>-3600</c:v>
                </c:pt>
                <c:pt idx="43">
                  <c:v>-3400</c:v>
                </c:pt>
                <c:pt idx="44">
                  <c:v>-3200</c:v>
                </c:pt>
                <c:pt idx="45">
                  <c:v>-3000</c:v>
                </c:pt>
                <c:pt idx="46">
                  <c:v>-2800</c:v>
                </c:pt>
                <c:pt idx="47">
                  <c:v>-2600</c:v>
                </c:pt>
                <c:pt idx="48">
                  <c:v>-2400</c:v>
                </c:pt>
                <c:pt idx="49">
                  <c:v>-2200</c:v>
                </c:pt>
                <c:pt idx="50">
                  <c:v>-2000</c:v>
                </c:pt>
                <c:pt idx="51">
                  <c:v>-1800</c:v>
                </c:pt>
                <c:pt idx="52">
                  <c:v>-1600</c:v>
                </c:pt>
                <c:pt idx="53">
                  <c:v>-1400</c:v>
                </c:pt>
                <c:pt idx="54">
                  <c:v>-1200</c:v>
                </c:pt>
                <c:pt idx="55">
                  <c:v>-1000</c:v>
                </c:pt>
                <c:pt idx="56">
                  <c:v>-800</c:v>
                </c:pt>
                <c:pt idx="57">
                  <c:v>-600</c:v>
                </c:pt>
                <c:pt idx="58">
                  <c:v>-400</c:v>
                </c:pt>
                <c:pt idx="59">
                  <c:v>-200</c:v>
                </c:pt>
                <c:pt idx="60">
                  <c:v>0</c:v>
                </c:pt>
                <c:pt idx="61">
                  <c:v>200</c:v>
                </c:pt>
                <c:pt idx="62">
                  <c:v>400</c:v>
                </c:pt>
                <c:pt idx="63">
                  <c:v>600</c:v>
                </c:pt>
                <c:pt idx="64">
                  <c:v>800</c:v>
                </c:pt>
                <c:pt idx="65">
                  <c:v>1000</c:v>
                </c:pt>
                <c:pt idx="66">
                  <c:v>1200</c:v>
                </c:pt>
                <c:pt idx="67">
                  <c:v>1400</c:v>
                </c:pt>
                <c:pt idx="68">
                  <c:v>1600</c:v>
                </c:pt>
                <c:pt idx="69">
                  <c:v>1800</c:v>
                </c:pt>
                <c:pt idx="70">
                  <c:v>2000</c:v>
                </c:pt>
                <c:pt idx="71">
                  <c:v>2200</c:v>
                </c:pt>
                <c:pt idx="72">
                  <c:v>2400</c:v>
                </c:pt>
                <c:pt idx="73">
                  <c:v>2600</c:v>
                </c:pt>
                <c:pt idx="74">
                  <c:v>2800</c:v>
                </c:pt>
                <c:pt idx="75">
                  <c:v>3000</c:v>
                </c:pt>
                <c:pt idx="76">
                  <c:v>3200</c:v>
                </c:pt>
                <c:pt idx="77">
                  <c:v>3400</c:v>
                </c:pt>
                <c:pt idx="78">
                  <c:v>3600</c:v>
                </c:pt>
                <c:pt idx="79">
                  <c:v>3800</c:v>
                </c:pt>
                <c:pt idx="80">
                  <c:v>4000</c:v>
                </c:pt>
                <c:pt idx="81">
                  <c:v>4200</c:v>
                </c:pt>
                <c:pt idx="82">
                  <c:v>4400</c:v>
                </c:pt>
                <c:pt idx="83">
                  <c:v>4600</c:v>
                </c:pt>
                <c:pt idx="84">
                  <c:v>4800</c:v>
                </c:pt>
                <c:pt idx="85">
                  <c:v>5000</c:v>
                </c:pt>
                <c:pt idx="86">
                  <c:v>5200</c:v>
                </c:pt>
                <c:pt idx="87">
                  <c:v>5400</c:v>
                </c:pt>
                <c:pt idx="88">
                  <c:v>5600</c:v>
                </c:pt>
                <c:pt idx="89">
                  <c:v>5800</c:v>
                </c:pt>
                <c:pt idx="90">
                  <c:v>6000</c:v>
                </c:pt>
                <c:pt idx="91">
                  <c:v>6200</c:v>
                </c:pt>
                <c:pt idx="92">
                  <c:v>6400</c:v>
                </c:pt>
                <c:pt idx="93">
                  <c:v>6600</c:v>
                </c:pt>
                <c:pt idx="94">
                  <c:v>6800</c:v>
                </c:pt>
                <c:pt idx="95">
                  <c:v>7000</c:v>
                </c:pt>
                <c:pt idx="96">
                  <c:v>7200</c:v>
                </c:pt>
                <c:pt idx="97">
                  <c:v>7400</c:v>
                </c:pt>
                <c:pt idx="98">
                  <c:v>7600</c:v>
                </c:pt>
              </c:numCache>
            </c:numRef>
          </c:xVal>
          <c:yVal>
            <c:numRef>
              <c:f>Active!$AX$2:$AX$100</c:f>
              <c:numCache>
                <c:formatCode>General</c:formatCode>
                <c:ptCount val="99"/>
                <c:pt idx="0">
                  <c:v>-0.76202661587386544</c:v>
                </c:pt>
                <c:pt idx="1">
                  <c:v>-0.72363385808601477</c:v>
                </c:pt>
                <c:pt idx="2">
                  <c:v>-0.68586531216105651</c:v>
                </c:pt>
                <c:pt idx="3">
                  <c:v>-0.64873260065207838</c:v>
                </c:pt>
                <c:pt idx="4">
                  <c:v>-0.61224636770791507</c:v>
                </c:pt>
                <c:pt idx="5">
                  <c:v>-0.57641619101277208</c:v>
                </c:pt>
                <c:pt idx="6">
                  <c:v>-0.54125056107712899</c:v>
                </c:pt>
                <c:pt idx="7">
                  <c:v>-0.50675694144089034</c:v>
                </c:pt>
                <c:pt idx="8">
                  <c:v>-0.47294191275472131</c:v>
                </c:pt>
                <c:pt idx="9">
                  <c:v>-0.43981139318630547</c:v>
                </c:pt>
                <c:pt idx="10">
                  <c:v>-0.40737091833014827</c:v>
                </c:pt>
                <c:pt idx="11">
                  <c:v>-0.37562595676485089</c:v>
                </c:pt>
                <c:pt idx="12">
                  <c:v>-0.34458223331091803</c:v>
                </c:pt>
                <c:pt idx="13">
                  <c:v>-0.3142460312854326</c:v>
                </c:pt>
                <c:pt idx="14">
                  <c:v>-0.28462444767580308</c:v>
                </c:pt>
                <c:pt idx="15">
                  <c:v>-0.25572558087036973</c:v>
                </c:pt>
                <c:pt idx="16">
                  <c:v>-0.22755863877666394</c:v>
                </c:pt>
                <c:pt idx="17">
                  <c:v>-0.20013396494172128</c:v>
                </c:pt>
                <c:pt idx="18">
                  <c:v>-0.1734629905727833</c:v>
                </c:pt>
                <c:pt idx="19">
                  <c:v>-0.14755812994674811</c:v>
                </c:pt>
                <c:pt idx="20">
                  <c:v>-0.12243264441989257</c:v>
                </c:pt>
                <c:pt idx="21">
                  <c:v>-9.8100505095929505E-2</c:v>
                </c:pt>
                <c:pt idx="22">
                  <c:v>-7.4576285477260959E-2</c:v>
                </c:pt>
                <c:pt idx="23">
                  <c:v>-5.187511284015045E-2</c:v>
                </c:pt>
                <c:pt idx="24">
                  <c:v>-3.0012700887363394E-2</c:v>
                </c:pt>
                <c:pt idx="25">
                  <c:v>-9.0054772411144041E-3</c:v>
                </c:pt>
                <c:pt idx="26">
                  <c:v>1.1129191137673494E-2</c:v>
                </c:pt>
                <c:pt idx="27">
                  <c:v>3.037268175120382E-2</c:v>
                </c:pt>
                <c:pt idx="28">
                  <c:v>4.870472476520353E-2</c:v>
                </c:pt>
                <c:pt idx="29">
                  <c:v>6.6102954683149293E-2</c:v>
                </c:pt>
                <c:pt idx="30">
                  <c:v>8.25424227806896E-2</c:v>
                </c:pt>
                <c:pt idx="31">
                  <c:v>9.7995079347381026E-2</c:v>
                </c:pt>
                <c:pt idx="32">
                  <c:v>0.11242922056613824</c:v>
                </c:pt>
                <c:pt idx="33">
                  <c:v>0.12580887674056027</c:v>
                </c:pt>
                <c:pt idx="34">
                  <c:v>0.13809310030860716</c:v>
                </c:pt>
                <c:pt idx="35">
                  <c:v>0.14923509857478295</c:v>
                </c:pt>
                <c:pt idx="36">
                  <c:v>0.15918115200933705</c:v>
                </c:pt>
                <c:pt idx="37">
                  <c:v>0.1678692662577681</c:v>
                </c:pt>
                <c:pt idx="38">
                  <c:v>0.17522752110291784</c:v>
                </c:pt>
                <c:pt idx="39">
                  <c:v>0.18117209261622785</c:v>
                </c:pt>
                <c:pt idx="40">
                  <c:v>0.18560492658928213</c:v>
                </c:pt>
                <c:pt idx="41">
                  <c:v>0.18841105099762251</c:v>
                </c:pt>
                <c:pt idx="42">
                  <c:v>0.18945564468531889</c:v>
                </c:pt>
                <c:pt idx="43">
                  <c:v>0.18858154911123348</c:v>
                </c:pt>
                <c:pt idx="44">
                  <c:v>0.18560957041295528</c:v>
                </c:pt>
                <c:pt idx="45">
                  <c:v>0.18034753688503213</c:v>
                </c:pt>
                <c:pt idx="46">
                  <c:v>0.1726197177791681</c:v>
                </c:pt>
                <c:pt idx="47">
                  <c:v>0.16233226512460353</c:v>
                </c:pt>
                <c:pt idx="48">
                  <c:v>0.14958177827544689</c:v>
                </c:pt>
                <c:pt idx="49">
                  <c:v>0.13477837700298725</c:v>
                </c:pt>
                <c:pt idx="50">
                  <c:v>0.11869991727224219</c:v>
                </c:pt>
                <c:pt idx="51">
                  <c:v>0.10238222854837348</c:v>
                </c:pt>
                <c:pt idx="52">
                  <c:v>8.6849054912980408E-2</c:v>
                </c:pt>
                <c:pt idx="53">
                  <c:v>7.2831469646038371E-2</c:v>
                </c:pt>
                <c:pt idx="54">
                  <c:v>6.0645134119235E-2</c:v>
                </c:pt>
                <c:pt idx="55">
                  <c:v>5.0253808664476804E-2</c:v>
                </c:pt>
                <c:pt idx="56">
                  <c:v>4.1419549611984852E-2</c:v>
                </c:pt>
                <c:pt idx="57">
                  <c:v>3.3836117227499476E-2</c:v>
                </c:pt>
                <c:pt idx="58">
                  <c:v>2.7206310245782822E-2</c:v>
                </c:pt>
                <c:pt idx="59">
                  <c:v>2.1272222993775167E-2</c:v>
                </c:pt>
                <c:pt idx="60">
                  <c:v>1.5819945387128137E-2</c:v>
                </c:pt>
                <c:pt idx="61">
                  <c:v>1.0674517218140625E-2</c:v>
                </c:pt>
                <c:pt idx="62">
                  <c:v>5.692874813394283E-3</c:v>
                </c:pt>
                <c:pt idx="63">
                  <c:v>7.5748453819646233E-4</c:v>
                </c:pt>
                <c:pt idx="64">
                  <c:v>-4.2288207116568388E-3</c:v>
                </c:pt>
                <c:pt idx="65">
                  <c:v>-9.3469360919228306E-3</c:v>
                </c:pt>
                <c:pt idx="66">
                  <c:v>-1.4664723439574381E-2</c:v>
                </c:pt>
                <c:pt idx="67">
                  <c:v>-2.023955768066947E-2</c:v>
                </c:pt>
                <c:pt idx="68">
                  <c:v>-2.6120306863576803E-2</c:v>
                </c:pt>
                <c:pt idx="69">
                  <c:v>-3.2348859888510176E-2</c:v>
                </c:pt>
                <c:pt idx="70">
                  <c:v>-3.8961313146037693E-2</c:v>
                </c:pt>
                <c:pt idx="71">
                  <c:v>-4.598891894984853E-2</c:v>
                </c:pt>
                <c:pt idx="72">
                  <c:v>-5.3458880329800063E-2</c:v>
                </c:pt>
                <c:pt idx="73">
                  <c:v>-6.1395051111213579E-2</c:v>
                </c:pt>
                <c:pt idx="74">
                  <c:v>-6.9818572815359886E-2</c:v>
                </c:pt>
                <c:pt idx="75">
                  <c:v>-7.8748456098716058E-2</c:v>
                </c:pt>
                <c:pt idx="76">
                  <c:v>-8.8202097724753403E-2</c:v>
                </c:pt>
                <c:pt idx="77">
                  <c:v>-9.8195715792020244E-2</c:v>
                </c:pt>
                <c:pt idx="78">
                  <c:v>-0.10874468565471809</c:v>
                </c:pt>
                <c:pt idx="79">
                  <c:v>-0.11986376495955647</c:v>
                </c:pt>
                <c:pt idx="80">
                  <c:v>-0.13156720615112949</c:v>
                </c:pt>
                <c:pt idx="81">
                  <c:v>-0.14386876620936195</c:v>
                </c:pt>
                <c:pt idx="82">
                  <c:v>-0.15678163406007928</c:v>
                </c:pt>
                <c:pt idx="83">
                  <c:v>-0.17031830430332046</c:v>
                </c:pt>
                <c:pt idx="84">
                  <c:v>-0.18449043049576463</c:v>
                </c:pt>
                <c:pt idx="85">
                  <c:v>-0.19930869170415413</c:v>
                </c:pt>
                <c:pt idx="86">
                  <c:v>-0.21478270251762355</c:v>
                </c:pt>
                <c:pt idx="87">
                  <c:v>-0.23092098977665854</c:v>
                </c:pt>
                <c:pt idx="88">
                  <c:v>-0.24773104992504982</c:v>
                </c:pt>
                <c:pt idx="89">
                  <c:v>-0.2652194903155658</c:v>
                </c:pt>
                <c:pt idx="90">
                  <c:v>-0.28339224725823781</c:v>
                </c:pt>
                <c:pt idx="91">
                  <c:v>-0.30225486427223375</c:v>
                </c:pt>
                <c:pt idx="92">
                  <c:v>-0.32181280687858804</c:v>
                </c:pt>
                <c:pt idx="93">
                  <c:v>-0.34207178607215682</c:v>
                </c:pt>
                <c:pt idx="94">
                  <c:v>-0.36303806173871978</c:v>
                </c:pt>
                <c:pt idx="95">
                  <c:v>-0.38471869979731671</c:v>
                </c:pt>
                <c:pt idx="96">
                  <c:v>-0.40712176246709364</c:v>
                </c:pt>
                <c:pt idx="97">
                  <c:v>-0.43025641918014151</c:v>
                </c:pt>
                <c:pt idx="98">
                  <c:v>-0.45413297540846342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81-4C9B-A314-6D9A6FB07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037656"/>
        <c:axId val="1"/>
      </c:scatterChart>
      <c:valAx>
        <c:axId val="684037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04644873936212"/>
              <c:y val="0.82848168250813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92444126302394E-2"/>
              <c:y val="0.35922432026093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376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8807762666031"/>
          <c:y val="0.91586066304818692"/>
          <c:w val="0.831440984649646"/>
          <c:h val="6.472525885720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TU Her - O-C Diagr.</a:t>
            </a:r>
          </a:p>
        </c:rich>
      </c:tx>
      <c:layout>
        <c:manualLayout>
          <c:xMode val="edge"/>
          <c:yMode val="edge"/>
          <c:x val="0.36380294327925644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242605478217"/>
          <c:y val="0.14035127795846455"/>
          <c:w val="0.7952475106114232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-0.57943549999981769</c:v>
                </c:pt>
                <c:pt idx="1">
                  <c:v>-0.57545600000230479</c:v>
                </c:pt>
                <c:pt idx="2">
                  <c:v>-0.38710350000110338</c:v>
                </c:pt>
                <c:pt idx="3">
                  <c:v>-0.3691145000011602</c:v>
                </c:pt>
                <c:pt idx="4">
                  <c:v>-0.35814350000146078</c:v>
                </c:pt>
                <c:pt idx="5">
                  <c:v>-0.35615600000164704</c:v>
                </c:pt>
                <c:pt idx="6">
                  <c:v>-0.34121099999902071</c:v>
                </c:pt>
                <c:pt idx="7">
                  <c:v>-0.33722950000083074</c:v>
                </c:pt>
                <c:pt idx="8">
                  <c:v>-0.3292345000008936</c:v>
                </c:pt>
                <c:pt idx="9">
                  <c:v>-0.33024799999839161</c:v>
                </c:pt>
                <c:pt idx="10">
                  <c:v>-0.32924949999869568</c:v>
                </c:pt>
                <c:pt idx="11">
                  <c:v>-0.32725349999964237</c:v>
                </c:pt>
                <c:pt idx="12">
                  <c:v>-0.32626650000020163</c:v>
                </c:pt>
                <c:pt idx="13">
                  <c:v>-0.31726799999887589</c:v>
                </c:pt>
                <c:pt idx="14">
                  <c:v>-0.31530799999745796</c:v>
                </c:pt>
                <c:pt idx="15">
                  <c:v>-0.31031549999897834</c:v>
                </c:pt>
                <c:pt idx="16">
                  <c:v>-0.30832100000043283</c:v>
                </c:pt>
                <c:pt idx="17">
                  <c:v>-0.29233949999979814</c:v>
                </c:pt>
                <c:pt idx="18">
                  <c:v>-0.30434149999928195</c:v>
                </c:pt>
                <c:pt idx="19">
                  <c:v>-0.26546500000040396</c:v>
                </c:pt>
                <c:pt idx="20">
                  <c:v>-0.27246849999937695</c:v>
                </c:pt>
                <c:pt idx="21">
                  <c:v>-0.26846900000236928</c:v>
                </c:pt>
                <c:pt idx="22">
                  <c:v>-0.25747799999953713</c:v>
                </c:pt>
                <c:pt idx="23">
                  <c:v>-0.25648949999958859</c:v>
                </c:pt>
                <c:pt idx="24">
                  <c:v>-0.25949200000104611</c:v>
                </c:pt>
                <c:pt idx="25">
                  <c:v>-0.26350250000177766</c:v>
                </c:pt>
                <c:pt idx="26">
                  <c:v>-0.25050399999963702</c:v>
                </c:pt>
                <c:pt idx="27">
                  <c:v>-0.2395604999983334</c:v>
                </c:pt>
                <c:pt idx="28">
                  <c:v>-0.21864099999947939</c:v>
                </c:pt>
                <c:pt idx="29">
                  <c:v>-0.20965749999959371</c:v>
                </c:pt>
                <c:pt idx="30">
                  <c:v>-0.21265949999724398</c:v>
                </c:pt>
                <c:pt idx="31">
                  <c:v>-0.21067449999827659</c:v>
                </c:pt>
                <c:pt idx="32">
                  <c:v>-0.20467999999891617</c:v>
                </c:pt>
                <c:pt idx="33">
                  <c:v>-0.19771199999740929</c:v>
                </c:pt>
                <c:pt idx="34">
                  <c:v>-0.19971949999671779</c:v>
                </c:pt>
                <c:pt idx="35">
                  <c:v>-0.1907455000000482</c:v>
                </c:pt>
                <c:pt idx="36">
                  <c:v>-0.19274900000164052</c:v>
                </c:pt>
                <c:pt idx="37">
                  <c:v>-0.18079450000004726</c:v>
                </c:pt>
                <c:pt idx="38">
                  <c:v>-0.16387499999837019</c:v>
                </c:pt>
                <c:pt idx="39">
                  <c:v>-0.16088049999962095</c:v>
                </c:pt>
                <c:pt idx="40">
                  <c:v>-0.1598840000006021</c:v>
                </c:pt>
                <c:pt idx="41">
                  <c:v>-0.15489900000102352</c:v>
                </c:pt>
                <c:pt idx="42">
                  <c:v>-0.15190449999863631</c:v>
                </c:pt>
                <c:pt idx="43">
                  <c:v>-0.14290849999815691</c:v>
                </c:pt>
                <c:pt idx="44">
                  <c:v>-0.15091000000029453</c:v>
                </c:pt>
                <c:pt idx="45">
                  <c:v>-0.1549139999988256</c:v>
                </c:pt>
                <c:pt idx="46">
                  <c:v>9.5887999999831663E-2</c:v>
                </c:pt>
                <c:pt idx="47">
                  <c:v>0.15043299999524606</c:v>
                </c:pt>
                <c:pt idx="48">
                  <c:v>0.1564215000034892</c:v>
                </c:pt>
                <c:pt idx="49">
                  <c:v>0.16141049999714596</c:v>
                </c:pt>
                <c:pt idx="50">
                  <c:v>0.16241050000098767</c:v>
                </c:pt>
                <c:pt idx="51">
                  <c:v>0.15340499999729218</c:v>
                </c:pt>
                <c:pt idx="52">
                  <c:v>0.16070699999545468</c:v>
                </c:pt>
                <c:pt idx="53">
                  <c:v>0.15932600000815</c:v>
                </c:pt>
                <c:pt idx="54">
                  <c:v>0.15832049999880837</c:v>
                </c:pt>
                <c:pt idx="55">
                  <c:v>0.16827550000016345</c:v>
                </c:pt>
                <c:pt idx="56">
                  <c:v>0.17224200000055134</c:v>
                </c:pt>
                <c:pt idx="57">
                  <c:v>0.17322550000244519</c:v>
                </c:pt>
                <c:pt idx="58">
                  <c:v>0.18117650000203867</c:v>
                </c:pt>
                <c:pt idx="59">
                  <c:v>0.18515800000022864</c:v>
                </c:pt>
                <c:pt idx="60">
                  <c:v>0.18511800000123912</c:v>
                </c:pt>
                <c:pt idx="61">
                  <c:v>0.18311299999913899</c:v>
                </c:pt>
                <c:pt idx="62">
                  <c:v>0.18610900000203401</c:v>
                </c:pt>
                <c:pt idx="63">
                  <c:v>0.18802600000344682</c:v>
                </c:pt>
                <c:pt idx="64">
                  <c:v>0.20002100000419887</c:v>
                </c:pt>
                <c:pt idx="65">
                  <c:v>0.18901500000356464</c:v>
                </c:pt>
                <c:pt idx="66">
                  <c:v>0.20700949999445584</c:v>
                </c:pt>
                <c:pt idx="67">
                  <c:v>0.20900799999799347</c:v>
                </c:pt>
                <c:pt idx="68">
                  <c:v>0.18900749999738764</c:v>
                </c:pt>
                <c:pt idx="69">
                  <c:v>0.20900400000391528</c:v>
                </c:pt>
                <c:pt idx="70">
                  <c:v>0.21199850000266451</c:v>
                </c:pt>
                <c:pt idx="71">
                  <c:v>0.19695499999943422</c:v>
                </c:pt>
                <c:pt idx="72">
                  <c:v>0.19294000000081724</c:v>
                </c:pt>
                <c:pt idx="73">
                  <c:v>0.19592549999651965</c:v>
                </c:pt>
                <c:pt idx="74">
                  <c:v>0.19491199999902165</c:v>
                </c:pt>
                <c:pt idx="75">
                  <c:v>0.19786549999844283</c:v>
                </c:pt>
                <c:pt idx="76">
                  <c:v>0.19284450000122888</c:v>
                </c:pt>
                <c:pt idx="77">
                  <c:v>0.19683950000035111</c:v>
                </c:pt>
                <c:pt idx="78">
                  <c:v>0.18470999999408377</c:v>
                </c:pt>
                <c:pt idx="79">
                  <c:v>0.16545949999999721</c:v>
                </c:pt>
                <c:pt idx="80">
                  <c:v>0.16745899999659741</c:v>
                </c:pt>
                <c:pt idx="81">
                  <c:v>0.16445150000072317</c:v>
                </c:pt>
                <c:pt idx="82">
                  <c:v>0.16345000000001164</c:v>
                </c:pt>
                <c:pt idx="83">
                  <c:v>0.16745000000082655</c:v>
                </c:pt>
                <c:pt idx="84">
                  <c:v>0.16744800000014948</c:v>
                </c:pt>
                <c:pt idx="85">
                  <c:v>0.17044799999712268</c:v>
                </c:pt>
                <c:pt idx="86">
                  <c:v>0.16344450000178767</c:v>
                </c:pt>
                <c:pt idx="87">
                  <c:v>0.17344450000382494</c:v>
                </c:pt>
                <c:pt idx="88">
                  <c:v>0.17044400000304449</c:v>
                </c:pt>
                <c:pt idx="89">
                  <c:v>0.16944250000233296</c:v>
                </c:pt>
                <c:pt idx="90">
                  <c:v>0.17044250000617467</c:v>
                </c:pt>
                <c:pt idx="91">
                  <c:v>0.16743500000302447</c:v>
                </c:pt>
                <c:pt idx="92">
                  <c:v>0.16643299999850569</c:v>
                </c:pt>
                <c:pt idx="93">
                  <c:v>0.16237849999743048</c:v>
                </c:pt>
                <c:pt idx="94">
                  <c:v>0.16537649999372661</c:v>
                </c:pt>
                <c:pt idx="95">
                  <c:v>0.16337100000237115</c:v>
                </c:pt>
                <c:pt idx="96">
                  <c:v>0.16336350000347011</c:v>
                </c:pt>
                <c:pt idx="97">
                  <c:v>0.16635449999739649</c:v>
                </c:pt>
                <c:pt idx="98">
                  <c:v>0.16030549999413779</c:v>
                </c:pt>
                <c:pt idx="99">
                  <c:v>0.15829049999592826</c:v>
                </c:pt>
                <c:pt idx="100">
                  <c:v>0.13012600000365637</c:v>
                </c:pt>
                <c:pt idx="101">
                  <c:v>0.12310900000011316</c:v>
                </c:pt>
                <c:pt idx="102">
                  <c:v>0.12605249999614898</c:v>
                </c:pt>
                <c:pt idx="103">
                  <c:v>0.12404149999929359</c:v>
                </c:pt>
                <c:pt idx="104">
                  <c:v>0.12403250000352273</c:v>
                </c:pt>
                <c:pt idx="105">
                  <c:v>0.12403050000284566</c:v>
                </c:pt>
                <c:pt idx="106">
                  <c:v>0.11897950000275159</c:v>
                </c:pt>
                <c:pt idx="107">
                  <c:v>0.11197199999878649</c:v>
                </c:pt>
                <c:pt idx="108">
                  <c:v>0.11796850000246195</c:v>
                </c:pt>
                <c:pt idx="109">
                  <c:v>0.11696499999379739</c:v>
                </c:pt>
                <c:pt idx="110">
                  <c:v>0.11594799999875249</c:v>
                </c:pt>
                <c:pt idx="111">
                  <c:v>0.10786199999711243</c:v>
                </c:pt>
                <c:pt idx="112">
                  <c:v>9.0745500005141366E-2</c:v>
                </c:pt>
                <c:pt idx="113">
                  <c:v>7.8741999997873791E-2</c:v>
                </c:pt>
                <c:pt idx="118">
                  <c:v>8.8661499998124782E-2</c:v>
                </c:pt>
                <c:pt idx="119">
                  <c:v>9.1659499994420912E-2</c:v>
                </c:pt>
                <c:pt idx="172">
                  <c:v>0</c:v>
                </c:pt>
                <c:pt idx="340">
                  <c:v>-0.22790950000489829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96-4667-A6F7-239A30A95D35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Active!$D$22:$D$49</c:f>
                <c:numCache>
                  <c:formatCode>General</c:formatCode>
                  <c:ptCount val="2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114">
                  <c:v>9.4735999999102205E-2</c:v>
                </c:pt>
                <c:pt idx="115">
                  <c:v>9.2728999996325001E-2</c:v>
                </c:pt>
                <c:pt idx="116">
                  <c:v>9.2728999996325001E-2</c:v>
                </c:pt>
                <c:pt idx="117">
                  <c:v>0.10666450000280747</c:v>
                </c:pt>
                <c:pt idx="120">
                  <c:v>8.1655499998305459E-2</c:v>
                </c:pt>
                <c:pt idx="121">
                  <c:v>7.9642500000772998E-2</c:v>
                </c:pt>
                <c:pt idx="122">
                  <c:v>7.8640499996254221E-2</c:v>
                </c:pt>
                <c:pt idx="123">
                  <c:v>7.8636999998707324E-2</c:v>
                </c:pt>
                <c:pt idx="124">
                  <c:v>8.3635000002686866E-2</c:v>
                </c:pt>
                <c:pt idx="125">
                  <c:v>7.8629499999806285E-2</c:v>
                </c:pt>
                <c:pt idx="127">
                  <c:v>6.356200000300305E-2</c:v>
                </c:pt>
                <c:pt idx="128">
                  <c:v>6.7548999999416992E-2</c:v>
                </c:pt>
                <c:pt idx="129">
                  <c:v>4.7500000000582077E-2</c:v>
                </c:pt>
                <c:pt idx="130">
                  <c:v>5.3498000001127366E-2</c:v>
                </c:pt>
                <c:pt idx="131">
                  <c:v>5.4492499999469146E-2</c:v>
                </c:pt>
                <c:pt idx="132">
                  <c:v>5.5492499996034894E-2</c:v>
                </c:pt>
                <c:pt idx="133">
                  <c:v>5.2487000000837725E-2</c:v>
                </c:pt>
                <c:pt idx="134">
                  <c:v>5.4487000001245178E-2</c:v>
                </c:pt>
                <c:pt idx="136">
                  <c:v>5.2438000006077345E-2</c:v>
                </c:pt>
                <c:pt idx="137">
                  <c:v>4.6414000004006084E-2</c:v>
                </c:pt>
                <c:pt idx="138">
                  <c:v>4.2412000002514105E-2</c:v>
                </c:pt>
                <c:pt idx="139">
                  <c:v>4.5406500001263339E-2</c:v>
                </c:pt>
                <c:pt idx="141">
                  <c:v>2.7331000004778616E-2</c:v>
                </c:pt>
                <c:pt idx="142">
                  <c:v>2.6323500002035871E-2</c:v>
                </c:pt>
                <c:pt idx="144">
                  <c:v>2.8317999996943399E-2</c:v>
                </c:pt>
                <c:pt idx="145">
                  <c:v>2.931650000391528E-2</c:v>
                </c:pt>
                <c:pt idx="146">
                  <c:v>2.5315999999293126E-2</c:v>
                </c:pt>
                <c:pt idx="147">
                  <c:v>2.731599999970058E-2</c:v>
                </c:pt>
                <c:pt idx="148">
                  <c:v>2.9316000000108033E-2</c:v>
                </c:pt>
                <c:pt idx="149">
                  <c:v>2.0256499999959487E-2</c:v>
                </c:pt>
                <c:pt idx="150">
                  <c:v>2.1254500003124122E-2</c:v>
                </c:pt>
                <c:pt idx="151">
                  <c:v>2.0250499997928273E-2</c:v>
                </c:pt>
                <c:pt idx="152">
                  <c:v>2.0250499997928273E-2</c:v>
                </c:pt>
                <c:pt idx="153">
                  <c:v>1.9248500000685453E-2</c:v>
                </c:pt>
                <c:pt idx="154">
                  <c:v>2.1243499999400228E-2</c:v>
                </c:pt>
                <c:pt idx="156">
                  <c:v>1.7230500001460314E-2</c:v>
                </c:pt>
                <c:pt idx="157">
                  <c:v>1.9230500001867767E-2</c:v>
                </c:pt>
                <c:pt idx="158">
                  <c:v>1.3192500002332963E-2</c:v>
                </c:pt>
                <c:pt idx="159">
                  <c:v>1.4170499998726882E-2</c:v>
                </c:pt>
                <c:pt idx="160">
                  <c:v>1.1169999997946434E-2</c:v>
                </c:pt>
                <c:pt idx="161">
                  <c:v>1.5169999998761341E-2</c:v>
                </c:pt>
                <c:pt idx="163">
                  <c:v>9.0950000012526289E-3</c:v>
                </c:pt>
                <c:pt idx="164">
                  <c:v>6.0880000019096769E-3</c:v>
                </c:pt>
                <c:pt idx="165">
                  <c:v>8.0880000023171306E-3</c:v>
                </c:pt>
                <c:pt idx="167">
                  <c:v>1.1069500003941357E-2</c:v>
                </c:pt>
                <c:pt idx="168">
                  <c:v>1.0675000012270175E-3</c:v>
                </c:pt>
                <c:pt idx="169">
                  <c:v>4.0675000054761767E-3</c:v>
                </c:pt>
                <c:pt idx="170">
                  <c:v>-1.9794999971054494E-3</c:v>
                </c:pt>
                <c:pt idx="171">
                  <c:v>3.0185000068740919E-3</c:v>
                </c:pt>
                <c:pt idx="173">
                  <c:v>1.0000000038417056E-3</c:v>
                </c:pt>
                <c:pt idx="174">
                  <c:v>1.9939999983762391E-3</c:v>
                </c:pt>
                <c:pt idx="176">
                  <c:v>-2.0619999995687976E-3</c:v>
                </c:pt>
                <c:pt idx="177">
                  <c:v>1.9304999950691126E-3</c:v>
                </c:pt>
                <c:pt idx="178">
                  <c:v>-2.0860000004176982E-3</c:v>
                </c:pt>
                <c:pt idx="179">
                  <c:v>-6.0935000001336448E-3</c:v>
                </c:pt>
                <c:pt idx="180">
                  <c:v>-4.0934999997261912E-3</c:v>
                </c:pt>
                <c:pt idx="181">
                  <c:v>-3.0939999996917322E-3</c:v>
                </c:pt>
                <c:pt idx="182">
                  <c:v>-3.14250000519678E-3</c:v>
                </c:pt>
                <c:pt idx="183">
                  <c:v>-3.1429999944521114E-3</c:v>
                </c:pt>
                <c:pt idx="184">
                  <c:v>-3.1484999999520369E-3</c:v>
                </c:pt>
                <c:pt idx="185">
                  <c:v>-1.0153499999432825E-2</c:v>
                </c:pt>
                <c:pt idx="186">
                  <c:v>-5.1535000020521693E-3</c:v>
                </c:pt>
                <c:pt idx="187">
                  <c:v>-3.1535000016447157E-3</c:v>
                </c:pt>
                <c:pt idx="188">
                  <c:v>-1.1166500000399537E-2</c:v>
                </c:pt>
                <c:pt idx="189">
                  <c:v>-4.2359999933978543E-3</c:v>
                </c:pt>
                <c:pt idx="190">
                  <c:v>-2.5499999901512638E-4</c:v>
                </c:pt>
                <c:pt idx="191">
                  <c:v>7.3249999695690349E-4</c:v>
                </c:pt>
                <c:pt idx="192">
                  <c:v>-5.2924999981769361E-3</c:v>
                </c:pt>
                <c:pt idx="193">
                  <c:v>-1.3015000004088506E-3</c:v>
                </c:pt>
                <c:pt idx="194">
                  <c:v>1.6890000042621978E-3</c:v>
                </c:pt>
                <c:pt idx="195">
                  <c:v>2.6775000005727634E-3</c:v>
                </c:pt>
                <c:pt idx="196">
                  <c:v>1.6760000071371906E-3</c:v>
                </c:pt>
                <c:pt idx="197">
                  <c:v>-1.4329500001622364E-2</c:v>
                </c:pt>
                <c:pt idx="198">
                  <c:v>-3.2949999877018854E-4</c:v>
                </c:pt>
                <c:pt idx="199">
                  <c:v>-5.3350000016507693E-3</c:v>
                </c:pt>
                <c:pt idx="200">
                  <c:v>6.6250000236323103E-4</c:v>
                </c:pt>
                <c:pt idx="201">
                  <c:v>-3.8100000529084355E-4</c:v>
                </c:pt>
                <c:pt idx="202">
                  <c:v>6.1599999753525481E-4</c:v>
                </c:pt>
                <c:pt idx="203">
                  <c:v>-1.3865000000805594E-3</c:v>
                </c:pt>
                <c:pt idx="204">
                  <c:v>-3.9400000241585076E-4</c:v>
                </c:pt>
                <c:pt idx="205">
                  <c:v>3.6029999973834492E-3</c:v>
                </c:pt>
                <c:pt idx="206">
                  <c:v>-4.4010000056005083E-3</c:v>
                </c:pt>
                <c:pt idx="207">
                  <c:v>5.9899999905610457E-4</c:v>
                </c:pt>
                <c:pt idx="208">
                  <c:v>1.5899999998509884E-3</c:v>
                </c:pt>
                <c:pt idx="209">
                  <c:v>-1.3466500000504311E-2</c:v>
                </c:pt>
                <c:pt idx="210">
                  <c:v>4.5335000031627715E-3</c:v>
                </c:pt>
                <c:pt idx="211">
                  <c:v>5.3299999854061753E-4</c:v>
                </c:pt>
                <c:pt idx="212">
                  <c:v>6.5275000015390106E-3</c:v>
                </c:pt>
                <c:pt idx="213">
                  <c:v>5.2549999963957816E-4</c:v>
                </c:pt>
                <c:pt idx="214">
                  <c:v>5.525500004296191E-3</c:v>
                </c:pt>
                <c:pt idx="215">
                  <c:v>1.5219999986584298E-3</c:v>
                </c:pt>
                <c:pt idx="216">
                  <c:v>-1.8487000001186971E-2</c:v>
                </c:pt>
                <c:pt idx="217">
                  <c:v>2.5129999994533136E-3</c:v>
                </c:pt>
                <c:pt idx="218">
                  <c:v>7.5020000003860332E-3</c:v>
                </c:pt>
                <c:pt idx="219">
                  <c:v>2.4469999989378266E-3</c:v>
                </c:pt>
                <c:pt idx="220">
                  <c:v>4.3949999962933362E-4</c:v>
                </c:pt>
                <c:pt idx="221">
                  <c:v>-1.4578499998606276E-2</c:v>
                </c:pt>
                <c:pt idx="222">
                  <c:v>-2.621999999973923E-3</c:v>
                </c:pt>
                <c:pt idx="223">
                  <c:v>-6.3149999914458022E-4</c:v>
                </c:pt>
                <c:pt idx="224">
                  <c:v>-6.4600000041536987E-4</c:v>
                </c:pt>
                <c:pt idx="225">
                  <c:v>-1.064800000312971E-2</c:v>
                </c:pt>
                <c:pt idx="226">
                  <c:v>-4.6480000019073486E-3</c:v>
                </c:pt>
                <c:pt idx="227">
                  <c:v>-6.4800000109244138E-4</c:v>
                </c:pt>
                <c:pt idx="228">
                  <c:v>2.3520000031567179E-3</c:v>
                </c:pt>
                <c:pt idx="229">
                  <c:v>3.3519999997224659E-3</c:v>
                </c:pt>
                <c:pt idx="230">
                  <c:v>-1.6484999941894785E-3</c:v>
                </c:pt>
                <c:pt idx="231">
                  <c:v>4.3515000070328824E-3</c:v>
                </c:pt>
                <c:pt idx="232">
                  <c:v>2.34650000493275E-3</c:v>
                </c:pt>
                <c:pt idx="233">
                  <c:v>-6.9500000245170668E-4</c:v>
                </c:pt>
                <c:pt idx="234">
                  <c:v>-5.7059999962802976E-3</c:v>
                </c:pt>
                <c:pt idx="235">
                  <c:v>-3.7155000027269125E-3</c:v>
                </c:pt>
                <c:pt idx="236">
                  <c:v>-5.7159999996656552E-3</c:v>
                </c:pt>
                <c:pt idx="237">
                  <c:v>-7.325000042328611E-4</c:v>
                </c:pt>
                <c:pt idx="238">
                  <c:v>-5.7339999984833412E-3</c:v>
                </c:pt>
                <c:pt idx="239">
                  <c:v>-2.7699999991455115E-3</c:v>
                </c:pt>
                <c:pt idx="240">
                  <c:v>-2.0795999997062609E-2</c:v>
                </c:pt>
                <c:pt idx="241">
                  <c:v>-7.7965000018593855E-3</c:v>
                </c:pt>
                <c:pt idx="242">
                  <c:v>-6.7965000052936375E-3</c:v>
                </c:pt>
                <c:pt idx="243">
                  <c:v>-7.8040000007604249E-3</c:v>
                </c:pt>
                <c:pt idx="244">
                  <c:v>-1.0822500000358559E-2</c:v>
                </c:pt>
                <c:pt idx="245">
                  <c:v>-1.2856000001193024E-2</c:v>
                </c:pt>
                <c:pt idx="246">
                  <c:v>-1.1883999999554362E-2</c:v>
                </c:pt>
                <c:pt idx="247">
                  <c:v>-1.2889500001620036E-2</c:v>
                </c:pt>
                <c:pt idx="248">
                  <c:v>-1.9891500000085216E-2</c:v>
                </c:pt>
                <c:pt idx="249">
                  <c:v>-1.8907999998191372E-2</c:v>
                </c:pt>
                <c:pt idx="250">
                  <c:v>-2.6982999996107537E-2</c:v>
                </c:pt>
                <c:pt idx="251">
                  <c:v>-2.298299999529263E-2</c:v>
                </c:pt>
                <c:pt idx="252">
                  <c:v>-2.1988999993482139E-2</c:v>
                </c:pt>
                <c:pt idx="253">
                  <c:v>-2.8045499995641876E-2</c:v>
                </c:pt>
                <c:pt idx="254">
                  <c:v>-2.7045499999076128E-2</c:v>
                </c:pt>
                <c:pt idx="255">
                  <c:v>-3.0052999994950369E-2</c:v>
                </c:pt>
                <c:pt idx="256">
                  <c:v>-2.9052999998384621E-2</c:v>
                </c:pt>
                <c:pt idx="257">
                  <c:v>-3.1063499998708721E-2</c:v>
                </c:pt>
                <c:pt idx="258">
                  <c:v>-3.0063500002142973E-2</c:v>
                </c:pt>
                <c:pt idx="259">
                  <c:v>-3.5117999999783933E-2</c:v>
                </c:pt>
                <c:pt idx="260">
                  <c:v>-3.4118000003218185E-2</c:v>
                </c:pt>
                <c:pt idx="261">
                  <c:v>-3.8125499995658174E-2</c:v>
                </c:pt>
                <c:pt idx="262">
                  <c:v>-4.2133000002650078E-2</c:v>
                </c:pt>
                <c:pt idx="263">
                  <c:v>-3.6176499997964129E-2</c:v>
                </c:pt>
                <c:pt idx="264">
                  <c:v>-4.9221499997656792E-2</c:v>
                </c:pt>
                <c:pt idx="265">
                  <c:v>-3.9260499994270504E-2</c:v>
                </c:pt>
                <c:pt idx="266">
                  <c:v>-5.3268499999830965E-2</c:v>
                </c:pt>
                <c:pt idx="267">
                  <c:v>-5.3275499994924758E-2</c:v>
                </c:pt>
                <c:pt idx="268">
                  <c:v>-6.4293499999621417E-2</c:v>
                </c:pt>
                <c:pt idx="269">
                  <c:v>-5.3300999999919441E-2</c:v>
                </c:pt>
                <c:pt idx="270">
                  <c:v>-6.03320000009262E-2</c:v>
                </c:pt>
                <c:pt idx="271">
                  <c:v>-6.1355999998340849E-2</c:v>
                </c:pt>
                <c:pt idx="272">
                  <c:v>-6.035649999830639E-2</c:v>
                </c:pt>
                <c:pt idx="273">
                  <c:v>-6.2361500000406522E-2</c:v>
                </c:pt>
                <c:pt idx="274">
                  <c:v>-6.2370999999984633E-2</c:v>
                </c:pt>
                <c:pt idx="275">
                  <c:v>-6.0377000001608394E-2</c:v>
                </c:pt>
                <c:pt idx="279">
                  <c:v>-6.5438500001619104E-2</c:v>
                </c:pt>
                <c:pt idx="280">
                  <c:v>-6.3441999998758547E-2</c:v>
                </c:pt>
                <c:pt idx="281">
                  <c:v>-6.1451500005205162E-2</c:v>
                </c:pt>
                <c:pt idx="286">
                  <c:v>-5.7457499999145512E-2</c:v>
                </c:pt>
                <c:pt idx="287">
                  <c:v>-6.6462499999033753E-2</c:v>
                </c:pt>
                <c:pt idx="288">
                  <c:v>-6.4467999996850267E-2</c:v>
                </c:pt>
                <c:pt idx="289">
                  <c:v>-7.3518999997759238E-2</c:v>
                </c:pt>
                <c:pt idx="290">
                  <c:v>-7.2519500005000737E-2</c:v>
                </c:pt>
                <c:pt idx="291">
                  <c:v>-6.8519500004185829E-2</c:v>
                </c:pt>
                <c:pt idx="292">
                  <c:v>-7.5527000000874978E-2</c:v>
                </c:pt>
                <c:pt idx="293">
                  <c:v>-7.3573499998019543E-2</c:v>
                </c:pt>
                <c:pt idx="294">
                  <c:v>-8.0586500000208616E-2</c:v>
                </c:pt>
                <c:pt idx="295">
                  <c:v>-9.2667000004439615E-2</c:v>
                </c:pt>
                <c:pt idx="297">
                  <c:v>-9.268549999978859E-2</c:v>
                </c:pt>
                <c:pt idx="298">
                  <c:v>-9.3685999992885627E-2</c:v>
                </c:pt>
                <c:pt idx="299">
                  <c:v>-9.2685999996319879E-2</c:v>
                </c:pt>
                <c:pt idx="300">
                  <c:v>-9.1695499999332242E-2</c:v>
                </c:pt>
                <c:pt idx="301">
                  <c:v>-9.650099999998929E-2</c:v>
                </c:pt>
                <c:pt idx="302">
                  <c:v>-0.10173650000069756</c:v>
                </c:pt>
                <c:pt idx="303">
                  <c:v>-0.1027475000009872</c:v>
                </c:pt>
                <c:pt idx="304">
                  <c:v>-0.10376649999670917</c:v>
                </c:pt>
                <c:pt idx="305">
                  <c:v>-0.10477399999945192</c:v>
                </c:pt>
                <c:pt idx="306">
                  <c:v>-0.11184700000012526</c:v>
                </c:pt>
                <c:pt idx="307">
                  <c:v>-0.12184849999903236</c:v>
                </c:pt>
                <c:pt idx="308">
                  <c:v>-0.11786700000084238</c:v>
                </c:pt>
                <c:pt idx="311">
                  <c:v>-0.14601349999429658</c:v>
                </c:pt>
                <c:pt idx="314">
                  <c:v>-0.15909400000236928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96-4667-A6F7-239A30A95D3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plus>
            <c:minus>
              <c:numRef>
                <c:f>Active!$D$21:$D$49</c:f>
                <c:numCache>
                  <c:formatCode>General</c:formatCod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6">
                  <c:v>6.5764999999373686E-2</c:v>
                </c:pt>
                <c:pt idx="135">
                  <c:v>5.2384499998879619E-2</c:v>
                </c:pt>
                <c:pt idx="140">
                  <c:v>4.5004000006883871E-2</c:v>
                </c:pt>
                <c:pt idx="143">
                  <c:v>3.0423500000324566E-2</c:v>
                </c:pt>
                <c:pt idx="155">
                  <c:v>1.9742999997106381E-2</c:v>
                </c:pt>
                <c:pt idx="162">
                  <c:v>1.4162500003294554E-2</c:v>
                </c:pt>
                <c:pt idx="166">
                  <c:v>6.481500000518281E-3</c:v>
                </c:pt>
                <c:pt idx="175">
                  <c:v>-2.1619999970425852E-3</c:v>
                </c:pt>
                <c:pt idx="276">
                  <c:v>-6.2823500004014932E-2</c:v>
                </c:pt>
                <c:pt idx="277">
                  <c:v>-6.0723499998857733E-2</c:v>
                </c:pt>
                <c:pt idx="278">
                  <c:v>-5.8623500000976492E-2</c:v>
                </c:pt>
                <c:pt idx="282">
                  <c:v>-6.57569999966654E-2</c:v>
                </c:pt>
                <c:pt idx="283">
                  <c:v>-6.5056999999796972E-2</c:v>
                </c:pt>
                <c:pt idx="284">
                  <c:v>-6.5056999999796972E-2</c:v>
                </c:pt>
                <c:pt idx="285">
                  <c:v>-5.9456999995745718E-2</c:v>
                </c:pt>
                <c:pt idx="296">
                  <c:v>-9.367999999813037E-2</c:v>
                </c:pt>
                <c:pt idx="309">
                  <c:v>-0.13152200000331504</c:v>
                </c:pt>
                <c:pt idx="317">
                  <c:v>-0.16607450000446988</c:v>
                </c:pt>
                <c:pt idx="319">
                  <c:v>-0.17424000000028173</c:v>
                </c:pt>
                <c:pt idx="320">
                  <c:v>-0.17173999999795342</c:v>
                </c:pt>
                <c:pt idx="323">
                  <c:v>-0.17427350000070874</c:v>
                </c:pt>
                <c:pt idx="329">
                  <c:v>-0.19080099999700906</c:v>
                </c:pt>
                <c:pt idx="331">
                  <c:v>-0.20760049999807961</c:v>
                </c:pt>
                <c:pt idx="332">
                  <c:v>-0.21305849999771453</c:v>
                </c:pt>
                <c:pt idx="337">
                  <c:v>-0.21765400000003865</c:v>
                </c:pt>
                <c:pt idx="339">
                  <c:v>-0.22950575000140816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96-4667-A6F7-239A30A95D3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10">
                  <c:v>-0.13794400000188034</c:v>
                </c:pt>
                <c:pt idx="312">
                  <c:v>-0.15909250000549946</c:v>
                </c:pt>
                <c:pt idx="313">
                  <c:v>-0.15729250000003958</c:v>
                </c:pt>
                <c:pt idx="315">
                  <c:v>-0.16526549999980489</c:v>
                </c:pt>
                <c:pt idx="316">
                  <c:v>-0.1653675000052317</c:v>
                </c:pt>
                <c:pt idx="318">
                  <c:v>-0.17013450000376906</c:v>
                </c:pt>
                <c:pt idx="321">
                  <c:v>-0.17184049999923445</c:v>
                </c:pt>
                <c:pt idx="322">
                  <c:v>-0.16574175000278046</c:v>
                </c:pt>
                <c:pt idx="324">
                  <c:v>-0.1809304999987944</c:v>
                </c:pt>
                <c:pt idx="325">
                  <c:v>-0.1817360000059125</c:v>
                </c:pt>
                <c:pt idx="326">
                  <c:v>-0.18314699999609729</c:v>
                </c:pt>
                <c:pt idx="327">
                  <c:v>-0.19049749999976484</c:v>
                </c:pt>
                <c:pt idx="328">
                  <c:v>-0.1908980000007432</c:v>
                </c:pt>
                <c:pt idx="330">
                  <c:v>-0.19280899999284884</c:v>
                </c:pt>
                <c:pt idx="333">
                  <c:v>-0.21577749999414664</c:v>
                </c:pt>
                <c:pt idx="334">
                  <c:v>-0.21577749999414664</c:v>
                </c:pt>
                <c:pt idx="335">
                  <c:v>-0.21844699999928707</c:v>
                </c:pt>
                <c:pt idx="336">
                  <c:v>-0.21834700000181329</c:v>
                </c:pt>
                <c:pt idx="338">
                  <c:v>-0.22212950000539422</c:v>
                </c:pt>
                <c:pt idx="341">
                  <c:v>-0.22791000000142958</c:v>
                </c:pt>
                <c:pt idx="342">
                  <c:v>-0.22993549999955576</c:v>
                </c:pt>
                <c:pt idx="343">
                  <c:v>-0.23127199999726145</c:v>
                </c:pt>
                <c:pt idx="344">
                  <c:v>-0.23127199999726145</c:v>
                </c:pt>
                <c:pt idx="345">
                  <c:v>-0.23460350000095787</c:v>
                </c:pt>
                <c:pt idx="346">
                  <c:v>-0.2389709999988554</c:v>
                </c:pt>
                <c:pt idx="347">
                  <c:v>-0.24545349999971222</c:v>
                </c:pt>
                <c:pt idx="348">
                  <c:v>-0.24535849999665515</c:v>
                </c:pt>
                <c:pt idx="349">
                  <c:v>-0.27048749999812571</c:v>
                </c:pt>
                <c:pt idx="350">
                  <c:v>-0.27279899999848567</c:v>
                </c:pt>
                <c:pt idx="351">
                  <c:v>-0.27300200000172481</c:v>
                </c:pt>
                <c:pt idx="352">
                  <c:v>-0.27776650000305381</c:v>
                </c:pt>
                <c:pt idx="354">
                  <c:v>-0.27937549999478506</c:v>
                </c:pt>
                <c:pt idx="355">
                  <c:v>-0.2784830000018701</c:v>
                </c:pt>
                <c:pt idx="356">
                  <c:v>-0.28055599999788683</c:v>
                </c:pt>
                <c:pt idx="357">
                  <c:v>-0.27945599999657134</c:v>
                </c:pt>
                <c:pt idx="358">
                  <c:v>-0.27916499999992084</c:v>
                </c:pt>
                <c:pt idx="359">
                  <c:v>-0.28273300000000745</c:v>
                </c:pt>
                <c:pt idx="360">
                  <c:v>-0.27953849999903468</c:v>
                </c:pt>
                <c:pt idx="361">
                  <c:v>-0.27864550000231247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96-4667-A6F7-239A30A95D3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96-4667-A6F7-239A30A95D3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96-4667-A6F7-239A30A95D3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-11129</c:v>
                </c:pt>
                <c:pt idx="1">
                  <c:v>-11088</c:v>
                </c:pt>
                <c:pt idx="2">
                  <c:v>-9793</c:v>
                </c:pt>
                <c:pt idx="3">
                  <c:v>-9771</c:v>
                </c:pt>
                <c:pt idx="4">
                  <c:v>-9713</c:v>
                </c:pt>
                <c:pt idx="5">
                  <c:v>-9688</c:v>
                </c:pt>
                <c:pt idx="6">
                  <c:v>-9578</c:v>
                </c:pt>
                <c:pt idx="7">
                  <c:v>-9541</c:v>
                </c:pt>
                <c:pt idx="8">
                  <c:v>-9531</c:v>
                </c:pt>
                <c:pt idx="9">
                  <c:v>-9504</c:v>
                </c:pt>
                <c:pt idx="10">
                  <c:v>-9501</c:v>
                </c:pt>
                <c:pt idx="11">
                  <c:v>-9493</c:v>
                </c:pt>
                <c:pt idx="12">
                  <c:v>-9467</c:v>
                </c:pt>
                <c:pt idx="13">
                  <c:v>-9464</c:v>
                </c:pt>
                <c:pt idx="14">
                  <c:v>-9384</c:v>
                </c:pt>
                <c:pt idx="15">
                  <c:v>-9369</c:v>
                </c:pt>
                <c:pt idx="16">
                  <c:v>-9358</c:v>
                </c:pt>
                <c:pt idx="17">
                  <c:v>-9321</c:v>
                </c:pt>
                <c:pt idx="18">
                  <c:v>-9317</c:v>
                </c:pt>
                <c:pt idx="19">
                  <c:v>-9070</c:v>
                </c:pt>
                <c:pt idx="20">
                  <c:v>-9063</c:v>
                </c:pt>
                <c:pt idx="21">
                  <c:v>-9062</c:v>
                </c:pt>
                <c:pt idx="22">
                  <c:v>-9044</c:v>
                </c:pt>
                <c:pt idx="23">
                  <c:v>-9021</c:v>
                </c:pt>
                <c:pt idx="24">
                  <c:v>-9016</c:v>
                </c:pt>
                <c:pt idx="25">
                  <c:v>-8995</c:v>
                </c:pt>
                <c:pt idx="26">
                  <c:v>-8992</c:v>
                </c:pt>
                <c:pt idx="27">
                  <c:v>-8879</c:v>
                </c:pt>
                <c:pt idx="28">
                  <c:v>-8718</c:v>
                </c:pt>
                <c:pt idx="29">
                  <c:v>-8685</c:v>
                </c:pt>
                <c:pt idx="30">
                  <c:v>-8681</c:v>
                </c:pt>
                <c:pt idx="31">
                  <c:v>-8651</c:v>
                </c:pt>
                <c:pt idx="32">
                  <c:v>-8640</c:v>
                </c:pt>
                <c:pt idx="33">
                  <c:v>-8576</c:v>
                </c:pt>
                <c:pt idx="34">
                  <c:v>-8561</c:v>
                </c:pt>
                <c:pt idx="35">
                  <c:v>-8509</c:v>
                </c:pt>
                <c:pt idx="36">
                  <c:v>-8502</c:v>
                </c:pt>
                <c:pt idx="37">
                  <c:v>-8411</c:v>
                </c:pt>
                <c:pt idx="38">
                  <c:v>-8250</c:v>
                </c:pt>
                <c:pt idx="39">
                  <c:v>-8239</c:v>
                </c:pt>
                <c:pt idx="40">
                  <c:v>-8232</c:v>
                </c:pt>
                <c:pt idx="41">
                  <c:v>-8202</c:v>
                </c:pt>
                <c:pt idx="42">
                  <c:v>-8191</c:v>
                </c:pt>
                <c:pt idx="43">
                  <c:v>-8183</c:v>
                </c:pt>
                <c:pt idx="44">
                  <c:v>-8180</c:v>
                </c:pt>
                <c:pt idx="45">
                  <c:v>-8172</c:v>
                </c:pt>
                <c:pt idx="46">
                  <c:v>-5776</c:v>
                </c:pt>
                <c:pt idx="47">
                  <c:v>-4866</c:v>
                </c:pt>
                <c:pt idx="48">
                  <c:v>-4843</c:v>
                </c:pt>
                <c:pt idx="49">
                  <c:v>-4821</c:v>
                </c:pt>
                <c:pt idx="50">
                  <c:v>-4821</c:v>
                </c:pt>
                <c:pt idx="51">
                  <c:v>-4810</c:v>
                </c:pt>
                <c:pt idx="52">
                  <c:v>-4754</c:v>
                </c:pt>
                <c:pt idx="53">
                  <c:v>-4652</c:v>
                </c:pt>
                <c:pt idx="54">
                  <c:v>-4641</c:v>
                </c:pt>
                <c:pt idx="55">
                  <c:v>-4551</c:v>
                </c:pt>
                <c:pt idx="56">
                  <c:v>-4484</c:v>
                </c:pt>
                <c:pt idx="57">
                  <c:v>-4451</c:v>
                </c:pt>
                <c:pt idx="58">
                  <c:v>-4353</c:v>
                </c:pt>
                <c:pt idx="59">
                  <c:v>-4316</c:v>
                </c:pt>
                <c:pt idx="60">
                  <c:v>-4236</c:v>
                </c:pt>
                <c:pt idx="61">
                  <c:v>-4226</c:v>
                </c:pt>
                <c:pt idx="62">
                  <c:v>-4218</c:v>
                </c:pt>
                <c:pt idx="63">
                  <c:v>-4052</c:v>
                </c:pt>
                <c:pt idx="64">
                  <c:v>-4042</c:v>
                </c:pt>
                <c:pt idx="65">
                  <c:v>-4030</c:v>
                </c:pt>
                <c:pt idx="66">
                  <c:v>-4019</c:v>
                </c:pt>
                <c:pt idx="67">
                  <c:v>-4016</c:v>
                </c:pt>
                <c:pt idx="68">
                  <c:v>-4015</c:v>
                </c:pt>
                <c:pt idx="69">
                  <c:v>-4008</c:v>
                </c:pt>
                <c:pt idx="70">
                  <c:v>-3997</c:v>
                </c:pt>
                <c:pt idx="71">
                  <c:v>-3910</c:v>
                </c:pt>
                <c:pt idx="72">
                  <c:v>-3880</c:v>
                </c:pt>
                <c:pt idx="73">
                  <c:v>-3851</c:v>
                </c:pt>
                <c:pt idx="74">
                  <c:v>-3824</c:v>
                </c:pt>
                <c:pt idx="75">
                  <c:v>-3731</c:v>
                </c:pt>
                <c:pt idx="76">
                  <c:v>-3689</c:v>
                </c:pt>
                <c:pt idx="77">
                  <c:v>-3679</c:v>
                </c:pt>
                <c:pt idx="78">
                  <c:v>-3420</c:v>
                </c:pt>
                <c:pt idx="79">
                  <c:v>-2919</c:v>
                </c:pt>
                <c:pt idx="80">
                  <c:v>-2918</c:v>
                </c:pt>
                <c:pt idx="81">
                  <c:v>-2903</c:v>
                </c:pt>
                <c:pt idx="82">
                  <c:v>-2900</c:v>
                </c:pt>
                <c:pt idx="83">
                  <c:v>-2900</c:v>
                </c:pt>
                <c:pt idx="84">
                  <c:v>-2896</c:v>
                </c:pt>
                <c:pt idx="85">
                  <c:v>-2896</c:v>
                </c:pt>
                <c:pt idx="86">
                  <c:v>-2889</c:v>
                </c:pt>
                <c:pt idx="87">
                  <c:v>-2889</c:v>
                </c:pt>
                <c:pt idx="88">
                  <c:v>-2888</c:v>
                </c:pt>
                <c:pt idx="89">
                  <c:v>-2885</c:v>
                </c:pt>
                <c:pt idx="90">
                  <c:v>-2885</c:v>
                </c:pt>
                <c:pt idx="91">
                  <c:v>-2870</c:v>
                </c:pt>
                <c:pt idx="92">
                  <c:v>-2866</c:v>
                </c:pt>
                <c:pt idx="93">
                  <c:v>-2757</c:v>
                </c:pt>
                <c:pt idx="94">
                  <c:v>-2753</c:v>
                </c:pt>
                <c:pt idx="95">
                  <c:v>-2742</c:v>
                </c:pt>
                <c:pt idx="96">
                  <c:v>-2727</c:v>
                </c:pt>
                <c:pt idx="97">
                  <c:v>-2709</c:v>
                </c:pt>
                <c:pt idx="98">
                  <c:v>-2611</c:v>
                </c:pt>
                <c:pt idx="99">
                  <c:v>-2581</c:v>
                </c:pt>
                <c:pt idx="100">
                  <c:v>-2252</c:v>
                </c:pt>
                <c:pt idx="101">
                  <c:v>-2218</c:v>
                </c:pt>
                <c:pt idx="102">
                  <c:v>-2105</c:v>
                </c:pt>
                <c:pt idx="103">
                  <c:v>-2083</c:v>
                </c:pt>
                <c:pt idx="104">
                  <c:v>-2065</c:v>
                </c:pt>
                <c:pt idx="105">
                  <c:v>-2061</c:v>
                </c:pt>
                <c:pt idx="106">
                  <c:v>-1959</c:v>
                </c:pt>
                <c:pt idx="107">
                  <c:v>-1944</c:v>
                </c:pt>
                <c:pt idx="108">
                  <c:v>-1937</c:v>
                </c:pt>
                <c:pt idx="109">
                  <c:v>-1930</c:v>
                </c:pt>
                <c:pt idx="110">
                  <c:v>-1896</c:v>
                </c:pt>
                <c:pt idx="111">
                  <c:v>-1724</c:v>
                </c:pt>
                <c:pt idx="112">
                  <c:v>-1491</c:v>
                </c:pt>
                <c:pt idx="113">
                  <c:v>-1484</c:v>
                </c:pt>
                <c:pt idx="114">
                  <c:v>-1472</c:v>
                </c:pt>
                <c:pt idx="115">
                  <c:v>-1458</c:v>
                </c:pt>
                <c:pt idx="116">
                  <c:v>-1458</c:v>
                </c:pt>
                <c:pt idx="117">
                  <c:v>-1329</c:v>
                </c:pt>
                <c:pt idx="118">
                  <c:v>-1323</c:v>
                </c:pt>
                <c:pt idx="119">
                  <c:v>-1319</c:v>
                </c:pt>
                <c:pt idx="120">
                  <c:v>-1311</c:v>
                </c:pt>
                <c:pt idx="121">
                  <c:v>-1285</c:v>
                </c:pt>
                <c:pt idx="122">
                  <c:v>-1281</c:v>
                </c:pt>
                <c:pt idx="123">
                  <c:v>-1274</c:v>
                </c:pt>
                <c:pt idx="124">
                  <c:v>-1270</c:v>
                </c:pt>
                <c:pt idx="125">
                  <c:v>-1259</c:v>
                </c:pt>
                <c:pt idx="126">
                  <c:v>-1130</c:v>
                </c:pt>
                <c:pt idx="127">
                  <c:v>-1124</c:v>
                </c:pt>
                <c:pt idx="128">
                  <c:v>-1098</c:v>
                </c:pt>
                <c:pt idx="129">
                  <c:v>-1000</c:v>
                </c:pt>
                <c:pt idx="130">
                  <c:v>-996</c:v>
                </c:pt>
                <c:pt idx="131">
                  <c:v>-985</c:v>
                </c:pt>
                <c:pt idx="132">
                  <c:v>-985</c:v>
                </c:pt>
                <c:pt idx="133">
                  <c:v>-974</c:v>
                </c:pt>
                <c:pt idx="134">
                  <c:v>-974</c:v>
                </c:pt>
                <c:pt idx="135">
                  <c:v>-969</c:v>
                </c:pt>
                <c:pt idx="136">
                  <c:v>-876</c:v>
                </c:pt>
                <c:pt idx="137">
                  <c:v>-828</c:v>
                </c:pt>
                <c:pt idx="138">
                  <c:v>-824</c:v>
                </c:pt>
                <c:pt idx="139">
                  <c:v>-813</c:v>
                </c:pt>
                <c:pt idx="140">
                  <c:v>-808</c:v>
                </c:pt>
                <c:pt idx="141">
                  <c:v>-662</c:v>
                </c:pt>
                <c:pt idx="142">
                  <c:v>-647</c:v>
                </c:pt>
                <c:pt idx="143">
                  <c:v>-647</c:v>
                </c:pt>
                <c:pt idx="144">
                  <c:v>-636</c:v>
                </c:pt>
                <c:pt idx="145">
                  <c:v>-633</c:v>
                </c:pt>
                <c:pt idx="146">
                  <c:v>-632</c:v>
                </c:pt>
                <c:pt idx="147">
                  <c:v>-632</c:v>
                </c:pt>
                <c:pt idx="148">
                  <c:v>-632</c:v>
                </c:pt>
                <c:pt idx="149">
                  <c:v>-513</c:v>
                </c:pt>
                <c:pt idx="150">
                  <c:v>-509</c:v>
                </c:pt>
                <c:pt idx="151">
                  <c:v>-501</c:v>
                </c:pt>
                <c:pt idx="152">
                  <c:v>-501</c:v>
                </c:pt>
                <c:pt idx="153">
                  <c:v>-497</c:v>
                </c:pt>
                <c:pt idx="154">
                  <c:v>-487</c:v>
                </c:pt>
                <c:pt idx="155">
                  <c:v>-486</c:v>
                </c:pt>
                <c:pt idx="156">
                  <c:v>-461</c:v>
                </c:pt>
                <c:pt idx="157">
                  <c:v>-461</c:v>
                </c:pt>
                <c:pt idx="158">
                  <c:v>-385</c:v>
                </c:pt>
                <c:pt idx="159">
                  <c:v>-341</c:v>
                </c:pt>
                <c:pt idx="160">
                  <c:v>-340</c:v>
                </c:pt>
                <c:pt idx="161">
                  <c:v>-340</c:v>
                </c:pt>
                <c:pt idx="162">
                  <c:v>-325</c:v>
                </c:pt>
                <c:pt idx="163">
                  <c:v>-190</c:v>
                </c:pt>
                <c:pt idx="164">
                  <c:v>-176</c:v>
                </c:pt>
                <c:pt idx="165">
                  <c:v>-176</c:v>
                </c:pt>
                <c:pt idx="166">
                  <c:v>-163</c:v>
                </c:pt>
                <c:pt idx="167">
                  <c:v>-139</c:v>
                </c:pt>
                <c:pt idx="168">
                  <c:v>-135</c:v>
                </c:pt>
                <c:pt idx="169">
                  <c:v>-135</c:v>
                </c:pt>
                <c:pt idx="170">
                  <c:v>-41</c:v>
                </c:pt>
                <c:pt idx="171">
                  <c:v>-37</c:v>
                </c:pt>
                <c:pt idx="172">
                  <c:v>0</c:v>
                </c:pt>
                <c:pt idx="173">
                  <c:v>0</c:v>
                </c:pt>
                <c:pt idx="174">
                  <c:v>12</c:v>
                </c:pt>
                <c:pt idx="175">
                  <c:v>124</c:v>
                </c:pt>
                <c:pt idx="176">
                  <c:v>124</c:v>
                </c:pt>
                <c:pt idx="177">
                  <c:v>139</c:v>
                </c:pt>
                <c:pt idx="178">
                  <c:v>172</c:v>
                </c:pt>
                <c:pt idx="179">
                  <c:v>187</c:v>
                </c:pt>
                <c:pt idx="180">
                  <c:v>187</c:v>
                </c:pt>
                <c:pt idx="181">
                  <c:v>188</c:v>
                </c:pt>
                <c:pt idx="182">
                  <c:v>285</c:v>
                </c:pt>
                <c:pt idx="183">
                  <c:v>286</c:v>
                </c:pt>
                <c:pt idx="184">
                  <c:v>297</c:v>
                </c:pt>
                <c:pt idx="185">
                  <c:v>307</c:v>
                </c:pt>
                <c:pt idx="186">
                  <c:v>307</c:v>
                </c:pt>
                <c:pt idx="187">
                  <c:v>307</c:v>
                </c:pt>
                <c:pt idx="188">
                  <c:v>333</c:v>
                </c:pt>
                <c:pt idx="189">
                  <c:v>472</c:v>
                </c:pt>
                <c:pt idx="190">
                  <c:v>510</c:v>
                </c:pt>
                <c:pt idx="191">
                  <c:v>535</c:v>
                </c:pt>
                <c:pt idx="192">
                  <c:v>585</c:v>
                </c:pt>
                <c:pt idx="193">
                  <c:v>603</c:v>
                </c:pt>
                <c:pt idx="194">
                  <c:v>622</c:v>
                </c:pt>
                <c:pt idx="195">
                  <c:v>645</c:v>
                </c:pt>
                <c:pt idx="196">
                  <c:v>648</c:v>
                </c:pt>
                <c:pt idx="197">
                  <c:v>659</c:v>
                </c:pt>
                <c:pt idx="198">
                  <c:v>659</c:v>
                </c:pt>
                <c:pt idx="199">
                  <c:v>670</c:v>
                </c:pt>
                <c:pt idx="200">
                  <c:v>675</c:v>
                </c:pt>
                <c:pt idx="201">
                  <c:v>762</c:v>
                </c:pt>
                <c:pt idx="202">
                  <c:v>768</c:v>
                </c:pt>
                <c:pt idx="203">
                  <c:v>773</c:v>
                </c:pt>
                <c:pt idx="204">
                  <c:v>788</c:v>
                </c:pt>
                <c:pt idx="205">
                  <c:v>794</c:v>
                </c:pt>
                <c:pt idx="206">
                  <c:v>802</c:v>
                </c:pt>
                <c:pt idx="207">
                  <c:v>802</c:v>
                </c:pt>
                <c:pt idx="208">
                  <c:v>820</c:v>
                </c:pt>
                <c:pt idx="209">
                  <c:v>933</c:v>
                </c:pt>
                <c:pt idx="210">
                  <c:v>933</c:v>
                </c:pt>
                <c:pt idx="211">
                  <c:v>934</c:v>
                </c:pt>
                <c:pt idx="212">
                  <c:v>945</c:v>
                </c:pt>
                <c:pt idx="213">
                  <c:v>949</c:v>
                </c:pt>
                <c:pt idx="214">
                  <c:v>949</c:v>
                </c:pt>
                <c:pt idx="215">
                  <c:v>956</c:v>
                </c:pt>
                <c:pt idx="216">
                  <c:v>974</c:v>
                </c:pt>
                <c:pt idx="217">
                  <c:v>974</c:v>
                </c:pt>
                <c:pt idx="218">
                  <c:v>996</c:v>
                </c:pt>
                <c:pt idx="219">
                  <c:v>1106</c:v>
                </c:pt>
                <c:pt idx="220">
                  <c:v>1121</c:v>
                </c:pt>
                <c:pt idx="221">
                  <c:v>1157</c:v>
                </c:pt>
                <c:pt idx="222">
                  <c:v>1244</c:v>
                </c:pt>
                <c:pt idx="223">
                  <c:v>1263</c:v>
                </c:pt>
                <c:pt idx="224">
                  <c:v>1292</c:v>
                </c:pt>
                <c:pt idx="225">
                  <c:v>1296</c:v>
                </c:pt>
                <c:pt idx="226">
                  <c:v>1296</c:v>
                </c:pt>
                <c:pt idx="227">
                  <c:v>1296</c:v>
                </c:pt>
                <c:pt idx="228">
                  <c:v>1296</c:v>
                </c:pt>
                <c:pt idx="229">
                  <c:v>1296</c:v>
                </c:pt>
                <c:pt idx="230">
                  <c:v>1297</c:v>
                </c:pt>
                <c:pt idx="231">
                  <c:v>1297</c:v>
                </c:pt>
                <c:pt idx="232">
                  <c:v>1307</c:v>
                </c:pt>
                <c:pt idx="233">
                  <c:v>1390</c:v>
                </c:pt>
                <c:pt idx="234">
                  <c:v>1412</c:v>
                </c:pt>
                <c:pt idx="235">
                  <c:v>1431</c:v>
                </c:pt>
                <c:pt idx="236">
                  <c:v>1432</c:v>
                </c:pt>
                <c:pt idx="237">
                  <c:v>1465</c:v>
                </c:pt>
                <c:pt idx="238">
                  <c:v>1468</c:v>
                </c:pt>
                <c:pt idx="239">
                  <c:v>1540</c:v>
                </c:pt>
                <c:pt idx="240">
                  <c:v>1592</c:v>
                </c:pt>
                <c:pt idx="241">
                  <c:v>1593</c:v>
                </c:pt>
                <c:pt idx="242">
                  <c:v>1593</c:v>
                </c:pt>
                <c:pt idx="243">
                  <c:v>1608</c:v>
                </c:pt>
                <c:pt idx="244">
                  <c:v>1645</c:v>
                </c:pt>
                <c:pt idx="245">
                  <c:v>1712</c:v>
                </c:pt>
                <c:pt idx="246">
                  <c:v>1768</c:v>
                </c:pt>
                <c:pt idx="247">
                  <c:v>1779</c:v>
                </c:pt>
                <c:pt idx="248">
                  <c:v>1783</c:v>
                </c:pt>
                <c:pt idx="249">
                  <c:v>1816</c:v>
                </c:pt>
                <c:pt idx="250">
                  <c:v>1966</c:v>
                </c:pt>
                <c:pt idx="251">
                  <c:v>1966</c:v>
                </c:pt>
                <c:pt idx="252">
                  <c:v>1978</c:v>
                </c:pt>
                <c:pt idx="253">
                  <c:v>2091</c:v>
                </c:pt>
                <c:pt idx="254">
                  <c:v>2091</c:v>
                </c:pt>
                <c:pt idx="255">
                  <c:v>2106</c:v>
                </c:pt>
                <c:pt idx="256">
                  <c:v>2106</c:v>
                </c:pt>
                <c:pt idx="257">
                  <c:v>2127</c:v>
                </c:pt>
                <c:pt idx="258">
                  <c:v>2127</c:v>
                </c:pt>
                <c:pt idx="259">
                  <c:v>2236</c:v>
                </c:pt>
                <c:pt idx="260">
                  <c:v>2236</c:v>
                </c:pt>
                <c:pt idx="261">
                  <c:v>2251</c:v>
                </c:pt>
                <c:pt idx="262">
                  <c:v>2266</c:v>
                </c:pt>
                <c:pt idx="263">
                  <c:v>2353</c:v>
                </c:pt>
                <c:pt idx="264">
                  <c:v>2443</c:v>
                </c:pt>
                <c:pt idx="265">
                  <c:v>2521</c:v>
                </c:pt>
                <c:pt idx="266">
                  <c:v>2537</c:v>
                </c:pt>
                <c:pt idx="267">
                  <c:v>2551</c:v>
                </c:pt>
                <c:pt idx="268">
                  <c:v>2587</c:v>
                </c:pt>
                <c:pt idx="269">
                  <c:v>2602</c:v>
                </c:pt>
                <c:pt idx="270">
                  <c:v>2664</c:v>
                </c:pt>
                <c:pt idx="271">
                  <c:v>2712</c:v>
                </c:pt>
                <c:pt idx="272">
                  <c:v>2713</c:v>
                </c:pt>
                <c:pt idx="273">
                  <c:v>2723</c:v>
                </c:pt>
                <c:pt idx="274">
                  <c:v>2742</c:v>
                </c:pt>
                <c:pt idx="275">
                  <c:v>2754</c:v>
                </c:pt>
                <c:pt idx="276">
                  <c:v>2847</c:v>
                </c:pt>
                <c:pt idx="277">
                  <c:v>2847</c:v>
                </c:pt>
                <c:pt idx="278">
                  <c:v>2847</c:v>
                </c:pt>
                <c:pt idx="279">
                  <c:v>2877</c:v>
                </c:pt>
                <c:pt idx="280">
                  <c:v>2884</c:v>
                </c:pt>
                <c:pt idx="281">
                  <c:v>2903</c:v>
                </c:pt>
                <c:pt idx="282">
                  <c:v>2914</c:v>
                </c:pt>
                <c:pt idx="283">
                  <c:v>2914</c:v>
                </c:pt>
                <c:pt idx="284">
                  <c:v>2914</c:v>
                </c:pt>
                <c:pt idx="285">
                  <c:v>2914</c:v>
                </c:pt>
                <c:pt idx="286">
                  <c:v>2915</c:v>
                </c:pt>
                <c:pt idx="287">
                  <c:v>2925</c:v>
                </c:pt>
                <c:pt idx="288">
                  <c:v>2936</c:v>
                </c:pt>
                <c:pt idx="289">
                  <c:v>3038</c:v>
                </c:pt>
                <c:pt idx="290">
                  <c:v>3039</c:v>
                </c:pt>
                <c:pt idx="291">
                  <c:v>3039</c:v>
                </c:pt>
                <c:pt idx="292">
                  <c:v>3054</c:v>
                </c:pt>
                <c:pt idx="293">
                  <c:v>3147</c:v>
                </c:pt>
                <c:pt idx="294">
                  <c:v>3173</c:v>
                </c:pt>
                <c:pt idx="295">
                  <c:v>3334</c:v>
                </c:pt>
                <c:pt idx="296">
                  <c:v>3360</c:v>
                </c:pt>
                <c:pt idx="297">
                  <c:v>3371</c:v>
                </c:pt>
                <c:pt idx="298">
                  <c:v>3372</c:v>
                </c:pt>
                <c:pt idx="299">
                  <c:v>3372</c:v>
                </c:pt>
                <c:pt idx="300">
                  <c:v>3391</c:v>
                </c:pt>
                <c:pt idx="301">
                  <c:v>3402</c:v>
                </c:pt>
                <c:pt idx="302">
                  <c:v>3473</c:v>
                </c:pt>
                <c:pt idx="303">
                  <c:v>3495</c:v>
                </c:pt>
                <c:pt idx="304">
                  <c:v>3533</c:v>
                </c:pt>
                <c:pt idx="305">
                  <c:v>3548</c:v>
                </c:pt>
                <c:pt idx="306">
                  <c:v>3694</c:v>
                </c:pt>
                <c:pt idx="307">
                  <c:v>3697</c:v>
                </c:pt>
                <c:pt idx="308">
                  <c:v>3734</c:v>
                </c:pt>
                <c:pt idx="309">
                  <c:v>3844</c:v>
                </c:pt>
                <c:pt idx="310">
                  <c:v>3888</c:v>
                </c:pt>
                <c:pt idx="311">
                  <c:v>4027</c:v>
                </c:pt>
                <c:pt idx="312">
                  <c:v>4185</c:v>
                </c:pt>
                <c:pt idx="313">
                  <c:v>4185</c:v>
                </c:pt>
                <c:pt idx="314">
                  <c:v>4188</c:v>
                </c:pt>
                <c:pt idx="315">
                  <c:v>4331</c:v>
                </c:pt>
                <c:pt idx="316">
                  <c:v>4335</c:v>
                </c:pt>
                <c:pt idx="317">
                  <c:v>4349</c:v>
                </c:pt>
                <c:pt idx="318">
                  <c:v>4469</c:v>
                </c:pt>
                <c:pt idx="319">
                  <c:v>4480</c:v>
                </c:pt>
                <c:pt idx="320">
                  <c:v>4480</c:v>
                </c:pt>
                <c:pt idx="321">
                  <c:v>4481</c:v>
                </c:pt>
                <c:pt idx="322">
                  <c:v>4483.5</c:v>
                </c:pt>
                <c:pt idx="323">
                  <c:v>4547</c:v>
                </c:pt>
                <c:pt idx="324">
                  <c:v>4661</c:v>
                </c:pt>
                <c:pt idx="325">
                  <c:v>4672</c:v>
                </c:pt>
                <c:pt idx="326">
                  <c:v>4694</c:v>
                </c:pt>
                <c:pt idx="327">
                  <c:v>4795</c:v>
                </c:pt>
                <c:pt idx="328">
                  <c:v>4796</c:v>
                </c:pt>
                <c:pt idx="329">
                  <c:v>4802</c:v>
                </c:pt>
                <c:pt idx="330">
                  <c:v>4818</c:v>
                </c:pt>
                <c:pt idx="331">
                  <c:v>5001</c:v>
                </c:pt>
                <c:pt idx="332">
                  <c:v>5117</c:v>
                </c:pt>
                <c:pt idx="333">
                  <c:v>5155</c:v>
                </c:pt>
                <c:pt idx="334">
                  <c:v>5155</c:v>
                </c:pt>
                <c:pt idx="335">
                  <c:v>5294</c:v>
                </c:pt>
                <c:pt idx="336">
                  <c:v>5294</c:v>
                </c:pt>
                <c:pt idx="337">
                  <c:v>5308</c:v>
                </c:pt>
                <c:pt idx="338">
                  <c:v>5459</c:v>
                </c:pt>
                <c:pt idx="339">
                  <c:v>5611.5</c:v>
                </c:pt>
                <c:pt idx="340">
                  <c:v>5619</c:v>
                </c:pt>
                <c:pt idx="341">
                  <c:v>5620</c:v>
                </c:pt>
                <c:pt idx="342">
                  <c:v>5671</c:v>
                </c:pt>
                <c:pt idx="343">
                  <c:v>5744</c:v>
                </c:pt>
                <c:pt idx="344">
                  <c:v>5744</c:v>
                </c:pt>
                <c:pt idx="345">
                  <c:v>5807</c:v>
                </c:pt>
                <c:pt idx="346">
                  <c:v>5942</c:v>
                </c:pt>
                <c:pt idx="347">
                  <c:v>6107</c:v>
                </c:pt>
                <c:pt idx="348">
                  <c:v>6117</c:v>
                </c:pt>
                <c:pt idx="349">
                  <c:v>6575</c:v>
                </c:pt>
                <c:pt idx="350">
                  <c:v>6598</c:v>
                </c:pt>
                <c:pt idx="351">
                  <c:v>6604</c:v>
                </c:pt>
                <c:pt idx="352">
                  <c:v>6733</c:v>
                </c:pt>
                <c:pt idx="353">
                  <c:v>6741.5</c:v>
                </c:pt>
                <c:pt idx="354">
                  <c:v>6751</c:v>
                </c:pt>
                <c:pt idx="355">
                  <c:v>6766</c:v>
                </c:pt>
                <c:pt idx="356">
                  <c:v>6912</c:v>
                </c:pt>
                <c:pt idx="357">
                  <c:v>6912</c:v>
                </c:pt>
                <c:pt idx="358">
                  <c:v>6930</c:v>
                </c:pt>
                <c:pt idx="359">
                  <c:v>7066</c:v>
                </c:pt>
                <c:pt idx="360">
                  <c:v>7077</c:v>
                </c:pt>
                <c:pt idx="361">
                  <c:v>7091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96-4667-A6F7-239A30A95D35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Active!$AW$2:$AW$100</c:f>
              <c:numCache>
                <c:formatCode>General</c:formatCode>
                <c:ptCount val="99"/>
                <c:pt idx="0">
                  <c:v>-12000</c:v>
                </c:pt>
                <c:pt idx="1">
                  <c:v>-11800</c:v>
                </c:pt>
                <c:pt idx="2">
                  <c:v>-11600</c:v>
                </c:pt>
                <c:pt idx="3">
                  <c:v>-11400</c:v>
                </c:pt>
                <c:pt idx="4">
                  <c:v>-11200</c:v>
                </c:pt>
                <c:pt idx="5">
                  <c:v>-11000</c:v>
                </c:pt>
                <c:pt idx="6">
                  <c:v>-10800</c:v>
                </c:pt>
                <c:pt idx="7">
                  <c:v>-10600</c:v>
                </c:pt>
                <c:pt idx="8">
                  <c:v>-10400</c:v>
                </c:pt>
                <c:pt idx="9">
                  <c:v>-10200</c:v>
                </c:pt>
                <c:pt idx="10">
                  <c:v>-10000</c:v>
                </c:pt>
                <c:pt idx="11">
                  <c:v>-9800</c:v>
                </c:pt>
                <c:pt idx="12">
                  <c:v>-9600</c:v>
                </c:pt>
                <c:pt idx="13">
                  <c:v>-9400</c:v>
                </c:pt>
                <c:pt idx="14">
                  <c:v>-9200</c:v>
                </c:pt>
                <c:pt idx="15">
                  <c:v>-9000</c:v>
                </c:pt>
                <c:pt idx="16">
                  <c:v>-8800</c:v>
                </c:pt>
                <c:pt idx="17">
                  <c:v>-8600</c:v>
                </c:pt>
                <c:pt idx="18">
                  <c:v>-8400</c:v>
                </c:pt>
                <c:pt idx="19">
                  <c:v>-8200</c:v>
                </c:pt>
                <c:pt idx="20">
                  <c:v>-8000</c:v>
                </c:pt>
                <c:pt idx="21">
                  <c:v>-7800</c:v>
                </c:pt>
                <c:pt idx="22">
                  <c:v>-7600</c:v>
                </c:pt>
                <c:pt idx="23">
                  <c:v>-7400</c:v>
                </c:pt>
                <c:pt idx="24">
                  <c:v>-7200</c:v>
                </c:pt>
                <c:pt idx="25">
                  <c:v>-7000</c:v>
                </c:pt>
                <c:pt idx="26">
                  <c:v>-6800</c:v>
                </c:pt>
                <c:pt idx="27">
                  <c:v>-6600</c:v>
                </c:pt>
                <c:pt idx="28">
                  <c:v>-6400</c:v>
                </c:pt>
                <c:pt idx="29">
                  <c:v>-6200</c:v>
                </c:pt>
                <c:pt idx="30">
                  <c:v>-6000</c:v>
                </c:pt>
                <c:pt idx="31">
                  <c:v>-5800</c:v>
                </c:pt>
                <c:pt idx="32">
                  <c:v>-5600</c:v>
                </c:pt>
                <c:pt idx="33">
                  <c:v>-5400</c:v>
                </c:pt>
                <c:pt idx="34">
                  <c:v>-5200</c:v>
                </c:pt>
                <c:pt idx="35">
                  <c:v>-5000</c:v>
                </c:pt>
                <c:pt idx="36">
                  <c:v>-4800</c:v>
                </c:pt>
                <c:pt idx="37">
                  <c:v>-4600</c:v>
                </c:pt>
                <c:pt idx="38">
                  <c:v>-4400</c:v>
                </c:pt>
                <c:pt idx="39">
                  <c:v>-4200</c:v>
                </c:pt>
                <c:pt idx="40">
                  <c:v>-4000</c:v>
                </c:pt>
                <c:pt idx="41">
                  <c:v>-3800</c:v>
                </c:pt>
                <c:pt idx="42">
                  <c:v>-3600</c:v>
                </c:pt>
                <c:pt idx="43">
                  <c:v>-3400</c:v>
                </c:pt>
                <c:pt idx="44">
                  <c:v>-3200</c:v>
                </c:pt>
                <c:pt idx="45">
                  <c:v>-3000</c:v>
                </c:pt>
                <c:pt idx="46">
                  <c:v>-2800</c:v>
                </c:pt>
                <c:pt idx="47">
                  <c:v>-2600</c:v>
                </c:pt>
                <c:pt idx="48">
                  <c:v>-2400</c:v>
                </c:pt>
                <c:pt idx="49">
                  <c:v>-2200</c:v>
                </c:pt>
                <c:pt idx="50">
                  <c:v>-2000</c:v>
                </c:pt>
                <c:pt idx="51">
                  <c:v>-1800</c:v>
                </c:pt>
                <c:pt idx="52">
                  <c:v>-1600</c:v>
                </c:pt>
                <c:pt idx="53">
                  <c:v>-1400</c:v>
                </c:pt>
                <c:pt idx="54">
                  <c:v>-1200</c:v>
                </c:pt>
                <c:pt idx="55">
                  <c:v>-1000</c:v>
                </c:pt>
                <c:pt idx="56">
                  <c:v>-800</c:v>
                </c:pt>
                <c:pt idx="57">
                  <c:v>-600</c:v>
                </c:pt>
                <c:pt idx="58">
                  <c:v>-400</c:v>
                </c:pt>
                <c:pt idx="59">
                  <c:v>-200</c:v>
                </c:pt>
                <c:pt idx="60">
                  <c:v>0</c:v>
                </c:pt>
                <c:pt idx="61">
                  <c:v>200</c:v>
                </c:pt>
                <c:pt idx="62">
                  <c:v>400</c:v>
                </c:pt>
                <c:pt idx="63">
                  <c:v>600</c:v>
                </c:pt>
                <c:pt idx="64">
                  <c:v>800</c:v>
                </c:pt>
                <c:pt idx="65">
                  <c:v>1000</c:v>
                </c:pt>
                <c:pt idx="66">
                  <c:v>1200</c:v>
                </c:pt>
                <c:pt idx="67">
                  <c:v>1400</c:v>
                </c:pt>
                <c:pt idx="68">
                  <c:v>1600</c:v>
                </c:pt>
                <c:pt idx="69">
                  <c:v>1800</c:v>
                </c:pt>
                <c:pt idx="70">
                  <c:v>2000</c:v>
                </c:pt>
                <c:pt idx="71">
                  <c:v>2200</c:v>
                </c:pt>
                <c:pt idx="72">
                  <c:v>2400</c:v>
                </c:pt>
                <c:pt idx="73">
                  <c:v>2600</c:v>
                </c:pt>
                <c:pt idx="74">
                  <c:v>2800</c:v>
                </c:pt>
                <c:pt idx="75">
                  <c:v>3000</c:v>
                </c:pt>
                <c:pt idx="76">
                  <c:v>3200</c:v>
                </c:pt>
                <c:pt idx="77">
                  <c:v>3400</c:v>
                </c:pt>
                <c:pt idx="78">
                  <c:v>3600</c:v>
                </c:pt>
                <c:pt idx="79">
                  <c:v>3800</c:v>
                </c:pt>
                <c:pt idx="80">
                  <c:v>4000</c:v>
                </c:pt>
                <c:pt idx="81">
                  <c:v>4200</c:v>
                </c:pt>
                <c:pt idx="82">
                  <c:v>4400</c:v>
                </c:pt>
                <c:pt idx="83">
                  <c:v>4600</c:v>
                </c:pt>
                <c:pt idx="84">
                  <c:v>4800</c:v>
                </c:pt>
                <c:pt idx="85">
                  <c:v>5000</c:v>
                </c:pt>
                <c:pt idx="86">
                  <c:v>5200</c:v>
                </c:pt>
                <c:pt idx="87">
                  <c:v>5400</c:v>
                </c:pt>
                <c:pt idx="88">
                  <c:v>5600</c:v>
                </c:pt>
                <c:pt idx="89">
                  <c:v>5800</c:v>
                </c:pt>
                <c:pt idx="90">
                  <c:v>6000</c:v>
                </c:pt>
                <c:pt idx="91">
                  <c:v>6200</c:v>
                </c:pt>
                <c:pt idx="92">
                  <c:v>6400</c:v>
                </c:pt>
                <c:pt idx="93">
                  <c:v>6600</c:v>
                </c:pt>
                <c:pt idx="94">
                  <c:v>6800</c:v>
                </c:pt>
                <c:pt idx="95">
                  <c:v>7000</c:v>
                </c:pt>
                <c:pt idx="96">
                  <c:v>7200</c:v>
                </c:pt>
                <c:pt idx="97">
                  <c:v>7400</c:v>
                </c:pt>
                <c:pt idx="98">
                  <c:v>7600</c:v>
                </c:pt>
              </c:numCache>
            </c:numRef>
          </c:xVal>
          <c:yVal>
            <c:numRef>
              <c:f>Active!$AX$2:$AX$100</c:f>
              <c:numCache>
                <c:formatCode>General</c:formatCode>
                <c:ptCount val="99"/>
                <c:pt idx="0">
                  <c:v>-0.76202661587386544</c:v>
                </c:pt>
                <c:pt idx="1">
                  <c:v>-0.72363385808601477</c:v>
                </c:pt>
                <c:pt idx="2">
                  <c:v>-0.68586531216105651</c:v>
                </c:pt>
                <c:pt idx="3">
                  <c:v>-0.64873260065207838</c:v>
                </c:pt>
                <c:pt idx="4">
                  <c:v>-0.61224636770791507</c:v>
                </c:pt>
                <c:pt idx="5">
                  <c:v>-0.57641619101277208</c:v>
                </c:pt>
                <c:pt idx="6">
                  <c:v>-0.54125056107712899</c:v>
                </c:pt>
                <c:pt idx="7">
                  <c:v>-0.50675694144089034</c:v>
                </c:pt>
                <c:pt idx="8">
                  <c:v>-0.47294191275472131</c:v>
                </c:pt>
                <c:pt idx="9">
                  <c:v>-0.43981139318630547</c:v>
                </c:pt>
                <c:pt idx="10">
                  <c:v>-0.40737091833014827</c:v>
                </c:pt>
                <c:pt idx="11">
                  <c:v>-0.37562595676485089</c:v>
                </c:pt>
                <c:pt idx="12">
                  <c:v>-0.34458223331091803</c:v>
                </c:pt>
                <c:pt idx="13">
                  <c:v>-0.3142460312854326</c:v>
                </c:pt>
                <c:pt idx="14">
                  <c:v>-0.28462444767580308</c:v>
                </c:pt>
                <c:pt idx="15">
                  <c:v>-0.25572558087036973</c:v>
                </c:pt>
                <c:pt idx="16">
                  <c:v>-0.22755863877666394</c:v>
                </c:pt>
                <c:pt idx="17">
                  <c:v>-0.20013396494172128</c:v>
                </c:pt>
                <c:pt idx="18">
                  <c:v>-0.1734629905727833</c:v>
                </c:pt>
                <c:pt idx="19">
                  <c:v>-0.14755812994674811</c:v>
                </c:pt>
                <c:pt idx="20">
                  <c:v>-0.12243264441989257</c:v>
                </c:pt>
                <c:pt idx="21">
                  <c:v>-9.8100505095929505E-2</c:v>
                </c:pt>
                <c:pt idx="22">
                  <c:v>-7.4576285477260959E-2</c:v>
                </c:pt>
                <c:pt idx="23">
                  <c:v>-5.187511284015045E-2</c:v>
                </c:pt>
                <c:pt idx="24">
                  <c:v>-3.0012700887363394E-2</c:v>
                </c:pt>
                <c:pt idx="25">
                  <c:v>-9.0054772411144041E-3</c:v>
                </c:pt>
                <c:pt idx="26">
                  <c:v>1.1129191137673494E-2</c:v>
                </c:pt>
                <c:pt idx="27">
                  <c:v>3.037268175120382E-2</c:v>
                </c:pt>
                <c:pt idx="28">
                  <c:v>4.870472476520353E-2</c:v>
                </c:pt>
                <c:pt idx="29">
                  <c:v>6.6102954683149293E-2</c:v>
                </c:pt>
                <c:pt idx="30">
                  <c:v>8.25424227806896E-2</c:v>
                </c:pt>
                <c:pt idx="31">
                  <c:v>9.7995079347381026E-2</c:v>
                </c:pt>
                <c:pt idx="32">
                  <c:v>0.11242922056613824</c:v>
                </c:pt>
                <c:pt idx="33">
                  <c:v>0.12580887674056027</c:v>
                </c:pt>
                <c:pt idx="34">
                  <c:v>0.13809310030860716</c:v>
                </c:pt>
                <c:pt idx="35">
                  <c:v>0.14923509857478295</c:v>
                </c:pt>
                <c:pt idx="36">
                  <c:v>0.15918115200933705</c:v>
                </c:pt>
                <c:pt idx="37">
                  <c:v>0.1678692662577681</c:v>
                </c:pt>
                <c:pt idx="38">
                  <c:v>0.17522752110291784</c:v>
                </c:pt>
                <c:pt idx="39">
                  <c:v>0.18117209261622785</c:v>
                </c:pt>
                <c:pt idx="40">
                  <c:v>0.18560492658928213</c:v>
                </c:pt>
                <c:pt idx="41">
                  <c:v>0.18841105099762251</c:v>
                </c:pt>
                <c:pt idx="42">
                  <c:v>0.18945564468531889</c:v>
                </c:pt>
                <c:pt idx="43">
                  <c:v>0.18858154911123348</c:v>
                </c:pt>
                <c:pt idx="44">
                  <c:v>0.18560957041295528</c:v>
                </c:pt>
                <c:pt idx="45">
                  <c:v>0.18034753688503213</c:v>
                </c:pt>
                <c:pt idx="46">
                  <c:v>0.1726197177791681</c:v>
                </c:pt>
                <c:pt idx="47">
                  <c:v>0.16233226512460353</c:v>
                </c:pt>
                <c:pt idx="48">
                  <c:v>0.14958177827544689</c:v>
                </c:pt>
                <c:pt idx="49">
                  <c:v>0.13477837700298725</c:v>
                </c:pt>
                <c:pt idx="50">
                  <c:v>0.11869991727224219</c:v>
                </c:pt>
                <c:pt idx="51">
                  <c:v>0.10238222854837348</c:v>
                </c:pt>
                <c:pt idx="52">
                  <c:v>8.6849054912980408E-2</c:v>
                </c:pt>
                <c:pt idx="53">
                  <c:v>7.2831469646038371E-2</c:v>
                </c:pt>
                <c:pt idx="54">
                  <c:v>6.0645134119235E-2</c:v>
                </c:pt>
                <c:pt idx="55">
                  <c:v>5.0253808664476804E-2</c:v>
                </c:pt>
                <c:pt idx="56">
                  <c:v>4.1419549611984852E-2</c:v>
                </c:pt>
                <c:pt idx="57">
                  <c:v>3.3836117227499476E-2</c:v>
                </c:pt>
                <c:pt idx="58">
                  <c:v>2.7206310245782822E-2</c:v>
                </c:pt>
                <c:pt idx="59">
                  <c:v>2.1272222993775167E-2</c:v>
                </c:pt>
                <c:pt idx="60">
                  <c:v>1.5819945387128137E-2</c:v>
                </c:pt>
                <c:pt idx="61">
                  <c:v>1.0674517218140625E-2</c:v>
                </c:pt>
                <c:pt idx="62">
                  <c:v>5.692874813394283E-3</c:v>
                </c:pt>
                <c:pt idx="63">
                  <c:v>7.5748453819646233E-4</c:v>
                </c:pt>
                <c:pt idx="64">
                  <c:v>-4.2288207116568388E-3</c:v>
                </c:pt>
                <c:pt idx="65">
                  <c:v>-9.3469360919228306E-3</c:v>
                </c:pt>
                <c:pt idx="66">
                  <c:v>-1.4664723439574381E-2</c:v>
                </c:pt>
                <c:pt idx="67">
                  <c:v>-2.023955768066947E-2</c:v>
                </c:pt>
                <c:pt idx="68">
                  <c:v>-2.6120306863576803E-2</c:v>
                </c:pt>
                <c:pt idx="69">
                  <c:v>-3.2348859888510176E-2</c:v>
                </c:pt>
                <c:pt idx="70">
                  <c:v>-3.8961313146037693E-2</c:v>
                </c:pt>
                <c:pt idx="71">
                  <c:v>-4.598891894984853E-2</c:v>
                </c:pt>
                <c:pt idx="72">
                  <c:v>-5.3458880329800063E-2</c:v>
                </c:pt>
                <c:pt idx="73">
                  <c:v>-6.1395051111213579E-2</c:v>
                </c:pt>
                <c:pt idx="74">
                  <c:v>-6.9818572815359886E-2</c:v>
                </c:pt>
                <c:pt idx="75">
                  <c:v>-7.8748456098716058E-2</c:v>
                </c:pt>
                <c:pt idx="76">
                  <c:v>-8.8202097724753403E-2</c:v>
                </c:pt>
                <c:pt idx="77">
                  <c:v>-9.8195715792020244E-2</c:v>
                </c:pt>
                <c:pt idx="78">
                  <c:v>-0.10874468565471809</c:v>
                </c:pt>
                <c:pt idx="79">
                  <c:v>-0.11986376495955647</c:v>
                </c:pt>
                <c:pt idx="80">
                  <c:v>-0.13156720615112949</c:v>
                </c:pt>
                <c:pt idx="81">
                  <c:v>-0.14386876620936195</c:v>
                </c:pt>
                <c:pt idx="82">
                  <c:v>-0.15678163406007928</c:v>
                </c:pt>
                <c:pt idx="83">
                  <c:v>-0.17031830430332046</c:v>
                </c:pt>
                <c:pt idx="84">
                  <c:v>-0.18449043049576463</c:v>
                </c:pt>
                <c:pt idx="85">
                  <c:v>-0.19930869170415413</c:v>
                </c:pt>
                <c:pt idx="86">
                  <c:v>-0.21478270251762355</c:v>
                </c:pt>
                <c:pt idx="87">
                  <c:v>-0.23092098977665854</c:v>
                </c:pt>
                <c:pt idx="88">
                  <c:v>-0.24773104992504982</c:v>
                </c:pt>
                <c:pt idx="89">
                  <c:v>-0.2652194903155658</c:v>
                </c:pt>
                <c:pt idx="90">
                  <c:v>-0.28339224725823781</c:v>
                </c:pt>
                <c:pt idx="91">
                  <c:v>-0.30225486427223375</c:v>
                </c:pt>
                <c:pt idx="92">
                  <c:v>-0.32181280687858804</c:v>
                </c:pt>
                <c:pt idx="93">
                  <c:v>-0.34207178607215682</c:v>
                </c:pt>
                <c:pt idx="94">
                  <c:v>-0.36303806173871978</c:v>
                </c:pt>
                <c:pt idx="95">
                  <c:v>-0.38471869979731671</c:v>
                </c:pt>
                <c:pt idx="96">
                  <c:v>-0.40712176246709364</c:v>
                </c:pt>
                <c:pt idx="97">
                  <c:v>-0.43025641918014151</c:v>
                </c:pt>
                <c:pt idx="98">
                  <c:v>-0.45413297540846342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D96-4667-A6F7-239A30A9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030768"/>
        <c:axId val="1"/>
      </c:scatterChart>
      <c:valAx>
        <c:axId val="68403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5396891659108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016453382084092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30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9597806215721"/>
          <c:y val="0.92397660818713445"/>
          <c:w val="0.80255941499085925"/>
          <c:h val="5.84795321637426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38100</xdr:rowOff>
    </xdr:from>
    <xdr:to>
      <xdr:col>16</xdr:col>
      <xdr:colOff>342900</xdr:colOff>
      <xdr:row>18</xdr:row>
      <xdr:rowOff>76200</xdr:rowOff>
    </xdr:to>
    <xdr:graphicFrame macro="">
      <xdr:nvGraphicFramePr>
        <xdr:cNvPr id="1042" name="Chart 1">
          <a:extLst>
            <a:ext uri="{FF2B5EF4-FFF2-40B4-BE49-F238E27FC236}">
              <a16:creationId xmlns:a16="http://schemas.microsoft.com/office/drawing/2014/main" id="{D9D30C5E-3CB7-F3B8-608D-6D3517FE8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0</xdr:row>
      <xdr:rowOff>66675</xdr:rowOff>
    </xdr:from>
    <xdr:to>
      <xdr:col>25</xdr:col>
      <xdr:colOff>428625</xdr:colOff>
      <xdr:row>18</xdr:row>
      <xdr:rowOff>114300</xdr:rowOff>
    </xdr:to>
    <xdr:graphicFrame macro="">
      <xdr:nvGraphicFramePr>
        <xdr:cNvPr id="1044" name="Chart 8">
          <a:extLst>
            <a:ext uri="{FF2B5EF4-FFF2-40B4-BE49-F238E27FC236}">
              <a16:creationId xmlns:a16="http://schemas.microsoft.com/office/drawing/2014/main" id="{F7BA87FA-971F-F779-C179-5D547120A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12</xdr:col>
      <xdr:colOff>447675</xdr:colOff>
      <xdr:row>22</xdr:row>
      <xdr:rowOff>38100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ACC5BDF9-571E-2843-28F5-F1B831566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22</xdr:row>
      <xdr:rowOff>104775</xdr:rowOff>
    </xdr:from>
    <xdr:to>
      <xdr:col>12</xdr:col>
      <xdr:colOff>247650</xdr:colOff>
      <xdr:row>41</xdr:row>
      <xdr:rowOff>152400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9FDD69C2-24B4-D202-B33A-7817291FAE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187" TargetMode="External"/><Relationship Id="rId13" Type="http://schemas.openxmlformats.org/officeDocument/2006/relationships/hyperlink" Target="http://www.konkoly.hu/cgi-bin/IBVS?299" TargetMode="External"/><Relationship Id="rId18" Type="http://schemas.openxmlformats.org/officeDocument/2006/relationships/hyperlink" Target="http://www.konkoly.hu/cgi-bin/IBVS?775" TargetMode="External"/><Relationship Id="rId26" Type="http://schemas.openxmlformats.org/officeDocument/2006/relationships/hyperlink" Target="http://www.bav-astro.de/sfs/BAVM_link.php?BAVMnr=201" TargetMode="External"/><Relationship Id="rId39" Type="http://schemas.openxmlformats.org/officeDocument/2006/relationships/hyperlink" Target="http://www.bav-astro.de/sfs/BAVM_link.php?BAVMnr=238" TargetMode="External"/><Relationship Id="rId3" Type="http://schemas.openxmlformats.org/officeDocument/2006/relationships/hyperlink" Target="http://www.konkoly.hu/cgi-bin/IBVS?187" TargetMode="External"/><Relationship Id="rId21" Type="http://schemas.openxmlformats.org/officeDocument/2006/relationships/hyperlink" Target="http://var.astro.cz/oejv/issues/oejv0003.pdf" TargetMode="External"/><Relationship Id="rId34" Type="http://schemas.openxmlformats.org/officeDocument/2006/relationships/hyperlink" Target="http://www.konkoly.hu/cgi-bin/IBVS?5893" TargetMode="External"/><Relationship Id="rId7" Type="http://schemas.openxmlformats.org/officeDocument/2006/relationships/hyperlink" Target="http://www.konkoly.hu/cgi-bin/IBVS?187" TargetMode="External"/><Relationship Id="rId12" Type="http://schemas.openxmlformats.org/officeDocument/2006/relationships/hyperlink" Target="http://www.konkoly.hu/cgi-bin/IBVS?299" TargetMode="External"/><Relationship Id="rId17" Type="http://schemas.openxmlformats.org/officeDocument/2006/relationships/hyperlink" Target="http://www.konkoly.hu/cgi-bin/IBVS?775" TargetMode="External"/><Relationship Id="rId25" Type="http://schemas.openxmlformats.org/officeDocument/2006/relationships/hyperlink" Target="http://www.konkoly.hu/cgi-bin/IBVS?5835" TargetMode="External"/><Relationship Id="rId33" Type="http://schemas.openxmlformats.org/officeDocument/2006/relationships/hyperlink" Target="http://www.bav-astro.de/sfs/BAVM_link.php?BAVMnr=209" TargetMode="External"/><Relationship Id="rId38" Type="http://schemas.openxmlformats.org/officeDocument/2006/relationships/hyperlink" Target="http://www.bav-astro.de/sfs/BAVM_link.php?BAVMnr=231" TargetMode="External"/><Relationship Id="rId2" Type="http://schemas.openxmlformats.org/officeDocument/2006/relationships/hyperlink" Target="http://www.konkoly.hu/cgi-bin/IBVS?187" TargetMode="External"/><Relationship Id="rId16" Type="http://schemas.openxmlformats.org/officeDocument/2006/relationships/hyperlink" Target="http://www.konkoly.hu/cgi-bin/IBVS?775" TargetMode="External"/><Relationship Id="rId20" Type="http://schemas.openxmlformats.org/officeDocument/2006/relationships/hyperlink" Target="http://vsolj.cetus-net.org/no47.pdf" TargetMode="External"/><Relationship Id="rId29" Type="http://schemas.openxmlformats.org/officeDocument/2006/relationships/hyperlink" Target="http://www.bav-astro.de/sfs/BAVM_link.php?BAVMnr=201" TargetMode="External"/><Relationship Id="rId1" Type="http://schemas.openxmlformats.org/officeDocument/2006/relationships/hyperlink" Target="http://www.konkoly.hu/cgi-bin/IBVS?187" TargetMode="External"/><Relationship Id="rId6" Type="http://schemas.openxmlformats.org/officeDocument/2006/relationships/hyperlink" Target="http://www.konkoly.hu/cgi-bin/IBVS?187" TargetMode="External"/><Relationship Id="rId11" Type="http://schemas.openxmlformats.org/officeDocument/2006/relationships/hyperlink" Target="http://www.konkoly.hu/cgi-bin/IBVS?299" TargetMode="External"/><Relationship Id="rId24" Type="http://schemas.openxmlformats.org/officeDocument/2006/relationships/hyperlink" Target="http://www.bav-astro.de/sfs/BAVM_link.php?BAVMnr=178" TargetMode="External"/><Relationship Id="rId32" Type="http://schemas.openxmlformats.org/officeDocument/2006/relationships/hyperlink" Target="http://www.aavso.org/sites/default/files/jaavso/v36n2/186.pdf" TargetMode="External"/><Relationship Id="rId37" Type="http://schemas.openxmlformats.org/officeDocument/2006/relationships/hyperlink" Target="http://www.bav-astro.de/sfs/BAVM_link.php?BAVMnr=220" TargetMode="External"/><Relationship Id="rId40" Type="http://schemas.openxmlformats.org/officeDocument/2006/relationships/hyperlink" Target="http://www.bav-astro.de/sfs/BAVM_link.php?BAVMnr=238" TargetMode="External"/><Relationship Id="rId5" Type="http://schemas.openxmlformats.org/officeDocument/2006/relationships/hyperlink" Target="http://www.konkoly.hu/cgi-bin/IBVS?187" TargetMode="External"/><Relationship Id="rId15" Type="http://schemas.openxmlformats.org/officeDocument/2006/relationships/hyperlink" Target="http://www.konkoly.hu/cgi-bin/IBVS?775" TargetMode="External"/><Relationship Id="rId23" Type="http://schemas.openxmlformats.org/officeDocument/2006/relationships/hyperlink" Target="http://var.astro.cz/oejv/issues/oejv0003.pdf" TargetMode="External"/><Relationship Id="rId28" Type="http://schemas.openxmlformats.org/officeDocument/2006/relationships/hyperlink" Target="http://www.konkoly.hu/cgi-bin/IBVS?5893" TargetMode="External"/><Relationship Id="rId36" Type="http://schemas.openxmlformats.org/officeDocument/2006/relationships/hyperlink" Target="http://www.bav-astro.de/sfs/BAVM_link.php?BAVMnr=220" TargetMode="External"/><Relationship Id="rId10" Type="http://schemas.openxmlformats.org/officeDocument/2006/relationships/hyperlink" Target="http://www.konkoly.hu/cgi-bin/IBVS?299" TargetMode="External"/><Relationship Id="rId19" Type="http://schemas.openxmlformats.org/officeDocument/2006/relationships/hyperlink" Target="http://www.konkoly.hu/cgi-bin/IBVS?573" TargetMode="External"/><Relationship Id="rId31" Type="http://schemas.openxmlformats.org/officeDocument/2006/relationships/hyperlink" Target="http://www.aavso.org/sites/default/files/jaavso/v36n2/186.pdf" TargetMode="External"/><Relationship Id="rId4" Type="http://schemas.openxmlformats.org/officeDocument/2006/relationships/hyperlink" Target="http://www.konkoly.hu/cgi-bin/IBVS?187" TargetMode="External"/><Relationship Id="rId9" Type="http://schemas.openxmlformats.org/officeDocument/2006/relationships/hyperlink" Target="http://www.konkoly.hu/cgi-bin/IBVS?299" TargetMode="External"/><Relationship Id="rId14" Type="http://schemas.openxmlformats.org/officeDocument/2006/relationships/hyperlink" Target="http://www.konkoly.hu/cgi-bin/IBVS?775" TargetMode="External"/><Relationship Id="rId22" Type="http://schemas.openxmlformats.org/officeDocument/2006/relationships/hyperlink" Target="http://www.konkoly.hu/cgi-bin/IBVS?5636" TargetMode="External"/><Relationship Id="rId27" Type="http://schemas.openxmlformats.org/officeDocument/2006/relationships/hyperlink" Target="http://www.bav-astro.de/sfs/BAVM_link.php?BAVMnr=186" TargetMode="External"/><Relationship Id="rId30" Type="http://schemas.openxmlformats.org/officeDocument/2006/relationships/hyperlink" Target="http://www.aavso.org/sites/default/files/jaavso/v36n2/186.pdf" TargetMode="External"/><Relationship Id="rId35" Type="http://schemas.openxmlformats.org/officeDocument/2006/relationships/hyperlink" Target="http://www.bav-astro.de/sfs/BAVM_link.php?BAVMnr=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348"/>
  <sheetViews>
    <sheetView tabSelected="1" workbookViewId="0">
      <pane xSplit="14" ySplit="22" topLeftCell="O361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95" customHeight="1" x14ac:dyDescent="0.2"/>
  <cols>
    <col min="1" max="1" width="15.5703125" style="47" customWidth="1"/>
    <col min="2" max="2" width="5.140625" style="47" customWidth="1"/>
    <col min="3" max="3" width="13.5703125" style="47" customWidth="1"/>
    <col min="4" max="4" width="9.42578125" style="47" customWidth="1"/>
    <col min="5" max="5" width="9.85546875" style="47" customWidth="1"/>
    <col min="6" max="6" width="16.85546875" style="47" customWidth="1"/>
    <col min="7" max="7" width="8.140625" style="47" customWidth="1"/>
    <col min="8" max="14" width="8.5703125" style="47" customWidth="1"/>
    <col min="15" max="15" width="8" style="47" customWidth="1"/>
    <col min="16" max="16" width="7.7109375" style="47" customWidth="1"/>
    <col min="17" max="17" width="9.85546875" style="47" customWidth="1"/>
    <col min="18" max="18" width="10.28515625" style="47" customWidth="1"/>
    <col min="19" max="19" width="10.28515625" style="48" customWidth="1"/>
    <col min="20" max="26" width="10.28515625" style="47" customWidth="1"/>
    <col min="27" max="27" width="12.140625" style="47" customWidth="1"/>
    <col min="28" max="28" width="9.42578125" style="47" customWidth="1"/>
    <col min="29" max="31" width="10.42578125" style="47" customWidth="1"/>
    <col min="32" max="32" width="10.5703125" style="47" customWidth="1"/>
    <col min="33" max="33" width="10.28515625" style="47" customWidth="1"/>
    <col min="34" max="37" width="9.42578125" style="47" customWidth="1"/>
    <col min="38" max="52" width="10.28515625" style="47" customWidth="1"/>
    <col min="53" max="53" width="11.85546875" style="47" customWidth="1"/>
    <col min="54" max="54" width="14.7109375" style="47" customWidth="1"/>
    <col min="55" max="16384" width="10.28515625" style="47"/>
  </cols>
  <sheetData>
    <row r="1" spans="1:64" customFormat="1" ht="21" thickBot="1" x14ac:dyDescent="0.35">
      <c r="A1" s="34" t="s">
        <v>168</v>
      </c>
      <c r="E1" s="43" t="s">
        <v>1313</v>
      </c>
      <c r="F1" s="43"/>
      <c r="S1" s="1"/>
      <c r="AA1" s="25" t="s">
        <v>5</v>
      </c>
      <c r="AB1" s="26"/>
      <c r="AC1" s="26" t="s">
        <v>6</v>
      </c>
      <c r="AD1" s="26" t="s">
        <v>7</v>
      </c>
      <c r="AE1" s="27"/>
      <c r="AM1" s="28"/>
      <c r="AW1" s="29" t="s">
        <v>63</v>
      </c>
      <c r="AX1" s="30" t="s">
        <v>52</v>
      </c>
      <c r="AY1" s="2" t="s">
        <v>8</v>
      </c>
      <c r="AZ1" s="31" t="s">
        <v>9</v>
      </c>
      <c r="BA1" s="32" t="s">
        <v>10</v>
      </c>
      <c r="BB1" s="31" t="s">
        <v>11</v>
      </c>
      <c r="BC1" s="32" t="s">
        <v>12</v>
      </c>
      <c r="BD1" s="31" t="s">
        <v>13</v>
      </c>
      <c r="BE1" s="33" t="s">
        <v>14</v>
      </c>
      <c r="BF1" s="32" t="s">
        <v>15</v>
      </c>
      <c r="BG1" s="31" t="s">
        <v>16</v>
      </c>
      <c r="BH1" s="33" t="s">
        <v>17</v>
      </c>
      <c r="BI1" s="32" t="s">
        <v>18</v>
      </c>
      <c r="BJ1" s="31" t="s">
        <v>19</v>
      </c>
      <c r="BK1" s="33" t="s">
        <v>20</v>
      </c>
      <c r="BL1" s="32" t="s">
        <v>50</v>
      </c>
    </row>
    <row r="2" spans="1:64" s="82" customFormat="1" ht="12.95" customHeight="1" thickBot="1" x14ac:dyDescent="0.25">
      <c r="A2" s="82" t="s">
        <v>77</v>
      </c>
      <c r="B2" s="82" t="s">
        <v>83</v>
      </c>
      <c r="D2" s="82" t="s">
        <v>82</v>
      </c>
      <c r="S2" s="83"/>
      <c r="AA2" s="84" t="s">
        <v>38</v>
      </c>
      <c r="AB2" s="85">
        <f>C7</f>
        <v>44061.462</v>
      </c>
      <c r="AC2" s="86" t="s">
        <v>39</v>
      </c>
      <c r="AD2" s="85">
        <f>C8</f>
        <v>2.2670005</v>
      </c>
      <c r="AE2" s="87" t="s">
        <v>2</v>
      </c>
      <c r="AL2" s="83"/>
      <c r="AW2" s="82">
        <v>-12000</v>
      </c>
      <c r="AX2" s="82">
        <f t="shared" ref="AX2:AX65" si="0">AB$3+AB$4*AW2+AB$5*AW2^2+AZ2</f>
        <v>-0.76202661587386544</v>
      </c>
      <c r="AY2" s="82">
        <f t="shared" ref="AY2:AY65" si="1">AB$3+AB$4*AW2+AB$5*AW2^2</f>
        <v>-0.73448037704305369</v>
      </c>
      <c r="AZ2" s="82">
        <f t="shared" ref="AZ2:AZ65" si="2">$AB$6*($AB$11/BA2*BB2+$AB$12)</f>
        <v>-2.7546238830811733E-2</v>
      </c>
      <c r="BA2" s="82">
        <f t="shared" ref="BA2:BA65" si="3">1+$AB$7*COS(BC2)</f>
        <v>0.46853476052794618</v>
      </c>
      <c r="BB2" s="82">
        <f t="shared" ref="BB2:BB65" si="4">SIN(BC2+RADIANS($AB$9))</f>
        <v>-7.3423074532645891E-2</v>
      </c>
      <c r="BC2" s="82">
        <f t="shared" ref="BC2:BC65" si="5">2*ATAN(BD2)</f>
        <v>2.8717004671844459</v>
      </c>
      <c r="BD2" s="82">
        <f t="shared" ref="BD2:BD65" si="6">SQRT((1+$AB$7)/(1-$AB$7))*TAN(BE2/2)</f>
        <v>7.3653297024578039</v>
      </c>
      <c r="BE2" s="82">
        <f t="shared" ref="BE2:BK17" si="7">$BL2+$AB$7*SIN(BF2)</f>
        <v>8.9301223458419194</v>
      </c>
      <c r="BF2" s="82">
        <f t="shared" si="7"/>
        <v>8.9253871472502357</v>
      </c>
      <c r="BG2" s="82">
        <f t="shared" si="7"/>
        <v>8.9351431169121938</v>
      </c>
      <c r="BH2" s="82">
        <f t="shared" si="7"/>
        <v>8.9149857517693842</v>
      </c>
      <c r="BI2" s="82">
        <f t="shared" si="7"/>
        <v>8.9563983736183435</v>
      </c>
      <c r="BJ2" s="82">
        <f t="shared" si="7"/>
        <v>8.8702503078329507</v>
      </c>
      <c r="BK2" s="82">
        <f t="shared" si="7"/>
        <v>9.0454305944104512</v>
      </c>
      <c r="BL2" s="82">
        <f t="shared" ref="BL2:BL65" si="8">RADIANS($AB$9)+$AB$18*(AW2-AB$15)</f>
        <v>8.6660489623884587</v>
      </c>
    </row>
    <row r="3" spans="1:64" s="82" customFormat="1" ht="12.95" customHeight="1" thickBot="1" x14ac:dyDescent="0.25">
      <c r="A3" s="82" t="s">
        <v>81</v>
      </c>
      <c r="S3" s="83"/>
      <c r="Z3" s="82">
        <v>0.03</v>
      </c>
      <c r="AA3" s="88" t="s">
        <v>21</v>
      </c>
      <c r="AB3" s="89">
        <f t="shared" ref="AB3:AB10" si="9">AC3*AD3</f>
        <v>0.12258988644198697</v>
      </c>
      <c r="AC3" s="50">
        <v>12.258988644198697</v>
      </c>
      <c r="AD3" s="82">
        <v>0.01</v>
      </c>
      <c r="AE3" s="90"/>
      <c r="AF3" s="50"/>
      <c r="AG3" s="50"/>
      <c r="AH3" s="50"/>
      <c r="AI3" s="50"/>
      <c r="AJ3" s="50"/>
      <c r="AK3" s="50"/>
      <c r="AL3" s="50"/>
      <c r="AM3" s="50"/>
      <c r="AW3" s="82">
        <v>-11800</v>
      </c>
      <c r="AX3" s="82">
        <f t="shared" si="0"/>
        <v>-0.72363385808601477</v>
      </c>
      <c r="AY3" s="82">
        <f t="shared" si="1"/>
        <v>-0.70151068177585729</v>
      </c>
      <c r="AZ3" s="82">
        <f t="shared" si="2"/>
        <v>-2.2123176310157446E-2</v>
      </c>
      <c r="BA3" s="82">
        <f t="shared" si="3"/>
        <v>0.46447448983494033</v>
      </c>
      <c r="BB3" s="82">
        <f t="shared" si="4"/>
        <v>-4.4318119554905722E-2</v>
      </c>
      <c r="BC3" s="82">
        <f t="shared" si="5"/>
        <v>2.900857032368378</v>
      </c>
      <c r="BD3" s="82">
        <f t="shared" si="6"/>
        <v>8.2677075690346626</v>
      </c>
      <c r="BE3" s="82">
        <f t="shared" si="7"/>
        <v>8.9822658895147605</v>
      </c>
      <c r="BF3" s="82">
        <f t="shared" si="7"/>
        <v>8.9771382148027961</v>
      </c>
      <c r="BG3" s="82">
        <f t="shared" si="7"/>
        <v>8.9874282440653399</v>
      </c>
      <c r="BH3" s="82">
        <f t="shared" si="7"/>
        <v>8.9667269719137028</v>
      </c>
      <c r="BI3" s="82">
        <f t="shared" si="7"/>
        <v>9.0081714202460095</v>
      </c>
      <c r="BJ3" s="82">
        <f t="shared" si="7"/>
        <v>8.9243305754048752</v>
      </c>
      <c r="BK3" s="82">
        <f t="shared" si="7"/>
        <v>9.0908307550668805</v>
      </c>
      <c r="BL3" s="82">
        <f t="shared" si="8"/>
        <v>8.7435867150124338</v>
      </c>
    </row>
    <row r="4" spans="1:64" s="82" customFormat="1" ht="12.95" customHeight="1" thickTop="1" thickBot="1" x14ac:dyDescent="0.25">
      <c r="A4" s="58" t="s">
        <v>53</v>
      </c>
      <c r="C4" s="91">
        <v>44061.462</v>
      </c>
      <c r="D4" s="92">
        <v>2.2670005</v>
      </c>
      <c r="S4" s="83"/>
      <c r="Z4" s="82">
        <v>-2.5000000000000002E-6</v>
      </c>
      <c r="AA4" s="93" t="s">
        <v>22</v>
      </c>
      <c r="AB4" s="94">
        <f t="shared" si="9"/>
        <v>-2.3586923173993604E-5</v>
      </c>
      <c r="AC4" s="52">
        <v>-2.3586923173993601</v>
      </c>
      <c r="AD4" s="95">
        <v>1.0000000000000001E-5</v>
      </c>
      <c r="AE4" s="90"/>
      <c r="AF4" s="52"/>
      <c r="AG4" s="52"/>
      <c r="AH4" s="52"/>
      <c r="AI4" s="52"/>
      <c r="AJ4" s="52"/>
      <c r="AK4" s="52"/>
      <c r="AL4" s="52"/>
      <c r="AM4" s="52"/>
      <c r="AW4" s="82">
        <v>-11600</v>
      </c>
      <c r="AX4" s="82">
        <f t="shared" si="0"/>
        <v>-0.68586531216105651</v>
      </c>
      <c r="AY4" s="82">
        <f t="shared" si="1"/>
        <v>-0.66917438280953445</v>
      </c>
      <c r="AZ4" s="82">
        <f t="shared" si="2"/>
        <v>-1.6690929351522013E-2</v>
      </c>
      <c r="BA4" s="82">
        <f t="shared" si="3"/>
        <v>0.46092800545737078</v>
      </c>
      <c r="BB4" s="82">
        <f t="shared" si="4"/>
        <v>-1.5680576722839942E-2</v>
      </c>
      <c r="BC4" s="82">
        <f t="shared" si="5"/>
        <v>2.9295084528802251</v>
      </c>
      <c r="BD4" s="82">
        <f t="shared" si="6"/>
        <v>9.3948429413805776</v>
      </c>
      <c r="BE4" s="82">
        <f t="shared" si="7"/>
        <v>9.0339270697373664</v>
      </c>
      <c r="BF4" s="82">
        <f t="shared" si="7"/>
        <v>9.0285812333431945</v>
      </c>
      <c r="BG4" s="82">
        <f t="shared" si="7"/>
        <v>9.0390670202197558</v>
      </c>
      <c r="BH4" s="82">
        <f t="shared" si="7"/>
        <v>9.018455745316146</v>
      </c>
      <c r="BI4" s="82">
        <f t="shared" si="7"/>
        <v>9.0588075530277301</v>
      </c>
      <c r="BJ4" s="82">
        <f t="shared" si="7"/>
        <v>8.9791410708736255</v>
      </c>
      <c r="BK4" s="82">
        <f t="shared" si="7"/>
        <v>9.1341442944893956</v>
      </c>
      <c r="BL4" s="82">
        <f t="shared" si="8"/>
        <v>8.8211244676364089</v>
      </c>
    </row>
    <row r="5" spans="1:64" s="82" customFormat="1" ht="12.95" customHeight="1" thickTop="1" x14ac:dyDescent="0.2">
      <c r="A5" s="53" t="s">
        <v>171</v>
      </c>
      <c r="C5" s="54">
        <v>-9.5</v>
      </c>
      <c r="D5" s="82" t="s">
        <v>172</v>
      </c>
      <c r="S5" s="83"/>
      <c r="Z5" s="82">
        <v>3E-11</v>
      </c>
      <c r="AA5" s="93" t="s">
        <v>4</v>
      </c>
      <c r="AB5" s="94">
        <f t="shared" si="9"/>
        <v>-7.9174537609233606E-9</v>
      </c>
      <c r="AC5" s="52">
        <v>-7.9174537609233608</v>
      </c>
      <c r="AD5" s="82">
        <v>1.0000000000000001E-9</v>
      </c>
      <c r="AE5" s="90"/>
      <c r="AF5" s="52"/>
      <c r="AG5" s="52"/>
      <c r="AH5" s="52"/>
      <c r="AI5" s="52"/>
      <c r="AJ5" s="52"/>
      <c r="AK5" s="52"/>
      <c r="AL5" s="52"/>
      <c r="AM5" s="52"/>
      <c r="AW5" s="82">
        <v>-11400</v>
      </c>
      <c r="AX5" s="82">
        <f t="shared" si="0"/>
        <v>-0.64873260065207838</v>
      </c>
      <c r="AY5" s="82">
        <f t="shared" si="1"/>
        <v>-0.63747148014408594</v>
      </c>
      <c r="AZ5" s="82">
        <f t="shared" si="2"/>
        <v>-1.1261120507992476E-2</v>
      </c>
      <c r="BA5" s="82">
        <f t="shared" si="3"/>
        <v>0.45786909832601863</v>
      </c>
      <c r="BB5" s="82">
        <f t="shared" si="4"/>
        <v>1.2522217067774431E-2</v>
      </c>
      <c r="BC5" s="82">
        <f t="shared" si="5"/>
        <v>2.9577122166159788</v>
      </c>
      <c r="BD5" s="82">
        <f t="shared" si="6"/>
        <v>10.8459688192603</v>
      </c>
      <c r="BE5" s="82">
        <f t="shared" si="7"/>
        <v>9.0851465464562331</v>
      </c>
      <c r="BF5" s="82">
        <f t="shared" si="7"/>
        <v>9.0797904572395058</v>
      </c>
      <c r="BG5" s="82">
        <f t="shared" si="7"/>
        <v>9.0900928426108827</v>
      </c>
      <c r="BH5" s="82">
        <f t="shared" si="7"/>
        <v>9.0702423357035542</v>
      </c>
      <c r="BI5" s="82">
        <f t="shared" si="7"/>
        <v>9.1083682790404392</v>
      </c>
      <c r="BJ5" s="82">
        <f t="shared" si="7"/>
        <v>9.0346605787639671</v>
      </c>
      <c r="BK5" s="82">
        <f t="shared" si="7"/>
        <v>9.175576869109042</v>
      </c>
      <c r="BL5" s="82">
        <f t="shared" si="8"/>
        <v>8.898662220260384</v>
      </c>
    </row>
    <row r="6" spans="1:64" s="82" customFormat="1" ht="12.95" customHeight="1" x14ac:dyDescent="0.2">
      <c r="A6" s="58" t="s">
        <v>54</v>
      </c>
      <c r="S6" s="83"/>
      <c r="AA6" s="93" t="s">
        <v>23</v>
      </c>
      <c r="AB6" s="94">
        <f t="shared" si="9"/>
        <v>0.1271378189972561</v>
      </c>
      <c r="AC6" s="52">
        <v>12.713781899725609</v>
      </c>
      <c r="AD6" s="82">
        <v>0.01</v>
      </c>
      <c r="AE6" s="90" t="s">
        <v>2</v>
      </c>
      <c r="AF6" s="52"/>
      <c r="AG6" s="52"/>
      <c r="AH6" s="52"/>
      <c r="AI6" s="52"/>
      <c r="AJ6" s="52"/>
      <c r="AK6" s="52"/>
      <c r="AL6" s="52"/>
      <c r="AM6" s="52"/>
      <c r="AW6" s="82">
        <v>-11200</v>
      </c>
      <c r="AX6" s="82">
        <f t="shared" si="0"/>
        <v>-0.61224636770791507</v>
      </c>
      <c r="AY6" s="82">
        <f t="shared" si="1"/>
        <v>-0.60640197377951099</v>
      </c>
      <c r="AZ6" s="82">
        <f t="shared" si="2"/>
        <v>-5.8443939284040488E-3</v>
      </c>
      <c r="BA6" s="82">
        <f t="shared" si="3"/>
        <v>0.45527494921421541</v>
      </c>
      <c r="BB6" s="82">
        <f t="shared" si="4"/>
        <v>4.0323486130371018E-2</v>
      </c>
      <c r="BC6" s="82">
        <f t="shared" si="5"/>
        <v>2.9855240939532881</v>
      </c>
      <c r="BD6" s="82">
        <f t="shared" si="6"/>
        <v>12.788858882278033</v>
      </c>
      <c r="BE6" s="82">
        <f t="shared" si="7"/>
        <v>9.1359669027621013</v>
      </c>
      <c r="BF6" s="82">
        <f t="shared" si="7"/>
        <v>9.1308295251886307</v>
      </c>
      <c r="BG6" s="82">
        <f t="shared" si="7"/>
        <v>9.1405494097636044</v>
      </c>
      <c r="BH6" s="82">
        <f t="shared" si="7"/>
        <v>9.1221352827037219</v>
      </c>
      <c r="BI6" s="82">
        <f t="shared" si="7"/>
        <v>9.1569367542170692</v>
      </c>
      <c r="BJ6" s="82">
        <f t="shared" si="7"/>
        <v>9.0908443434202777</v>
      </c>
      <c r="BK6" s="82">
        <f t="shared" si="7"/>
        <v>9.2153454382466116</v>
      </c>
      <c r="BL6" s="82">
        <f t="shared" si="8"/>
        <v>8.9761999728843591</v>
      </c>
    </row>
    <row r="7" spans="1:64" s="82" customFormat="1" ht="12.95" customHeight="1" x14ac:dyDescent="0.2">
      <c r="A7" s="82" t="s">
        <v>55</v>
      </c>
      <c r="C7" s="82">
        <f>+C4</f>
        <v>44061.462</v>
      </c>
      <c r="S7" s="83"/>
      <c r="AA7" s="96" t="s">
        <v>29</v>
      </c>
      <c r="AB7" s="97">
        <f t="shared" si="9"/>
        <v>0.55142709436875592</v>
      </c>
      <c r="AC7" s="52">
        <v>0.55142709436875592</v>
      </c>
      <c r="AD7" s="82">
        <v>1</v>
      </c>
      <c r="AE7" s="90"/>
      <c r="AF7" s="52"/>
      <c r="AG7" s="52"/>
      <c r="AH7" s="52"/>
      <c r="AI7" s="52"/>
      <c r="AJ7" s="52"/>
      <c r="AK7" s="52"/>
      <c r="AL7" s="52"/>
      <c r="AM7" s="52"/>
      <c r="AW7" s="82">
        <v>-11000</v>
      </c>
      <c r="AX7" s="82">
        <f t="shared" si="0"/>
        <v>-0.57641619101277208</v>
      </c>
      <c r="AY7" s="82">
        <f t="shared" si="1"/>
        <v>-0.57596586371581004</v>
      </c>
      <c r="AZ7" s="82">
        <f t="shared" si="2"/>
        <v>-4.5032729696200326E-4</v>
      </c>
      <c r="BA7" s="82">
        <f t="shared" si="3"/>
        <v>0.45312588947096599</v>
      </c>
      <c r="BB7" s="82">
        <f t="shared" si="4"/>
        <v>6.7757746087377474E-2</v>
      </c>
      <c r="BC7" s="82">
        <f t="shared" si="5"/>
        <v>3.0129993729981916</v>
      </c>
      <c r="BD7" s="82">
        <f t="shared" si="6"/>
        <v>15.531474057601789</v>
      </c>
      <c r="BE7" s="82">
        <f t="shared" si="7"/>
        <v>9.1864342446024327</v>
      </c>
      <c r="BF7" s="82">
        <f t="shared" si="7"/>
        <v>9.18175072641273</v>
      </c>
      <c r="BG7" s="82">
        <f t="shared" si="7"/>
        <v>9.1904919608154234</v>
      </c>
      <c r="BH7" s="82">
        <f t="shared" si="7"/>
        <v>9.1741621563238418</v>
      </c>
      <c r="BI7" s="82">
        <f t="shared" si="7"/>
        <v>9.2046168391018224</v>
      </c>
      <c r="BJ7" s="82">
        <f t="shared" si="7"/>
        <v>9.1476277696539139</v>
      </c>
      <c r="BK7" s="82">
        <f t="shared" si="7"/>
        <v>9.2536769603842064</v>
      </c>
      <c r="BL7" s="82">
        <f t="shared" si="8"/>
        <v>9.0537377255083342</v>
      </c>
    </row>
    <row r="8" spans="1:64" s="82" customFormat="1" ht="12.95" customHeight="1" x14ac:dyDescent="0.2">
      <c r="A8" s="82" t="s">
        <v>56</v>
      </c>
      <c r="C8" s="82">
        <f>+D4</f>
        <v>2.2670005</v>
      </c>
      <c r="S8" s="83"/>
      <c r="AA8" s="93" t="s">
        <v>40</v>
      </c>
      <c r="AB8" s="97">
        <f t="shared" si="9"/>
        <v>100.59289817304902</v>
      </c>
      <c r="AC8" s="52">
        <v>10.059289817304903</v>
      </c>
      <c r="AD8" s="82">
        <v>10</v>
      </c>
      <c r="AE8" s="90" t="s">
        <v>3</v>
      </c>
      <c r="AF8" s="52"/>
      <c r="AG8" s="52"/>
      <c r="AH8" s="52"/>
      <c r="AI8" s="52"/>
      <c r="AJ8" s="52"/>
      <c r="AK8" s="52"/>
      <c r="AL8" s="52"/>
      <c r="AM8" s="52"/>
      <c r="AW8" s="82">
        <v>-10800</v>
      </c>
      <c r="AX8" s="82">
        <f t="shared" si="0"/>
        <v>-0.54125056107712899</v>
      </c>
      <c r="AY8" s="82">
        <f t="shared" si="1"/>
        <v>-0.54616314995298287</v>
      </c>
      <c r="AZ8" s="82">
        <f t="shared" si="2"/>
        <v>4.91258887585393E-3</v>
      </c>
      <c r="BA8" s="82">
        <f t="shared" si="3"/>
        <v>0.45140529130731277</v>
      </c>
      <c r="BB8" s="82">
        <f t="shared" si="4"/>
        <v>9.4861238918271806E-2</v>
      </c>
      <c r="BC8" s="82">
        <f t="shared" si="5"/>
        <v>3.0401937609864698</v>
      </c>
      <c r="BD8" s="82">
        <f t="shared" si="6"/>
        <v>19.707178573685617</v>
      </c>
      <c r="BE8" s="82">
        <f t="shared" si="7"/>
        <v>9.2365992530874035</v>
      </c>
      <c r="BF8" s="82">
        <f t="shared" si="7"/>
        <v>9.2325949429115273</v>
      </c>
      <c r="BG8" s="82">
        <f t="shared" si="7"/>
        <v>9.2399876135151064</v>
      </c>
      <c r="BH8" s="82">
        <f t="shared" si="7"/>
        <v>9.226331124843508</v>
      </c>
      <c r="BI8" s="82">
        <f t="shared" si="7"/>
        <v>9.2515314451451989</v>
      </c>
      <c r="BJ8" s="82">
        <f t="shared" si="7"/>
        <v>9.2049298898624929</v>
      </c>
      <c r="BK8" s="82">
        <f t="shared" si="7"/>
        <v>9.2908070293509439</v>
      </c>
      <c r="BL8" s="82">
        <f t="shared" si="8"/>
        <v>9.1312754781323093</v>
      </c>
    </row>
    <row r="9" spans="1:64" s="82" customFormat="1" ht="12.95" customHeight="1" x14ac:dyDescent="0.2">
      <c r="A9" s="59" t="s">
        <v>176</v>
      </c>
      <c r="B9" s="55">
        <v>339</v>
      </c>
      <c r="C9" s="6" t="str">
        <f>"F"&amp;B9</f>
        <v>F339</v>
      </c>
      <c r="D9" s="61" t="str">
        <f>"G"&amp;B9</f>
        <v>G339</v>
      </c>
      <c r="S9" s="83"/>
      <c r="AA9" s="96" t="s">
        <v>1320</v>
      </c>
      <c r="AB9" s="97">
        <f t="shared" si="9"/>
        <v>191.2530619136698</v>
      </c>
      <c r="AC9" s="52">
        <v>19.125306191366981</v>
      </c>
      <c r="AD9" s="82">
        <v>10</v>
      </c>
      <c r="AE9" s="90" t="s">
        <v>34</v>
      </c>
      <c r="AF9" s="52"/>
      <c r="AG9" s="52"/>
      <c r="AH9" s="52"/>
      <c r="AI9" s="52"/>
      <c r="AJ9" s="52"/>
      <c r="AK9" s="52"/>
      <c r="AL9" s="52"/>
      <c r="AM9" s="52"/>
      <c r="AW9" s="82">
        <v>-10600</v>
      </c>
      <c r="AX9" s="82">
        <f t="shared" si="0"/>
        <v>-0.50675694144089034</v>
      </c>
      <c r="AY9" s="82">
        <f t="shared" si="1"/>
        <v>-0.51699383249102959</v>
      </c>
      <c r="AZ9" s="82">
        <f t="shared" si="2"/>
        <v>1.023689105013924E-2</v>
      </c>
      <c r="BA9" s="82">
        <f t="shared" si="3"/>
        <v>0.45009955250691347</v>
      </c>
      <c r="BB9" s="82">
        <f t="shared" si="4"/>
        <v>0.12167204640766145</v>
      </c>
      <c r="BC9" s="82">
        <f t="shared" si="5"/>
        <v>3.0671639436660056</v>
      </c>
      <c r="BD9" s="82">
        <f t="shared" si="6"/>
        <v>26.858945219514261</v>
      </c>
      <c r="BE9" s="82">
        <f t="shared" si="7"/>
        <v>9.2865176246568097</v>
      </c>
      <c r="BF9" s="82">
        <f t="shared" si="7"/>
        <v>9.2833923023013689</v>
      </c>
      <c r="BG9" s="82">
        <f t="shared" si="7"/>
        <v>9.2891148252742592</v>
      </c>
      <c r="BH9" s="82">
        <f t="shared" si="7"/>
        <v>9.278633239405254</v>
      </c>
      <c r="BI9" s="82">
        <f t="shared" si="7"/>
        <v>9.2978202440868678</v>
      </c>
      <c r="BJ9" s="82">
        <f t="shared" si="7"/>
        <v>9.2626565971914179</v>
      </c>
      <c r="BK9" s="82">
        <f t="shared" si="7"/>
        <v>9.3269784586180631</v>
      </c>
      <c r="BL9" s="82">
        <f t="shared" si="8"/>
        <v>9.2088132307562844</v>
      </c>
    </row>
    <row r="10" spans="1:64" s="82" customFormat="1" ht="12.95" customHeight="1" thickBot="1" x14ac:dyDescent="0.25">
      <c r="C10" s="98" t="s">
        <v>73</v>
      </c>
      <c r="D10" s="98" t="s">
        <v>74</v>
      </c>
      <c r="S10" s="83"/>
      <c r="Z10" s="82">
        <f>Y10/AD10</f>
        <v>0</v>
      </c>
      <c r="AA10" s="99" t="s">
        <v>31</v>
      </c>
      <c r="AB10" s="100">
        <f t="shared" si="9"/>
        <v>-14298.204690831531</v>
      </c>
      <c r="AC10" s="56">
        <v>-1.4298204690831531</v>
      </c>
      <c r="AD10" s="82">
        <v>10000</v>
      </c>
      <c r="AE10" s="90" t="s">
        <v>30</v>
      </c>
      <c r="AF10" s="56"/>
      <c r="AG10" s="56"/>
      <c r="AH10" s="56"/>
      <c r="AI10" s="56"/>
      <c r="AJ10" s="56"/>
      <c r="AK10" s="56"/>
      <c r="AL10" s="56"/>
      <c r="AM10" s="56"/>
      <c r="AW10" s="82">
        <v>-10400</v>
      </c>
      <c r="AX10" s="82">
        <f t="shared" si="0"/>
        <v>-0.47294191275472131</v>
      </c>
      <c r="AY10" s="82">
        <f t="shared" si="1"/>
        <v>-0.48845791132995026</v>
      </c>
      <c r="AZ10" s="82">
        <f t="shared" si="2"/>
        <v>1.5515998575228975E-2</v>
      </c>
      <c r="BA10" s="82">
        <f t="shared" si="3"/>
        <v>0.44919814024783211</v>
      </c>
      <c r="BB10" s="82">
        <f t="shared" si="4"/>
        <v>0.14822988607432053</v>
      </c>
      <c r="BC10" s="82">
        <f t="shared" si="5"/>
        <v>3.0939678169983686</v>
      </c>
      <c r="BD10" s="82">
        <f t="shared" si="6"/>
        <v>41.986956974166731</v>
      </c>
      <c r="BE10" s="82">
        <f t="shared" si="7"/>
        <v>9.3362498911783636</v>
      </c>
      <c r="BF10" s="82">
        <f t="shared" si="7"/>
        <v>9.334163516451607</v>
      </c>
      <c r="BG10" s="82">
        <f t="shared" si="7"/>
        <v>9.3379620481198184</v>
      </c>
      <c r="BH10" s="82">
        <f t="shared" si="7"/>
        <v>9.3310453224022947</v>
      </c>
      <c r="BI10" s="82">
        <f t="shared" si="7"/>
        <v>9.3436368255236886</v>
      </c>
      <c r="BJ10" s="82">
        <f t="shared" si="7"/>
        <v>9.320703662568377</v>
      </c>
      <c r="BK10" s="82">
        <f t="shared" si="7"/>
        <v>9.3624398222105398</v>
      </c>
      <c r="BL10" s="82">
        <f t="shared" si="8"/>
        <v>9.2863509833802595</v>
      </c>
    </row>
    <row r="11" spans="1:64" s="82" customFormat="1" ht="12.95" customHeight="1" x14ac:dyDescent="0.2">
      <c r="A11" s="82" t="s">
        <v>69</v>
      </c>
      <c r="C11" s="61">
        <f ca="1">INTERCEPT(INDIRECT($D$9):G989,INDIRECT($C$9):F989)</f>
        <v>-8.609663451631977E-2</v>
      </c>
      <c r="D11" s="83"/>
      <c r="S11" s="83"/>
      <c r="AA11" s="101" t="s">
        <v>41</v>
      </c>
      <c r="AB11" s="61">
        <f>1-AB7^2</f>
        <v>0.69592815959603116</v>
      </c>
      <c r="AC11" s="61">
        <f>SUM(AE21:AE2948)</f>
        <v>0.65953858175759306</v>
      </c>
      <c r="AD11" s="101" t="s">
        <v>42</v>
      </c>
      <c r="AE11" s="90"/>
      <c r="AF11" s="61"/>
      <c r="AG11" s="61"/>
      <c r="AH11" s="61"/>
      <c r="AI11" s="61"/>
      <c r="AJ11" s="61"/>
      <c r="AK11" s="61"/>
      <c r="AL11" s="61"/>
      <c r="AM11" s="61"/>
      <c r="AW11" s="82">
        <v>-10200</v>
      </c>
      <c r="AX11" s="82">
        <f t="shared" si="0"/>
        <v>-0.43981139318630547</v>
      </c>
      <c r="AY11" s="82">
        <f t="shared" si="1"/>
        <v>-0.46055538646974475</v>
      </c>
      <c r="AZ11" s="82">
        <f t="shared" si="2"/>
        <v>2.0743993283439316E-2</v>
      </c>
      <c r="BA11" s="82">
        <f t="shared" si="3"/>
        <v>0.44869366117128096</v>
      </c>
      <c r="BB11" s="82">
        <f t="shared" si="4"/>
        <v>0.1745756226628542</v>
      </c>
      <c r="BC11" s="82">
        <f t="shared" si="5"/>
        <v>3.1206644281390554</v>
      </c>
      <c r="BD11" s="82">
        <f t="shared" si="6"/>
        <v>95.561231683877381</v>
      </c>
      <c r="BE11" s="82">
        <f t="shared" si="7"/>
        <v>9.3858606694496149</v>
      </c>
      <c r="BF11" s="82">
        <f t="shared" si="7"/>
        <v>9.3849218277302668</v>
      </c>
      <c r="BG11" s="82">
        <f t="shared" si="7"/>
        <v>9.3866256911031929</v>
      </c>
      <c r="BH11" s="82">
        <f t="shared" si="7"/>
        <v>9.3835333375212002</v>
      </c>
      <c r="BI11" s="82">
        <f t="shared" si="7"/>
        <v>9.3891454004708823</v>
      </c>
      <c r="BJ11" s="82">
        <f t="shared" si="7"/>
        <v>9.3789595672201962</v>
      </c>
      <c r="BK11" s="82">
        <f t="shared" si="7"/>
        <v>9.3974439610030114</v>
      </c>
      <c r="BL11" s="82">
        <f t="shared" si="8"/>
        <v>9.3638887360042364</v>
      </c>
    </row>
    <row r="12" spans="1:64" s="82" customFormat="1" ht="12.95" customHeight="1" x14ac:dyDescent="0.2">
      <c r="A12" s="82" t="s">
        <v>70</v>
      </c>
      <c r="C12" s="61">
        <f ca="1">SLOPE(INDIRECT($D$9):G989,INDIRECT($C$9):F989)</f>
        <v>-2.241410182635244E-5</v>
      </c>
      <c r="D12" s="83"/>
      <c r="S12" s="83"/>
      <c r="AA12" s="102" t="s">
        <v>25</v>
      </c>
      <c r="AB12" s="61">
        <f>AB7*SIN(RADIANS(AB9))</f>
        <v>-0.10760699155155212</v>
      </c>
      <c r="AE12" s="90"/>
      <c r="AW12" s="82">
        <v>-10000</v>
      </c>
      <c r="AX12" s="82">
        <f t="shared" si="0"/>
        <v>-0.40737091833014827</v>
      </c>
      <c r="AY12" s="82">
        <f t="shared" si="1"/>
        <v>-0.43328625791041309</v>
      </c>
      <c r="AZ12" s="82">
        <f t="shared" si="2"/>
        <v>2.5915339580264821E-2</v>
      </c>
      <c r="BA12" s="82">
        <f t="shared" si="3"/>
        <v>0.44858192976117661</v>
      </c>
      <c r="BB12" s="82">
        <f t="shared" si="4"/>
        <v>0.20075055339524112</v>
      </c>
      <c r="BC12" s="82">
        <f t="shared" si="5"/>
        <v>-3.1358716237979114</v>
      </c>
      <c r="BD12" s="82">
        <f t="shared" si="6"/>
        <v>-349.5864586834893</v>
      </c>
      <c r="BE12" s="82">
        <f t="shared" si="7"/>
        <v>9.4354174422727137</v>
      </c>
      <c r="BF12" s="82">
        <f t="shared" si="7"/>
        <v>9.4356754399694669</v>
      </c>
      <c r="BG12" s="82">
        <f t="shared" si="7"/>
        <v>9.4352075406387925</v>
      </c>
      <c r="BH12" s="82">
        <f t="shared" si="7"/>
        <v>9.4360561150226392</v>
      </c>
      <c r="BI12" s="82">
        <f t="shared" si="7"/>
        <v>9.4345171603114579</v>
      </c>
      <c r="BJ12" s="82">
        <f t="shared" si="7"/>
        <v>9.4373081922223356</v>
      </c>
      <c r="BK12" s="82">
        <f t="shared" si="7"/>
        <v>9.4322464633758027</v>
      </c>
      <c r="BL12" s="82">
        <f t="shared" si="8"/>
        <v>9.4414264886282115</v>
      </c>
    </row>
    <row r="13" spans="1:64" s="82" customFormat="1" ht="12.95" customHeight="1" x14ac:dyDescent="0.2">
      <c r="A13" s="82" t="s">
        <v>72</v>
      </c>
      <c r="C13" s="83" t="s">
        <v>67</v>
      </c>
      <c r="S13" s="83"/>
      <c r="AA13" s="57" t="s">
        <v>43</v>
      </c>
      <c r="AB13" s="103">
        <f>AB6*86400*300000/149600000</f>
        <v>22.028156874390898</v>
      </c>
      <c r="AC13" s="82" t="s">
        <v>0</v>
      </c>
      <c r="AE13" s="90"/>
      <c r="AW13" s="82">
        <v>-9800</v>
      </c>
      <c r="AX13" s="82">
        <f t="shared" si="0"/>
        <v>-0.37562595676485089</v>
      </c>
      <c r="AY13" s="82">
        <f t="shared" si="1"/>
        <v>-0.40665052565195531</v>
      </c>
      <c r="AZ13" s="82">
        <f t="shared" si="2"/>
        <v>3.102456888710441E-2</v>
      </c>
      <c r="BA13" s="82">
        <f t="shared" si="3"/>
        <v>0.44886201413163063</v>
      </c>
      <c r="BB13" s="82">
        <f t="shared" si="4"/>
        <v>0.22679554442871366</v>
      </c>
      <c r="BC13" s="82">
        <f t="shared" si="5"/>
        <v>-3.1092094094358087</v>
      </c>
      <c r="BD13" s="82">
        <f t="shared" si="6"/>
        <v>-61.754937471742537</v>
      </c>
      <c r="BE13" s="82">
        <f t="shared" si="7"/>
        <v>9.4849890164634516</v>
      </c>
      <c r="BF13" s="82">
        <f t="shared" si="7"/>
        <v>9.4864302771592577</v>
      </c>
      <c r="BG13" s="82">
        <f t="shared" si="7"/>
        <v>9.4838118183768252</v>
      </c>
      <c r="BH13" s="82">
        <f t="shared" si="7"/>
        <v>9.4885693045852708</v>
      </c>
      <c r="BI13" s="82">
        <f t="shared" si="7"/>
        <v>9.4799264099359348</v>
      </c>
      <c r="BJ13" s="82">
        <f t="shared" si="7"/>
        <v>9.4956314133575859</v>
      </c>
      <c r="BK13" s="82">
        <f t="shared" si="7"/>
        <v>9.4671041293609548</v>
      </c>
      <c r="BL13" s="82">
        <f t="shared" si="8"/>
        <v>9.5189642412521867</v>
      </c>
    </row>
    <row r="14" spans="1:64" s="82" customFormat="1" ht="12.95" customHeight="1" x14ac:dyDescent="0.2">
      <c r="S14" s="83"/>
      <c r="AA14" s="57" t="s">
        <v>26</v>
      </c>
      <c r="AB14" s="61">
        <f>2*AB5*365.24/C8</f>
        <v>-2.5511867435756174E-6</v>
      </c>
      <c r="AC14" s="82" t="s">
        <v>51</v>
      </c>
      <c r="AE14" s="90"/>
      <c r="AW14" s="82">
        <v>-9600</v>
      </c>
      <c r="AX14" s="82">
        <f t="shared" si="0"/>
        <v>-0.34458223331091803</v>
      </c>
      <c r="AY14" s="82">
        <f t="shared" si="1"/>
        <v>-0.38064818969437131</v>
      </c>
      <c r="AZ14" s="82">
        <f t="shared" si="2"/>
        <v>3.6065956383453279E-2</v>
      </c>
      <c r="BA14" s="82">
        <f t="shared" si="3"/>
        <v>0.44953624691962069</v>
      </c>
      <c r="BB14" s="82">
        <f t="shared" si="4"/>
        <v>0.25275010779214768</v>
      </c>
      <c r="BC14" s="82">
        <f t="shared" si="5"/>
        <v>-3.0824740345839921</v>
      </c>
      <c r="BD14" s="82">
        <f t="shared" si="6"/>
        <v>-33.820435893773961</v>
      </c>
      <c r="BE14" s="82">
        <f t="shared" si="7"/>
        <v>9.5346438329198282</v>
      </c>
      <c r="BF14" s="82">
        <f t="shared" si="7"/>
        <v>9.5371928905498891</v>
      </c>
      <c r="BG14" s="82">
        <f t="shared" si="7"/>
        <v>9.5325420758373465</v>
      </c>
      <c r="BH14" s="82">
        <f t="shared" si="7"/>
        <v>9.5410294281308889</v>
      </c>
      <c r="BI14" s="82">
        <f t="shared" si="7"/>
        <v>9.5255466003025884</v>
      </c>
      <c r="BJ14" s="82">
        <f t="shared" si="7"/>
        <v>9.5538116535937068</v>
      </c>
      <c r="BK14" s="82">
        <f t="shared" si="7"/>
        <v>9.5022734275073049</v>
      </c>
      <c r="BL14" s="82">
        <f t="shared" si="8"/>
        <v>9.5965019938761618</v>
      </c>
    </row>
    <row r="15" spans="1:64" s="82" customFormat="1" ht="12.95" customHeight="1" x14ac:dyDescent="0.2">
      <c r="A15" s="58" t="s">
        <v>71</v>
      </c>
      <c r="C15" s="60">
        <f ca="1">(C7+C11)+(C8+C12)*INT(MAX(F21:F3530))</f>
        <v>60136.517510469435</v>
      </c>
      <c r="E15" s="59" t="s">
        <v>181</v>
      </c>
      <c r="F15" s="54">
        <v>1</v>
      </c>
      <c r="S15" s="83">
        <v>0.2</v>
      </c>
      <c r="AA15" s="102" t="s">
        <v>44</v>
      </c>
      <c r="AB15" s="104">
        <f>(AB10-AB2)/AD2</f>
        <v>-25743.120343745639</v>
      </c>
      <c r="AC15" s="82" t="s">
        <v>32</v>
      </c>
      <c r="AE15" s="90"/>
      <c r="AW15" s="82">
        <v>-9400</v>
      </c>
      <c r="AX15" s="82">
        <f t="shared" si="0"/>
        <v>-0.3142460312854326</v>
      </c>
      <c r="AY15" s="82">
        <f t="shared" si="1"/>
        <v>-0.35527925003766136</v>
      </c>
      <c r="AZ15" s="82">
        <f t="shared" si="2"/>
        <v>4.1033218752228762E-2</v>
      </c>
      <c r="BA15" s="82">
        <f t="shared" si="3"/>
        <v>0.45061019849782091</v>
      </c>
      <c r="BB15" s="82">
        <f t="shared" si="4"/>
        <v>0.27865151148647938</v>
      </c>
      <c r="BC15" s="82">
        <f t="shared" si="5"/>
        <v>-3.0556059140743304</v>
      </c>
      <c r="BD15" s="82">
        <f t="shared" si="6"/>
        <v>-23.245067469952424</v>
      </c>
      <c r="BE15" s="82">
        <f t="shared" si="7"/>
        <v>9.5844483175002946</v>
      </c>
      <c r="BF15" s="82">
        <f t="shared" si="7"/>
        <v>9.5879733249167511</v>
      </c>
      <c r="BG15" s="82">
        <f t="shared" si="7"/>
        <v>9.5814981339108094</v>
      </c>
      <c r="BH15" s="82">
        <f t="shared" si="7"/>
        <v>9.5933979053216305</v>
      </c>
      <c r="BI15" s="82">
        <f t="shared" si="7"/>
        <v>9.5715463885755163</v>
      </c>
      <c r="BJ15" s="82">
        <f t="shared" si="7"/>
        <v>9.6117344471926298</v>
      </c>
      <c r="BK15" s="82">
        <f t="shared" si="7"/>
        <v>9.5380089537374992</v>
      </c>
      <c r="BL15" s="82">
        <f t="shared" si="8"/>
        <v>9.6740397465001369</v>
      </c>
    </row>
    <row r="16" spans="1:64" s="82" customFormat="1" ht="12.95" customHeight="1" x14ac:dyDescent="0.2">
      <c r="A16" s="58" t="s">
        <v>57</v>
      </c>
      <c r="C16" s="60">
        <f ca="1">+C8+C12</f>
        <v>2.2669780858981734</v>
      </c>
      <c r="E16" s="59" t="s">
        <v>173</v>
      </c>
      <c r="F16" s="61">
        <f ca="1">NOW()+15018.5+$C$5/24</f>
        <v>60309.739844444441</v>
      </c>
      <c r="S16" s="83">
        <v>0.1</v>
      </c>
      <c r="AA16" s="101" t="s">
        <v>45</v>
      </c>
      <c r="AB16" s="104">
        <f>365.24*AB8</f>
        <v>36740.550128724426</v>
      </c>
      <c r="AC16" s="82" t="s">
        <v>2</v>
      </c>
      <c r="AD16" s="61"/>
      <c r="AE16" s="90"/>
      <c r="AW16" s="82">
        <v>-9200</v>
      </c>
      <c r="AX16" s="82">
        <f t="shared" si="0"/>
        <v>-0.28462444767580308</v>
      </c>
      <c r="AY16" s="82">
        <f t="shared" si="1"/>
        <v>-0.33054370668182514</v>
      </c>
      <c r="AZ16" s="82">
        <f t="shared" si="2"/>
        <v>4.5919259006022069E-2</v>
      </c>
      <c r="BA16" s="82">
        <f t="shared" si="3"/>
        <v>0.45209261944750212</v>
      </c>
      <c r="BB16" s="82">
        <f t="shared" si="4"/>
        <v>0.30453401012397807</v>
      </c>
      <c r="BC16" s="82">
        <f t="shared" si="5"/>
        <v>-3.028546471387807</v>
      </c>
      <c r="BD16" s="82">
        <f t="shared" si="6"/>
        <v>-17.673039467093854</v>
      </c>
      <c r="BE16" s="82">
        <f t="shared" si="7"/>
        <v>9.6344654577035573</v>
      </c>
      <c r="BF16" s="82">
        <f t="shared" si="7"/>
        <v>9.6387877574622465</v>
      </c>
      <c r="BG16" s="82">
        <f t="shared" si="7"/>
        <v>9.630773272887355</v>
      </c>
      <c r="BH16" s="82">
        <f t="shared" si="7"/>
        <v>9.6456449243312701</v>
      </c>
      <c r="BI16" s="82">
        <f t="shared" si="7"/>
        <v>9.6180858531913529</v>
      </c>
      <c r="BJ16" s="82">
        <f t="shared" si="7"/>
        <v>9.6692910690026377</v>
      </c>
      <c r="BK16" s="82">
        <f t="shared" si="7"/>
        <v>9.5745619014577787</v>
      </c>
      <c r="BL16" s="82">
        <f t="shared" si="8"/>
        <v>9.751577499124112</v>
      </c>
    </row>
    <row r="17" spans="1:64" s="82" customFormat="1" ht="12.95" customHeight="1" thickBot="1" x14ac:dyDescent="0.25">
      <c r="A17" s="59" t="s">
        <v>167</v>
      </c>
      <c r="C17" s="82">
        <f>COUNT(C21:C2188)</f>
        <v>362</v>
      </c>
      <c r="E17" s="59" t="s">
        <v>182</v>
      </c>
      <c r="F17" s="61">
        <f ca="1">ROUND(2*(F16-$C$7)/$C$8,0)/2+F15</f>
        <v>7168.5</v>
      </c>
      <c r="S17" s="83">
        <v>1</v>
      </c>
      <c r="AA17" s="101" t="s">
        <v>46</v>
      </c>
      <c r="AB17" s="105">
        <f>AB13^3/AB8^2</f>
        <v>1.0563305508599252</v>
      </c>
      <c r="AE17" s="90"/>
      <c r="AW17" s="82">
        <v>-9000</v>
      </c>
      <c r="AX17" s="82">
        <f t="shared" si="0"/>
        <v>-0.25572558087036973</v>
      </c>
      <c r="AY17" s="82">
        <f t="shared" si="1"/>
        <v>-0.30644155962686281</v>
      </c>
      <c r="AZ17" s="82">
        <f t="shared" si="2"/>
        <v>5.0715978756493064E-2</v>
      </c>
      <c r="BA17" s="82">
        <f t="shared" si="3"/>
        <v>0.45399536843966792</v>
      </c>
      <c r="BB17" s="82">
        <f t="shared" si="4"/>
        <v>0.33042826985844276</v>
      </c>
      <c r="BC17" s="82">
        <f t="shared" si="5"/>
        <v>-3.0012383388999404</v>
      </c>
      <c r="BD17" s="82">
        <f t="shared" si="6"/>
        <v>-14.226250925567859</v>
      </c>
      <c r="BE17" s="82">
        <f t="shared" si="7"/>
        <v>9.6847537693440344</v>
      </c>
      <c r="BF17" s="82">
        <f t="shared" si="7"/>
        <v>9.6896607381300477</v>
      </c>
      <c r="BG17" s="82">
        <f t="shared" si="7"/>
        <v>9.6804518650734117</v>
      </c>
      <c r="BH17" s="82">
        <f t="shared" si="7"/>
        <v>9.697753030191576</v>
      </c>
      <c r="BI17" s="82">
        <f t="shared" si="7"/>
        <v>9.6653129867294236</v>
      </c>
      <c r="BJ17" s="82">
        <f t="shared" si="7"/>
        <v>9.7263812798137597</v>
      </c>
      <c r="BK17" s="82">
        <f t="shared" si="7"/>
        <v>9.6121785521138019</v>
      </c>
      <c r="BL17" s="82">
        <f t="shared" si="8"/>
        <v>9.8291152517480871</v>
      </c>
    </row>
    <row r="18" spans="1:64" s="82" customFormat="1" ht="12.95" customHeight="1" thickTop="1" thickBot="1" x14ac:dyDescent="0.25">
      <c r="A18" s="58" t="s">
        <v>58</v>
      </c>
      <c r="C18" s="91">
        <f ca="1">+C15</f>
        <v>60136.517510469435</v>
      </c>
      <c r="D18" s="92">
        <f ca="1">+C16</f>
        <v>2.2669780858981734</v>
      </c>
      <c r="E18" s="59" t="s">
        <v>174</v>
      </c>
      <c r="F18" s="61">
        <f ca="1">ROUND(2*(F16-$C$15)/$C$16,0)/2+F15</f>
        <v>77.5</v>
      </c>
      <c r="S18" s="83">
        <v>1</v>
      </c>
      <c r="AA18" s="106" t="s">
        <v>47</v>
      </c>
      <c r="AB18" s="62">
        <f>2*PI()/(AB8*365.2422)*AD2</f>
        <v>3.8768876311987612E-4</v>
      </c>
      <c r="AC18" s="107" t="s">
        <v>24</v>
      </c>
      <c r="AD18" s="107"/>
      <c r="AE18" s="108"/>
      <c r="AW18" s="82">
        <v>-8800</v>
      </c>
      <c r="AX18" s="82">
        <f t="shared" si="0"/>
        <v>-0.22755863877666394</v>
      </c>
      <c r="AY18" s="82">
        <f t="shared" si="1"/>
        <v>-0.28297280887277443</v>
      </c>
      <c r="AZ18" s="82">
        <f t="shared" si="2"/>
        <v>5.5414170096110493E-2</v>
      </c>
      <c r="BA18" s="82">
        <f t="shared" si="3"/>
        <v>0.45633334967409322</v>
      </c>
      <c r="BB18" s="82">
        <f t="shared" si="4"/>
        <v>0.35636104052413503</v>
      </c>
      <c r="BC18" s="82">
        <f t="shared" si="5"/>
        <v>-2.9736252979793862</v>
      </c>
      <c r="BD18" s="82">
        <f t="shared" si="6"/>
        <v>-11.879067858921838</v>
      </c>
      <c r="BE18" s="82">
        <f t="shared" ref="BE18:BK33" si="10">$BL18+$AB$7*SIN(BF18)</f>
        <v>9.7353667814767437</v>
      </c>
      <c r="BF18" s="82">
        <f t="shared" si="10"/>
        <v>9.7406268875964468</v>
      </c>
      <c r="BG18" s="82">
        <f t="shared" si="10"/>
        <v>9.7306076181634893</v>
      </c>
      <c r="BH18" s="82">
        <f t="shared" si="10"/>
        <v>9.7497203033256561</v>
      </c>
      <c r="BI18" s="82">
        <f t="shared" si="10"/>
        <v>9.7133605816722142</v>
      </c>
      <c r="BJ18" s="82">
        <f t="shared" si="10"/>
        <v>9.7829162335217319</v>
      </c>
      <c r="BK18" s="82">
        <f t="shared" si="10"/>
        <v>9.6510987952628771</v>
      </c>
      <c r="BL18" s="82">
        <f t="shared" si="8"/>
        <v>9.9066530043720622</v>
      </c>
    </row>
    <row r="19" spans="1:64" s="82" customFormat="1" ht="12.95" customHeight="1" thickTop="1" x14ac:dyDescent="0.2">
      <c r="E19" s="59" t="s">
        <v>175</v>
      </c>
      <c r="F19" s="109">
        <f ca="1">+$C$15+$C$16*F18-15018.5-$C$5/24</f>
        <v>45294.104145459882</v>
      </c>
      <c r="S19" s="83"/>
      <c r="AA19" s="63"/>
      <c r="AC19" s="63"/>
      <c r="AW19" s="82">
        <v>-8600</v>
      </c>
      <c r="AX19" s="82">
        <f t="shared" si="0"/>
        <v>-0.20013396494172128</v>
      </c>
      <c r="AY19" s="82">
        <f t="shared" si="1"/>
        <v>-0.26013745441955977</v>
      </c>
      <c r="AZ19" s="82">
        <f t="shared" si="2"/>
        <v>6.0003489477838491E-2</v>
      </c>
      <c r="BA19" s="82">
        <f t="shared" si="3"/>
        <v>0.45912449021280999</v>
      </c>
      <c r="BB19" s="82">
        <f t="shared" si="4"/>
        <v>0.3823551015349772</v>
      </c>
      <c r="BC19" s="82">
        <f t="shared" si="5"/>
        <v>-2.945651909799397</v>
      </c>
      <c r="BD19" s="82">
        <f t="shared" si="6"/>
        <v>-10.174489834953361</v>
      </c>
      <c r="BE19" s="82">
        <f t="shared" si="10"/>
        <v>9.7863531200113805</v>
      </c>
      <c r="BF19" s="82">
        <f t="shared" si="10"/>
        <v>9.7917319480392173</v>
      </c>
      <c r="BG19" s="82">
        <f t="shared" si="10"/>
        <v>9.7813025648275005</v>
      </c>
      <c r="BH19" s="82">
        <f t="shared" si="10"/>
        <v>9.8015630032074927</v>
      </c>
      <c r="BI19" s="82">
        <f t="shared" si="10"/>
        <v>9.7623436136864044</v>
      </c>
      <c r="BJ19" s="82">
        <f t="shared" si="10"/>
        <v>9.8388215838105761</v>
      </c>
      <c r="BK19" s="82">
        <f t="shared" si="10"/>
        <v>9.6915546870556533</v>
      </c>
      <c r="BL19" s="82">
        <f t="shared" si="8"/>
        <v>9.9841907569960373</v>
      </c>
    </row>
    <row r="20" spans="1:64" s="82" customFormat="1" ht="12.95" customHeight="1" thickBot="1" x14ac:dyDescent="0.25">
      <c r="A20" s="98" t="s">
        <v>59</v>
      </c>
      <c r="B20" s="98" t="s">
        <v>60</v>
      </c>
      <c r="C20" s="98" t="s">
        <v>61</v>
      </c>
      <c r="D20" s="98" t="s">
        <v>66</v>
      </c>
      <c r="E20" s="98" t="s">
        <v>62</v>
      </c>
      <c r="F20" s="98" t="s">
        <v>63</v>
      </c>
      <c r="G20" s="98" t="s">
        <v>64</v>
      </c>
      <c r="H20" s="64" t="s">
        <v>88</v>
      </c>
      <c r="I20" s="64" t="s">
        <v>206</v>
      </c>
      <c r="J20" s="64" t="s">
        <v>201</v>
      </c>
      <c r="K20" s="64" t="s">
        <v>199</v>
      </c>
      <c r="L20" s="64" t="s">
        <v>78</v>
      </c>
      <c r="M20" s="64" t="s">
        <v>79</v>
      </c>
      <c r="N20" s="64" t="s">
        <v>80</v>
      </c>
      <c r="O20" s="64" t="s">
        <v>76</v>
      </c>
      <c r="P20" s="64" t="s">
        <v>75</v>
      </c>
      <c r="Q20" s="98" t="s">
        <v>68</v>
      </c>
      <c r="S20" s="64" t="s">
        <v>37</v>
      </c>
      <c r="U20" s="65" t="s">
        <v>49</v>
      </c>
      <c r="Z20" s="98" t="s">
        <v>63</v>
      </c>
      <c r="AA20" s="64" t="s">
        <v>33</v>
      </c>
      <c r="AB20" s="64" t="s">
        <v>35</v>
      </c>
      <c r="AC20" s="64" t="s">
        <v>36</v>
      </c>
      <c r="AD20" s="64" t="s">
        <v>27</v>
      </c>
      <c r="AE20" s="64" t="s">
        <v>48</v>
      </c>
      <c r="AF20" s="64" t="s">
        <v>1</v>
      </c>
      <c r="AG20" s="66"/>
      <c r="AH20" s="64" t="s">
        <v>9</v>
      </c>
      <c r="AI20" s="64" t="s">
        <v>10</v>
      </c>
      <c r="AJ20" s="64" t="s">
        <v>11</v>
      </c>
      <c r="AK20" s="64" t="s">
        <v>28</v>
      </c>
      <c r="AL20" s="64" t="s">
        <v>12</v>
      </c>
      <c r="AM20" s="64" t="s">
        <v>13</v>
      </c>
      <c r="AN20" s="98" t="s">
        <v>14</v>
      </c>
      <c r="AO20" s="98" t="s">
        <v>15</v>
      </c>
      <c r="AP20" s="98" t="s">
        <v>16</v>
      </c>
      <c r="AQ20" s="98" t="s">
        <v>17</v>
      </c>
      <c r="AR20" s="98" t="s">
        <v>18</v>
      </c>
      <c r="AS20" s="98" t="s">
        <v>19</v>
      </c>
      <c r="AT20" s="98" t="s">
        <v>20</v>
      </c>
      <c r="AU20" s="98" t="s">
        <v>50</v>
      </c>
      <c r="AV20" s="67"/>
      <c r="AW20" s="82">
        <v>-8400</v>
      </c>
      <c r="AX20" s="82">
        <f t="shared" si="0"/>
        <v>-0.1734629905727833</v>
      </c>
      <c r="AY20" s="82">
        <f t="shared" si="1"/>
        <v>-0.2379354962672191</v>
      </c>
      <c r="AZ20" s="82">
        <f t="shared" si="2"/>
        <v>6.44725056944358E-2</v>
      </c>
      <c r="BA20" s="82">
        <f t="shared" si="3"/>
        <v>0.46238979144228332</v>
      </c>
      <c r="BB20" s="82">
        <f t="shared" si="4"/>
        <v>0.40842947829081594</v>
      </c>
      <c r="BC20" s="82">
        <f t="shared" si="5"/>
        <v>-2.9172628094991668</v>
      </c>
      <c r="BD20" s="82">
        <f t="shared" si="6"/>
        <v>-8.8780235718231868</v>
      </c>
      <c r="BE20" s="82">
        <f t="shared" si="10"/>
        <v>9.8377572151120081</v>
      </c>
      <c r="BF20" s="82">
        <f t="shared" si="10"/>
        <v>9.8430331305023842</v>
      </c>
      <c r="BG20" s="82">
        <f t="shared" si="10"/>
        <v>9.8325868943186663</v>
      </c>
      <c r="BH20" s="82">
        <f t="shared" si="10"/>
        <v>9.8533175582476638</v>
      </c>
      <c r="BI20" s="82">
        <f t="shared" si="10"/>
        <v>9.8123572148416986</v>
      </c>
      <c r="BJ20" s="82">
        <f t="shared" si="10"/>
        <v>9.8940408165544866</v>
      </c>
      <c r="BK20" s="82">
        <f t="shared" si="10"/>
        <v>9.7337690557894643</v>
      </c>
      <c r="BL20" s="82">
        <f t="shared" si="8"/>
        <v>10.061728509620012</v>
      </c>
    </row>
    <row r="21" spans="1:64" s="82" customFormat="1" ht="12.95" customHeight="1" x14ac:dyDescent="0.2">
      <c r="A21" s="68" t="s">
        <v>214</v>
      </c>
      <c r="B21" s="69" t="s">
        <v>165</v>
      </c>
      <c r="C21" s="68">
        <v>18831.434000000001</v>
      </c>
      <c r="D21" s="68" t="s">
        <v>206</v>
      </c>
      <c r="E21" s="82">
        <f t="shared" ref="E21:E84" si="11">+(C21-C$7)/C$8</f>
        <v>-11129.255595664843</v>
      </c>
      <c r="F21" s="110">
        <f>ROUND(2*E21,0)/2+0.5</f>
        <v>-11129</v>
      </c>
      <c r="G21" s="82">
        <f t="shared" ref="G21:G84" si="12">+C21-(C$7+F21*C$8)</f>
        <v>-0.57943549999981769</v>
      </c>
      <c r="H21" s="82">
        <f t="shared" ref="H21:H52" si="13">+G21</f>
        <v>-0.57943549999981769</v>
      </c>
      <c r="Q21" s="111">
        <f t="shared" ref="Q21:Q84" si="14">+C21-15018.5</f>
        <v>3812.9340000000011</v>
      </c>
      <c r="S21" s="83">
        <f t="shared" ref="S21:S52" si="15">S$15</f>
        <v>0.2</v>
      </c>
      <c r="Z21" s="82">
        <f t="shared" ref="Z21:Z84" si="16">F21</f>
        <v>-11129</v>
      </c>
      <c r="AA21" s="82">
        <f t="shared" ref="AA21:AA84" si="17">AB$3+AB$4*Z21+AB$5*Z21^2+AH21</f>
        <v>-0.59945108280481907</v>
      </c>
      <c r="AB21" s="82">
        <f t="shared" ref="AB21:AB84" si="18">IF(S21&lt;&gt;0,G21-AH21, -9999)</f>
        <v>-0.57550905594289958</v>
      </c>
      <c r="AC21" s="82">
        <f t="shared" ref="AC21:AC84" si="19">+G21-P21</f>
        <v>-0.57943549999981769</v>
      </c>
      <c r="AD21" s="82">
        <f t="shared" ref="AD21:AD84" si="20">IF(S21&lt;&gt;0,G21-AA21, -9999)</f>
        <v>2.0015582805001375E-2</v>
      </c>
      <c r="AE21" s="82">
        <f t="shared" ref="AE21:AE84" si="21">+(G21-AA21)^2*S21</f>
        <v>8.0124711004773348E-5</v>
      </c>
      <c r="AF21" s="82">
        <f t="shared" ref="AF21:AF84" si="22">IF(S21&lt;&gt;0,G21-P21, -9999)</f>
        <v>-0.57943549999981769</v>
      </c>
      <c r="AG21" s="83"/>
      <c r="AH21" s="82">
        <f t="shared" ref="AH21:AH84" si="23">$AB$6*($AB$11/AI21*AJ21+$AB$12)</f>
        <v>-3.926444056918066E-3</v>
      </c>
      <c r="AI21" s="82">
        <f t="shared" ref="AI21:AI84" si="24">1+$AB$7*COS(AL21)</f>
        <v>0.45446199983449098</v>
      </c>
      <c r="AJ21" s="82">
        <f t="shared" ref="AJ21:AJ84" si="25">SIN(AL21+RADIANS($AB$9))</f>
        <v>5.0102831579903459E-2</v>
      </c>
      <c r="AK21" s="82">
        <f t="shared" ref="AK21:AK84" si="26">$AB$7*SIN(AL21)</f>
        <v>8.0374938751988464E-2</v>
      </c>
      <c r="AL21" s="82">
        <f t="shared" ref="AL21:AL84" si="27">2*ATAN(AM21)</f>
        <v>2.995313489697681</v>
      </c>
      <c r="AM21" s="82">
        <f t="shared" ref="AM21:AM84" si="28">SQRT((1+$AB$7)/(1-$AB$7))*TAN(AN21/2)</f>
        <v>13.648098668157614</v>
      </c>
      <c r="AN21" s="82">
        <f t="shared" ref="AN21:AT30" si="29">$AU21+$AB$7*SIN(AO21)</f>
        <v>9.1539207086085934</v>
      </c>
      <c r="AO21" s="82">
        <f t="shared" si="29"/>
        <v>9.148917692688828</v>
      </c>
      <c r="AP21" s="82">
        <f t="shared" si="29"/>
        <v>9.1583346441097966</v>
      </c>
      <c r="AQ21" s="82">
        <f t="shared" si="29"/>
        <v>9.1405886748834799</v>
      </c>
      <c r="AR21" s="82">
        <f t="shared" si="29"/>
        <v>9.1739589229949718</v>
      </c>
      <c r="AS21" s="82">
        <f t="shared" si="29"/>
        <v>9.110937678050238</v>
      </c>
      <c r="AT21" s="82">
        <f t="shared" si="29"/>
        <v>9.2291056395918929</v>
      </c>
      <c r="AU21" s="82">
        <f t="shared" ref="AU21:AU84" si="30">RADIANS($AB$9)+$AB$18*(F21-AB$15)</f>
        <v>9.0037258750658715</v>
      </c>
      <c r="AW21" s="82">
        <v>-8200</v>
      </c>
      <c r="AX21" s="82">
        <f t="shared" si="0"/>
        <v>-0.14755812994674811</v>
      </c>
      <c r="AY21" s="82">
        <f t="shared" si="1"/>
        <v>-0.21636693441575222</v>
      </c>
      <c r="AZ21" s="82">
        <f t="shared" si="2"/>
        <v>6.8808804469004101E-2</v>
      </c>
      <c r="BA21" s="82">
        <f t="shared" si="3"/>
        <v>0.46615349022048269</v>
      </c>
      <c r="BB21" s="82">
        <f t="shared" si="4"/>
        <v>0.43459989491407724</v>
      </c>
      <c r="BC21" s="82">
        <f t="shared" si="5"/>
        <v>-2.8884016591580308</v>
      </c>
      <c r="BD21" s="82">
        <f t="shared" si="6"/>
        <v>-7.8569314508428354</v>
      </c>
      <c r="BE21" s="82">
        <f t="shared" si="10"/>
        <v>9.8896205996679107</v>
      </c>
      <c r="BF21" s="82">
        <f t="shared" si="10"/>
        <v>9.8945987590108153</v>
      </c>
      <c r="BG21" s="82">
        <f t="shared" si="10"/>
        <v>9.8844996773406955</v>
      </c>
      <c r="BH21" s="82">
        <f t="shared" si="10"/>
        <v>9.9050417949952436</v>
      </c>
      <c r="BI21" s="82">
        <f t="shared" si="10"/>
        <v>9.8634753163736448</v>
      </c>
      <c r="BJ21" s="82">
        <f t="shared" si="10"/>
        <v>9.9485388185132635</v>
      </c>
      <c r="BK21" s="82">
        <f t="shared" si="10"/>
        <v>9.7779541629126765</v>
      </c>
      <c r="BL21" s="82">
        <f t="shared" si="8"/>
        <v>10.139266262243988</v>
      </c>
    </row>
    <row r="22" spans="1:64" s="82" customFormat="1" ht="12.95" customHeight="1" x14ac:dyDescent="0.2">
      <c r="A22" s="68" t="s">
        <v>219</v>
      </c>
      <c r="B22" s="69" t="s">
        <v>165</v>
      </c>
      <c r="C22" s="68">
        <v>18924.384999999998</v>
      </c>
      <c r="D22" s="68" t="s">
        <v>206</v>
      </c>
      <c r="E22" s="82">
        <f t="shared" si="11"/>
        <v>-11088.253840261616</v>
      </c>
      <c r="F22" s="110">
        <f>ROUND(2*E22,0)/2+0.5</f>
        <v>-11088</v>
      </c>
      <c r="G22" s="82">
        <f t="shared" si="12"/>
        <v>-0.57545600000230479</v>
      </c>
      <c r="H22" s="82">
        <f t="shared" si="13"/>
        <v>-0.57545600000230479</v>
      </c>
      <c r="Q22" s="111">
        <f t="shared" si="14"/>
        <v>3905.8849999999984</v>
      </c>
      <c r="S22" s="83">
        <f t="shared" si="15"/>
        <v>0.2</v>
      </c>
      <c r="Z22" s="82">
        <f t="shared" si="16"/>
        <v>-11088</v>
      </c>
      <c r="AA22" s="82">
        <f t="shared" si="17"/>
        <v>-0.59210007392288988</v>
      </c>
      <c r="AB22" s="82">
        <f t="shared" si="18"/>
        <v>-0.57263564379898568</v>
      </c>
      <c r="AC22" s="82">
        <f t="shared" si="19"/>
        <v>-0.57545600000230479</v>
      </c>
      <c r="AD22" s="82">
        <f t="shared" si="20"/>
        <v>1.664407392058509E-2</v>
      </c>
      <c r="AE22" s="82">
        <f t="shared" si="21"/>
        <v>5.5405039334780146E-5</v>
      </c>
      <c r="AF22" s="82">
        <f t="shared" si="22"/>
        <v>-0.57545600000230479</v>
      </c>
      <c r="AG22" s="83"/>
      <c r="AH22" s="82">
        <f t="shared" si="23"/>
        <v>-2.8203562033190981E-3</v>
      </c>
      <c r="AI22" s="82">
        <f t="shared" si="24"/>
        <v>0.45401777557546952</v>
      </c>
      <c r="AJ22" s="82">
        <f t="shared" si="25"/>
        <v>5.5729608142821109E-2</v>
      </c>
      <c r="AK22" s="82">
        <f t="shared" si="26"/>
        <v>7.7299747841829636E-2</v>
      </c>
      <c r="AL22" s="82">
        <f t="shared" si="27"/>
        <v>3.0009481682030086</v>
      </c>
      <c r="AM22" s="82">
        <f t="shared" si="28"/>
        <v>14.196803345837541</v>
      </c>
      <c r="AN22" s="82">
        <f t="shared" si="29"/>
        <v>9.1642689724751083</v>
      </c>
      <c r="AO22" s="82">
        <f t="shared" si="29"/>
        <v>9.1593570412022665</v>
      </c>
      <c r="AP22" s="82">
        <f t="shared" si="29"/>
        <v>9.1685765369830055</v>
      </c>
      <c r="AQ22" s="82">
        <f t="shared" si="29"/>
        <v>9.1512528852142712</v>
      </c>
      <c r="AR22" s="82">
        <f t="shared" si="29"/>
        <v>9.1837395924251428</v>
      </c>
      <c r="AS22" s="82">
        <f t="shared" si="29"/>
        <v>9.1225740325902684</v>
      </c>
      <c r="AT22" s="82">
        <f t="shared" si="29"/>
        <v>9.2369732244200176</v>
      </c>
      <c r="AU22" s="82">
        <f t="shared" si="30"/>
        <v>9.0196211143537859</v>
      </c>
      <c r="AW22" s="82">
        <v>-8000</v>
      </c>
      <c r="AX22" s="82">
        <f t="shared" si="0"/>
        <v>-0.12243264441989257</v>
      </c>
      <c r="AY22" s="82">
        <f t="shared" si="1"/>
        <v>-0.19543176886515928</v>
      </c>
      <c r="AZ22" s="82">
        <f t="shared" si="2"/>
        <v>7.2999124445266711E-2</v>
      </c>
      <c r="BA22" s="82">
        <f t="shared" si="3"/>
        <v>0.47044336397107633</v>
      </c>
      <c r="BB22" s="82">
        <f t="shared" si="4"/>
        <v>0.46087939946084761</v>
      </c>
      <c r="BC22" s="82">
        <f t="shared" si="5"/>
        <v>-2.8590097768731186</v>
      </c>
      <c r="BD22" s="82">
        <f t="shared" si="6"/>
        <v>-7.0304097324049692</v>
      </c>
      <c r="BE22" s="82">
        <f t="shared" si="10"/>
        <v>9.9419837112512912</v>
      </c>
      <c r="BF22" s="82">
        <f t="shared" si="10"/>
        <v>9.9465072723701695</v>
      </c>
      <c r="BG22" s="82">
        <f t="shared" si="10"/>
        <v>9.9370704879140686</v>
      </c>
      <c r="BH22" s="82">
        <f t="shared" si="10"/>
        <v>9.9568153194593521</v>
      </c>
      <c r="BI22" s="82">
        <f t="shared" si="10"/>
        <v>9.9157500285596356</v>
      </c>
      <c r="BJ22" s="82">
        <f t="shared" si="10"/>
        <v>10.002305672528788</v>
      </c>
      <c r="BK22" s="82">
        <f t="shared" si="10"/>
        <v>9.8243104275262123</v>
      </c>
      <c r="BL22" s="82">
        <f t="shared" si="8"/>
        <v>10.216804014867963</v>
      </c>
    </row>
    <row r="23" spans="1:64" s="82" customFormat="1" ht="12.95" customHeight="1" x14ac:dyDescent="0.2">
      <c r="A23" s="68" t="s">
        <v>224</v>
      </c>
      <c r="B23" s="69" t="s">
        <v>165</v>
      </c>
      <c r="C23" s="68">
        <v>21860.339</v>
      </c>
      <c r="D23" s="68" t="s">
        <v>206</v>
      </c>
      <c r="E23" s="82">
        <f t="shared" si="11"/>
        <v>-9793.1707558070666</v>
      </c>
      <c r="F23" s="82">
        <f t="shared" ref="F23:F86" si="31">ROUND(2*E23,0)/2</f>
        <v>-9793</v>
      </c>
      <c r="G23" s="82">
        <f t="shared" si="12"/>
        <v>-0.38710350000110338</v>
      </c>
      <c r="H23" s="82">
        <f t="shared" si="13"/>
        <v>-0.38710350000110338</v>
      </c>
      <c r="Q23" s="111">
        <f t="shared" si="14"/>
        <v>6841.8389999999999</v>
      </c>
      <c r="S23" s="83">
        <f t="shared" si="15"/>
        <v>0.2</v>
      </c>
      <c r="Z23" s="82">
        <f t="shared" si="16"/>
        <v>-9793</v>
      </c>
      <c r="AA23" s="82">
        <f t="shared" si="17"/>
        <v>-0.37452754960635121</v>
      </c>
      <c r="AB23" s="82">
        <f t="shared" si="18"/>
        <v>-0.41830569780816096</v>
      </c>
      <c r="AC23" s="82">
        <f t="shared" si="19"/>
        <v>-0.38710350000110338</v>
      </c>
      <c r="AD23" s="82">
        <f t="shared" si="20"/>
        <v>-1.2575950394752178E-2</v>
      </c>
      <c r="AE23" s="82">
        <f t="shared" si="21"/>
        <v>3.1630905666253493E-5</v>
      </c>
      <c r="AF23" s="82">
        <f t="shared" si="22"/>
        <v>-0.38710350000110338</v>
      </c>
      <c r="AG23" s="83"/>
      <c r="AH23" s="82">
        <f t="shared" si="23"/>
        <v>3.1202197807057581E-2</v>
      </c>
      <c r="AI23" s="82">
        <f t="shared" si="24"/>
        <v>0.44887893285828728</v>
      </c>
      <c r="AJ23" s="82">
        <f t="shared" si="25"/>
        <v>0.22770525670455385</v>
      </c>
      <c r="AK23" s="82">
        <f t="shared" si="26"/>
        <v>-1.8368716791019743E-2</v>
      </c>
      <c r="AL23" s="82">
        <f t="shared" si="27"/>
        <v>-3.1082752562741662</v>
      </c>
      <c r="AM23" s="82">
        <f t="shared" si="28"/>
        <v>-60.023145549802187</v>
      </c>
      <c r="AN23" s="82">
        <f t="shared" si="29"/>
        <v>9.4867251346764405</v>
      </c>
      <c r="AO23" s="82">
        <f t="shared" si="29"/>
        <v>9.4882067920336688</v>
      </c>
      <c r="AP23" s="82">
        <f t="shared" si="29"/>
        <v>9.4855146541849482</v>
      </c>
      <c r="AQ23" s="82">
        <f t="shared" si="29"/>
        <v>9.4904065484857991</v>
      </c>
      <c r="AR23" s="82">
        <f t="shared" si="29"/>
        <v>9.4815185534587361</v>
      </c>
      <c r="AS23" s="82">
        <f t="shared" si="29"/>
        <v>9.4976708151716505</v>
      </c>
      <c r="AT23" s="82">
        <f t="shared" si="29"/>
        <v>9.4683283016337789</v>
      </c>
      <c r="AU23" s="82">
        <f t="shared" si="30"/>
        <v>9.5216780625940256</v>
      </c>
      <c r="AW23" s="82">
        <v>-7800</v>
      </c>
      <c r="AX23" s="82">
        <f t="shared" si="0"/>
        <v>-9.8100505095929505E-2</v>
      </c>
      <c r="AY23" s="82">
        <f t="shared" si="1"/>
        <v>-0.17512999961544018</v>
      </c>
      <c r="AZ23" s="82">
        <f t="shared" si="2"/>
        <v>7.7029494519510674E-2</v>
      </c>
      <c r="BA23" s="82">
        <f t="shared" si="3"/>
        <v>0.47529121034368416</v>
      </c>
      <c r="BB23" s="82">
        <f t="shared" si="4"/>
        <v>0.48727907155870831</v>
      </c>
      <c r="BC23" s="82">
        <f t="shared" si="5"/>
        <v>-2.8290244779518616</v>
      </c>
      <c r="BD23" s="82">
        <f t="shared" si="6"/>
        <v>-6.3464243471875212</v>
      </c>
      <c r="BE23" s="82">
        <f t="shared" si="10"/>
        <v>9.9948880634556421</v>
      </c>
      <c r="BF23" s="82">
        <f t="shared" si="10"/>
        <v>9.9988457057503837</v>
      </c>
      <c r="BG23" s="82">
        <f t="shared" si="10"/>
        <v>9.9903218773053997</v>
      </c>
      <c r="BH23" s="82">
        <f t="shared" si="10"/>
        <v>10.008738992298262</v>
      </c>
      <c r="BI23" s="82">
        <f t="shared" si="10"/>
        <v>9.9692118155433675</v>
      </c>
      <c r="BJ23" s="82">
        <f t="shared" si="10"/>
        <v>10.055360643830925</v>
      </c>
      <c r="BK23" s="82">
        <f t="shared" si="10"/>
        <v>9.8730252220468255</v>
      </c>
      <c r="BL23" s="82">
        <f t="shared" si="8"/>
        <v>10.294341767491938</v>
      </c>
    </row>
    <row r="24" spans="1:64" s="82" customFormat="1" ht="12.95" customHeight="1" x14ac:dyDescent="0.2">
      <c r="A24" s="68" t="s">
        <v>224</v>
      </c>
      <c r="B24" s="69" t="s">
        <v>165</v>
      </c>
      <c r="C24" s="68">
        <v>21910.231</v>
      </c>
      <c r="D24" s="68" t="s">
        <v>206</v>
      </c>
      <c r="E24" s="82">
        <f t="shared" si="11"/>
        <v>-9771.1628206522237</v>
      </c>
      <c r="F24" s="82">
        <f t="shared" si="31"/>
        <v>-9771</v>
      </c>
      <c r="G24" s="82">
        <f t="shared" si="12"/>
        <v>-0.3691145000011602</v>
      </c>
      <c r="H24" s="82">
        <f t="shared" si="13"/>
        <v>-0.3691145000011602</v>
      </c>
      <c r="Q24" s="111">
        <f t="shared" si="14"/>
        <v>6891.7309999999998</v>
      </c>
      <c r="S24" s="83">
        <f t="shared" si="15"/>
        <v>0.2</v>
      </c>
      <c r="Z24" s="82">
        <f t="shared" si="16"/>
        <v>-9771</v>
      </c>
      <c r="AA24" s="82">
        <f t="shared" si="17"/>
        <v>-0.37108100767039032</v>
      </c>
      <c r="AB24" s="82">
        <f t="shared" si="18"/>
        <v>-0.40087441661567502</v>
      </c>
      <c r="AC24" s="82">
        <f t="shared" si="19"/>
        <v>-0.3691145000011602</v>
      </c>
      <c r="AD24" s="82">
        <f t="shared" si="20"/>
        <v>1.966507669230122E-3</v>
      </c>
      <c r="AE24" s="82">
        <f t="shared" si="21"/>
        <v>7.7343048262817743E-7</v>
      </c>
      <c r="AF24" s="82">
        <f t="shared" si="22"/>
        <v>-0.3691145000011602</v>
      </c>
      <c r="AG24" s="83"/>
      <c r="AH24" s="82">
        <f t="shared" si="23"/>
        <v>3.1759916614514834E-2</v>
      </c>
      <c r="AI24" s="82">
        <f t="shared" si="24"/>
        <v>0.44893524913327165</v>
      </c>
      <c r="AJ24" s="82">
        <f t="shared" si="25"/>
        <v>0.23056365119976246</v>
      </c>
      <c r="AK24" s="82">
        <f t="shared" si="26"/>
        <v>-1.9987014688529512E-2</v>
      </c>
      <c r="AL24" s="82">
        <f t="shared" si="27"/>
        <v>-3.1053387337601501</v>
      </c>
      <c r="AM24" s="82">
        <f t="shared" si="28"/>
        <v>-55.160406014421234</v>
      </c>
      <c r="AN24" s="82">
        <f t="shared" si="29"/>
        <v>9.4921822038370021</v>
      </c>
      <c r="AO24" s="82">
        <f t="shared" si="29"/>
        <v>9.4937901878710775</v>
      </c>
      <c r="AP24" s="82">
        <f t="shared" si="29"/>
        <v>9.4908674800011106</v>
      </c>
      <c r="AQ24" s="82">
        <f t="shared" si="29"/>
        <v>9.4961802971147922</v>
      </c>
      <c r="AR24" s="82">
        <f t="shared" si="29"/>
        <v>9.4865242007792361</v>
      </c>
      <c r="AS24" s="82">
        <f t="shared" si="29"/>
        <v>9.50407916562785</v>
      </c>
      <c r="AT24" s="82">
        <f t="shared" si="29"/>
        <v>9.472178309138771</v>
      </c>
      <c r="AU24" s="82">
        <f t="shared" si="30"/>
        <v>9.5302072153826618</v>
      </c>
      <c r="AW24" s="82">
        <v>-7600</v>
      </c>
      <c r="AX24" s="82">
        <f t="shared" si="0"/>
        <v>-7.4576285477260959E-2</v>
      </c>
      <c r="AY24" s="82">
        <f t="shared" si="1"/>
        <v>-0.15546162666659491</v>
      </c>
      <c r="AZ24" s="82">
        <f t="shared" si="2"/>
        <v>8.0885341189333951E-2</v>
      </c>
      <c r="BA24" s="82">
        <f t="shared" si="3"/>
        <v>0.48073352669876734</v>
      </c>
      <c r="BB24" s="82">
        <f t="shared" si="4"/>
        <v>0.51380870169392312</v>
      </c>
      <c r="BC24" s="82">
        <f t="shared" si="5"/>
        <v>-2.7983771776821769</v>
      </c>
      <c r="BD24" s="82">
        <f t="shared" si="6"/>
        <v>-5.7699278598361916</v>
      </c>
      <c r="BE24" s="82">
        <f t="shared" si="10"/>
        <v>10.048378619419671</v>
      </c>
      <c r="BF24" s="82">
        <f t="shared" si="10"/>
        <v>10.051707830907862</v>
      </c>
      <c r="BG24" s="82">
        <f t="shared" si="10"/>
        <v>10.044272606707166</v>
      </c>
      <c r="BH24" s="82">
        <f t="shared" si="10"/>
        <v>10.060933478675393</v>
      </c>
      <c r="BI24" s="82">
        <f t="shared" si="10"/>
        <v>10.023870517103925</v>
      </c>
      <c r="BJ24" s="82">
        <f t="shared" si="10"/>
        <v>10.107756290998832</v>
      </c>
      <c r="BK24" s="82">
        <f t="shared" si="10"/>
        <v>9.9242717462690848</v>
      </c>
      <c r="BL24" s="82">
        <f t="shared" si="8"/>
        <v>10.371879520115913</v>
      </c>
    </row>
    <row r="25" spans="1:64" s="82" customFormat="1" ht="12.95" customHeight="1" x14ac:dyDescent="0.2">
      <c r="A25" s="68" t="s">
        <v>224</v>
      </c>
      <c r="B25" s="69" t="s">
        <v>165</v>
      </c>
      <c r="C25" s="68">
        <v>22041.727999999999</v>
      </c>
      <c r="D25" s="68" t="s">
        <v>206</v>
      </c>
      <c r="E25" s="82">
        <f t="shared" si="11"/>
        <v>-9713.1579812179134</v>
      </c>
      <c r="F25" s="82">
        <f t="shared" si="31"/>
        <v>-9713</v>
      </c>
      <c r="G25" s="82">
        <f t="shared" si="12"/>
        <v>-0.35814350000146078</v>
      </c>
      <c r="H25" s="82">
        <f t="shared" si="13"/>
        <v>-0.35814350000146078</v>
      </c>
      <c r="Q25" s="111">
        <f t="shared" si="14"/>
        <v>7023.2279999999992</v>
      </c>
      <c r="S25" s="83">
        <f t="shared" si="15"/>
        <v>0.2</v>
      </c>
      <c r="Z25" s="82">
        <f t="shared" si="16"/>
        <v>-9713</v>
      </c>
      <c r="AA25" s="82">
        <f t="shared" si="17"/>
        <v>-0.36203541030620195</v>
      </c>
      <c r="AB25" s="82">
        <f t="shared" si="18"/>
        <v>-0.39136976271774143</v>
      </c>
      <c r="AC25" s="82">
        <f t="shared" si="19"/>
        <v>-0.35814350000146078</v>
      </c>
      <c r="AD25" s="82">
        <f t="shared" si="20"/>
        <v>3.8919103047411752E-3</v>
      </c>
      <c r="AE25" s="82">
        <f t="shared" si="21"/>
        <v>3.0293931640301098E-6</v>
      </c>
      <c r="AF25" s="82">
        <f t="shared" si="22"/>
        <v>-0.35814350000146078</v>
      </c>
      <c r="AG25" s="83"/>
      <c r="AH25" s="82">
        <f t="shared" si="23"/>
        <v>3.3226262716280645E-2</v>
      </c>
      <c r="AI25" s="82">
        <f t="shared" si="24"/>
        <v>0.44910661598363155</v>
      </c>
      <c r="AJ25" s="82">
        <f t="shared" si="25"/>
        <v>0.23809464027062949</v>
      </c>
      <c r="AK25" s="82">
        <f t="shared" si="26"/>
        <v>-2.4255305625014965E-2</v>
      </c>
      <c r="AL25" s="82">
        <f t="shared" si="27"/>
        <v>-3.0975920336708209</v>
      </c>
      <c r="AM25" s="82">
        <f t="shared" si="28"/>
        <v>-45.446571378110427</v>
      </c>
      <c r="AN25" s="82">
        <f t="shared" si="29"/>
        <v>9.5065746638165951</v>
      </c>
      <c r="AO25" s="82">
        <f t="shared" si="29"/>
        <v>9.5085105793563756</v>
      </c>
      <c r="AP25" s="82">
        <f t="shared" si="29"/>
        <v>9.5049880125084183</v>
      </c>
      <c r="AQ25" s="82">
        <f t="shared" si="29"/>
        <v>9.5113984043083768</v>
      </c>
      <c r="AR25" s="82">
        <f t="shared" si="29"/>
        <v>9.4997352032196112</v>
      </c>
      <c r="AS25" s="82">
        <f t="shared" si="29"/>
        <v>9.5209642174242202</v>
      </c>
      <c r="AT25" s="82">
        <f t="shared" si="29"/>
        <v>9.4823494526293306</v>
      </c>
      <c r="AU25" s="82">
        <f t="shared" si="30"/>
        <v>9.5526931636436156</v>
      </c>
      <c r="AW25" s="82">
        <v>-7400</v>
      </c>
      <c r="AX25" s="82">
        <f t="shared" si="0"/>
        <v>-5.187511284015045E-2</v>
      </c>
      <c r="AY25" s="82">
        <f t="shared" si="1"/>
        <v>-0.13642665001862364</v>
      </c>
      <c r="AZ25" s="82">
        <f t="shared" si="2"/>
        <v>8.4551537178473191E-2</v>
      </c>
      <c r="BA25" s="82">
        <f t="shared" si="3"/>
        <v>0.48681240864549546</v>
      </c>
      <c r="BB25" s="82">
        <f t="shared" si="4"/>
        <v>0.54047731764178675</v>
      </c>
      <c r="BC25" s="82">
        <f t="shared" si="5"/>
        <v>-2.7669913110931028</v>
      </c>
      <c r="BD25" s="82">
        <f t="shared" si="6"/>
        <v>-5.2764290984800075</v>
      </c>
      <c r="BE25" s="82">
        <f t="shared" si="10"/>
        <v>10.102506185129139</v>
      </c>
      <c r="BF25" s="82">
        <f t="shared" si="10"/>
        <v>10.105192181063845</v>
      </c>
      <c r="BG25" s="82">
        <f t="shared" si="10"/>
        <v>10.098941498563841</v>
      </c>
      <c r="BH25" s="82">
        <f t="shared" si="10"/>
        <v>10.113536902844647</v>
      </c>
      <c r="BI25" s="82">
        <f t="shared" si="10"/>
        <v>10.079717268908798</v>
      </c>
      <c r="BJ25" s="82">
        <f t="shared" si="10"/>
        <v>10.159582598774165</v>
      </c>
      <c r="BK25" s="82">
        <f t="shared" si="10"/>
        <v>9.9782079865919506</v>
      </c>
      <c r="BL25" s="82">
        <f t="shared" si="8"/>
        <v>10.449417272739888</v>
      </c>
    </row>
    <row r="26" spans="1:64" s="82" customFormat="1" ht="12.95" customHeight="1" x14ac:dyDescent="0.2">
      <c r="A26" s="68" t="s">
        <v>224</v>
      </c>
      <c r="B26" s="69" t="s">
        <v>165</v>
      </c>
      <c r="C26" s="68">
        <v>22098.404999999999</v>
      </c>
      <c r="D26" s="68" t="s">
        <v>206</v>
      </c>
      <c r="E26" s="82">
        <f t="shared" si="11"/>
        <v>-9688.1571045088003</v>
      </c>
      <c r="F26" s="82">
        <f t="shared" si="31"/>
        <v>-9688</v>
      </c>
      <c r="G26" s="82">
        <f t="shared" si="12"/>
        <v>-0.35615600000164704</v>
      </c>
      <c r="H26" s="82">
        <f t="shared" si="13"/>
        <v>-0.35615600000164704</v>
      </c>
      <c r="Q26" s="111">
        <f t="shared" si="14"/>
        <v>7079.9049999999988</v>
      </c>
      <c r="S26" s="83">
        <f t="shared" si="15"/>
        <v>0.2</v>
      </c>
      <c r="Z26" s="82">
        <f t="shared" si="16"/>
        <v>-9688</v>
      </c>
      <c r="AA26" s="82">
        <f t="shared" si="17"/>
        <v>-0.3581546927380071</v>
      </c>
      <c r="AB26" s="82">
        <f t="shared" si="18"/>
        <v>-0.39001249035508057</v>
      </c>
      <c r="AC26" s="82">
        <f t="shared" si="19"/>
        <v>-0.35615600000164704</v>
      </c>
      <c r="AD26" s="82">
        <f t="shared" si="20"/>
        <v>1.9986927363600526E-3</v>
      </c>
      <c r="AE26" s="82">
        <f t="shared" si="21"/>
        <v>7.9895453087568713E-7</v>
      </c>
      <c r="AF26" s="82">
        <f t="shared" si="22"/>
        <v>-0.35615600000164704</v>
      </c>
      <c r="AG26" s="83"/>
      <c r="AH26" s="82">
        <f t="shared" si="23"/>
        <v>3.3856490353433508E-2</v>
      </c>
      <c r="AI26" s="82">
        <f t="shared" si="24"/>
        <v>0.44919074265760284</v>
      </c>
      <c r="AJ26" s="82">
        <f t="shared" si="25"/>
        <v>0.24133879144761575</v>
      </c>
      <c r="AK26" s="82">
        <f t="shared" si="26"/>
        <v>-2.6096023258069249E-2</v>
      </c>
      <c r="AL26" s="82">
        <f t="shared" si="27"/>
        <v>-3.0942504497422068</v>
      </c>
      <c r="AM26" s="82">
        <f t="shared" si="28"/>
        <v>-42.237713417515671</v>
      </c>
      <c r="AN26" s="82">
        <f t="shared" si="29"/>
        <v>9.5127811379299825</v>
      </c>
      <c r="AO26" s="82">
        <f t="shared" si="29"/>
        <v>9.5148558523864271</v>
      </c>
      <c r="AP26" s="82">
        <f t="shared" si="29"/>
        <v>9.5110787260146736</v>
      </c>
      <c r="AQ26" s="82">
        <f t="shared" si="29"/>
        <v>9.5179561428333983</v>
      </c>
      <c r="AR26" s="82">
        <f t="shared" si="29"/>
        <v>9.5054367674856213</v>
      </c>
      <c r="AS26" s="82">
        <f t="shared" si="29"/>
        <v>9.5282373986316387</v>
      </c>
      <c r="AT26" s="82">
        <f t="shared" si="29"/>
        <v>9.4867441714770546</v>
      </c>
      <c r="AU26" s="82">
        <f t="shared" si="30"/>
        <v>9.5623853827216116</v>
      </c>
      <c r="AW26" s="82">
        <v>-7200</v>
      </c>
      <c r="AX26" s="82">
        <f t="shared" si="0"/>
        <v>-3.0012700887363394E-2</v>
      </c>
      <c r="AY26" s="82">
        <f t="shared" si="1"/>
        <v>-0.11802506967152609</v>
      </c>
      <c r="AZ26" s="82">
        <f t="shared" si="2"/>
        <v>8.8012368784162701E-2</v>
      </c>
      <c r="BA26" s="82">
        <f t="shared" si="3"/>
        <v>0.49357668165145763</v>
      </c>
      <c r="BB26" s="82">
        <f t="shared" si="4"/>
        <v>0.56729342768573299</v>
      </c>
      <c r="BC26" s="82">
        <f t="shared" si="5"/>
        <v>-2.7347801212710805</v>
      </c>
      <c r="BD26" s="82">
        <f t="shared" si="6"/>
        <v>-4.8482795443021995</v>
      </c>
      <c r="BE26" s="82">
        <f t="shared" si="10"/>
        <v>10.157329646198022</v>
      </c>
      <c r="BF26" s="82">
        <f t="shared" si="10"/>
        <v>10.15940021886383</v>
      </c>
      <c r="BG26" s="82">
        <f t="shared" si="10"/>
        <v>10.154351722594534</v>
      </c>
      <c r="BH26" s="82">
        <f t="shared" si="10"/>
        <v>10.16670169633824</v>
      </c>
      <c r="BI26" s="82">
        <f t="shared" si="10"/>
        <v>10.136727378830079</v>
      </c>
      <c r="BJ26" s="82">
        <f t="shared" si="10"/>
        <v>10.210970989021114</v>
      </c>
      <c r="BK26" s="82">
        <f t="shared" si="10"/>
        <v>10.034975766664036</v>
      </c>
      <c r="BL26" s="82">
        <f t="shared" si="8"/>
        <v>10.526955025363863</v>
      </c>
    </row>
    <row r="27" spans="1:64" s="82" customFormat="1" ht="12.95" customHeight="1" x14ac:dyDescent="0.2">
      <c r="A27" s="68" t="s">
        <v>224</v>
      </c>
      <c r="B27" s="69" t="s">
        <v>165</v>
      </c>
      <c r="C27" s="68">
        <v>22347.79</v>
      </c>
      <c r="D27" s="68" t="s">
        <v>206</v>
      </c>
      <c r="E27" s="82">
        <f t="shared" si="11"/>
        <v>-9578.1505120973725</v>
      </c>
      <c r="F27" s="82">
        <f t="shared" si="31"/>
        <v>-9578</v>
      </c>
      <c r="G27" s="82">
        <f t="shared" si="12"/>
        <v>-0.34121099999902071</v>
      </c>
      <c r="H27" s="82">
        <f t="shared" si="13"/>
        <v>-0.34121099999902071</v>
      </c>
      <c r="Q27" s="111">
        <f t="shared" si="14"/>
        <v>7329.2900000000009</v>
      </c>
      <c r="S27" s="83">
        <f t="shared" si="15"/>
        <v>0.2</v>
      </c>
      <c r="Z27" s="82">
        <f t="shared" si="16"/>
        <v>-9578</v>
      </c>
      <c r="AA27" s="82">
        <f t="shared" si="17"/>
        <v>-0.34121049714835272</v>
      </c>
      <c r="AB27" s="82">
        <f t="shared" si="18"/>
        <v>-0.37782710443387341</v>
      </c>
      <c r="AC27" s="82">
        <f t="shared" si="19"/>
        <v>-0.34121099999902071</v>
      </c>
      <c r="AD27" s="82">
        <f t="shared" si="20"/>
        <v>-5.0285066799382605E-7</v>
      </c>
      <c r="AE27" s="82">
        <f t="shared" si="21"/>
        <v>5.0571758860367415E-14</v>
      </c>
      <c r="AF27" s="82">
        <f t="shared" si="22"/>
        <v>-0.34121099999902071</v>
      </c>
      <c r="AG27" s="83"/>
      <c r="AH27" s="82">
        <f t="shared" si="23"/>
        <v>3.6616104434852685E-2</v>
      </c>
      <c r="AI27" s="82">
        <f t="shared" si="24"/>
        <v>0.4496346838365235</v>
      </c>
      <c r="AJ27" s="82">
        <f t="shared" si="25"/>
        <v>0.25560121570971822</v>
      </c>
      <c r="AK27" s="82">
        <f t="shared" si="26"/>
        <v>-3.4203204064025883E-2</v>
      </c>
      <c r="AL27" s="82">
        <f t="shared" si="27"/>
        <v>-3.0795261098844398</v>
      </c>
      <c r="AM27" s="82">
        <f t="shared" si="28"/>
        <v>-32.213134432369607</v>
      </c>
      <c r="AN27" s="82">
        <f t="shared" si="29"/>
        <v>9.5401138252214714</v>
      </c>
      <c r="AO27" s="82">
        <f t="shared" si="29"/>
        <v>9.5427776343867468</v>
      </c>
      <c r="AP27" s="82">
        <f t="shared" si="29"/>
        <v>9.5379144344071669</v>
      </c>
      <c r="AQ27" s="82">
        <f t="shared" si="29"/>
        <v>9.546795075234769</v>
      </c>
      <c r="AR27" s="82">
        <f t="shared" si="29"/>
        <v>9.53058500977939</v>
      </c>
      <c r="AS27" s="82">
        <f t="shared" si="29"/>
        <v>9.5601977908789806</v>
      </c>
      <c r="AT27" s="82">
        <f t="shared" si="29"/>
        <v>9.5061720344271343</v>
      </c>
      <c r="AU27" s="82">
        <f t="shared" si="30"/>
        <v>9.605031146664798</v>
      </c>
      <c r="AW27" s="82">
        <v>-7000</v>
      </c>
      <c r="AX27" s="82">
        <f t="shared" si="0"/>
        <v>-9.0054772411144041E-3</v>
      </c>
      <c r="AY27" s="82">
        <f t="shared" si="1"/>
        <v>-0.10025688562530244</v>
      </c>
      <c r="AZ27" s="82">
        <f t="shared" si="2"/>
        <v>9.1251408384188035E-2</v>
      </c>
      <c r="BA27" s="82">
        <f t="shared" si="3"/>
        <v>0.50108327728067192</v>
      </c>
      <c r="BB27" s="82">
        <f t="shared" si="4"/>
        <v>0.59426485219501757</v>
      </c>
      <c r="BC27" s="82">
        <f t="shared" si="5"/>
        <v>-2.7016443518719804</v>
      </c>
      <c r="BD27" s="82">
        <f t="shared" si="6"/>
        <v>-4.4724263302223148</v>
      </c>
      <c r="BE27" s="82">
        <f t="shared" si="10"/>
        <v>10.212917901267859</v>
      </c>
      <c r="BF27" s="82">
        <f t="shared" si="10"/>
        <v>10.214434918841212</v>
      </c>
      <c r="BG27" s="82">
        <f t="shared" si="10"/>
        <v>10.210535293530599</v>
      </c>
      <c r="BH27" s="82">
        <f t="shared" si="10"/>
        <v>10.2205907957176</v>
      </c>
      <c r="BI27" s="82">
        <f t="shared" si="10"/>
        <v>10.194864229770195</v>
      </c>
      <c r="BJ27" s="82">
        <f t="shared" si="10"/>
        <v>10.262098022116271</v>
      </c>
      <c r="BK27" s="82">
        <f t="shared" si="10"/>
        <v>10.094699895152321</v>
      </c>
      <c r="BL27" s="82">
        <f t="shared" si="8"/>
        <v>10.60449277798784</v>
      </c>
    </row>
    <row r="28" spans="1:64" s="82" customFormat="1" ht="12.95" customHeight="1" x14ac:dyDescent="0.2">
      <c r="A28" s="68" t="s">
        <v>224</v>
      </c>
      <c r="B28" s="69" t="s">
        <v>165</v>
      </c>
      <c r="C28" s="68">
        <v>22431.672999999999</v>
      </c>
      <c r="D28" s="68" t="s">
        <v>206</v>
      </c>
      <c r="E28" s="82">
        <f t="shared" si="11"/>
        <v>-9541.1487558119206</v>
      </c>
      <c r="F28" s="82">
        <f t="shared" si="31"/>
        <v>-9541</v>
      </c>
      <c r="G28" s="82">
        <f t="shared" si="12"/>
        <v>-0.33722950000083074</v>
      </c>
      <c r="H28" s="82">
        <f t="shared" si="13"/>
        <v>-0.33722950000083074</v>
      </c>
      <c r="Q28" s="111">
        <f t="shared" si="14"/>
        <v>7413.1729999999989</v>
      </c>
      <c r="S28" s="83">
        <f t="shared" si="15"/>
        <v>0.2</v>
      </c>
      <c r="Z28" s="82">
        <f t="shared" si="16"/>
        <v>-9541</v>
      </c>
      <c r="AA28" s="82">
        <f t="shared" si="17"/>
        <v>-0.33555917927441209</v>
      </c>
      <c r="AB28" s="82">
        <f t="shared" si="18"/>
        <v>-0.3747688079242234</v>
      </c>
      <c r="AC28" s="82">
        <f t="shared" si="19"/>
        <v>-0.33722950000083074</v>
      </c>
      <c r="AD28" s="82">
        <f t="shared" si="20"/>
        <v>-1.6703207264186504E-3</v>
      </c>
      <c r="AE28" s="82">
        <f t="shared" si="21"/>
        <v>5.5799426582074554E-7</v>
      </c>
      <c r="AF28" s="82">
        <f t="shared" si="22"/>
        <v>-0.33722950000083074</v>
      </c>
      <c r="AG28" s="83"/>
      <c r="AH28" s="82">
        <f t="shared" si="23"/>
        <v>3.7539307923392662E-2</v>
      </c>
      <c r="AI28" s="82">
        <f t="shared" si="24"/>
        <v>0.44981116431608081</v>
      </c>
      <c r="AJ28" s="82">
        <f t="shared" si="25"/>
        <v>0.26039494860861007</v>
      </c>
      <c r="AK28" s="82">
        <f t="shared" si="26"/>
        <v>-3.6933528029991641E-2</v>
      </c>
      <c r="AL28" s="82">
        <f t="shared" si="27"/>
        <v>-3.0745643942614889</v>
      </c>
      <c r="AM28" s="82">
        <f t="shared" si="28"/>
        <v>-29.826988885494831</v>
      </c>
      <c r="AN28" s="82">
        <f t="shared" si="29"/>
        <v>9.5493176881955577</v>
      </c>
      <c r="AO28" s="82">
        <f t="shared" si="29"/>
        <v>9.5521706782524678</v>
      </c>
      <c r="AP28" s="82">
        <f t="shared" si="29"/>
        <v>9.5469562973421258</v>
      </c>
      <c r="AQ28" s="82">
        <f t="shared" si="29"/>
        <v>9.5564891978112811</v>
      </c>
      <c r="AR28" s="82">
        <f t="shared" si="29"/>
        <v>9.539069682551089</v>
      </c>
      <c r="AS28" s="82">
        <f t="shared" si="29"/>
        <v>9.5709306627829349</v>
      </c>
      <c r="AT28" s="82">
        <f t="shared" si="29"/>
        <v>9.5127451730921013</v>
      </c>
      <c r="AU28" s="82">
        <f t="shared" si="30"/>
        <v>9.6193756309002332</v>
      </c>
      <c r="AW28" s="82">
        <v>-6800</v>
      </c>
      <c r="AX28" s="82">
        <f t="shared" si="0"/>
        <v>1.1129191137673494E-2</v>
      </c>
      <c r="AY28" s="82">
        <f t="shared" si="1"/>
        <v>-8.3122097879952672E-2</v>
      </c>
      <c r="AZ28" s="82">
        <f t="shared" si="2"/>
        <v>9.4251289017626166E-2</v>
      </c>
      <c r="BA28" s="82">
        <f t="shared" si="3"/>
        <v>0.50939886820237212</v>
      </c>
      <c r="BB28" s="82">
        <f t="shared" si="4"/>
        <v>0.62139802326984594</v>
      </c>
      <c r="BC28" s="82">
        <f t="shared" si="5"/>
        <v>-2.6674698493864386</v>
      </c>
      <c r="BD28" s="82">
        <f t="shared" si="6"/>
        <v>-4.1389982845202287</v>
      </c>
      <c r="BE28" s="82">
        <f t="shared" si="10"/>
        <v>10.269351397965263</v>
      </c>
      <c r="BF28" s="82">
        <f t="shared" si="10"/>
        <v>10.270400025715706</v>
      </c>
      <c r="BG28" s="82">
        <f t="shared" si="10"/>
        <v>10.267537526329269</v>
      </c>
      <c r="BH28" s="82">
        <f t="shared" si="10"/>
        <v>10.275373419611938</v>
      </c>
      <c r="BI28" s="82">
        <f t="shared" si="10"/>
        <v>10.254084298107665</v>
      </c>
      <c r="BJ28" s="82">
        <f t="shared" si="10"/>
        <v>10.313188556198133</v>
      </c>
      <c r="BK28" s="82">
        <f t="shared" si="10"/>
        <v>10.157487415755428</v>
      </c>
      <c r="BL28" s="82">
        <f t="shared" si="8"/>
        <v>10.682030530611815</v>
      </c>
    </row>
    <row r="29" spans="1:64" s="82" customFormat="1" ht="12.95" customHeight="1" x14ac:dyDescent="0.2">
      <c r="A29" s="68" t="s">
        <v>224</v>
      </c>
      <c r="B29" s="69" t="s">
        <v>165</v>
      </c>
      <c r="C29" s="68">
        <v>22454.350999999999</v>
      </c>
      <c r="D29" s="68" t="s">
        <v>206</v>
      </c>
      <c r="E29" s="82">
        <f t="shared" si="11"/>
        <v>-9531.1452291254463</v>
      </c>
      <c r="F29" s="82">
        <f t="shared" si="31"/>
        <v>-9531</v>
      </c>
      <c r="G29" s="82">
        <f t="shared" si="12"/>
        <v>-0.3292345000008936</v>
      </c>
      <c r="H29" s="82">
        <f t="shared" si="13"/>
        <v>-0.3292345000008936</v>
      </c>
      <c r="Q29" s="111">
        <f t="shared" si="14"/>
        <v>7435.8509999999987</v>
      </c>
      <c r="S29" s="83">
        <f t="shared" si="15"/>
        <v>0.2</v>
      </c>
      <c r="Z29" s="82">
        <f t="shared" si="16"/>
        <v>-9531</v>
      </c>
      <c r="AA29" s="82">
        <f t="shared" si="17"/>
        <v>-0.33403596225568055</v>
      </c>
      <c r="AB29" s="82">
        <f t="shared" si="18"/>
        <v>-0.36702287739347444</v>
      </c>
      <c r="AC29" s="82">
        <f t="shared" si="19"/>
        <v>-0.3292345000008936</v>
      </c>
      <c r="AD29" s="82">
        <f t="shared" si="20"/>
        <v>4.8014622547869479E-3</v>
      </c>
      <c r="AE29" s="82">
        <f t="shared" si="21"/>
        <v>4.6108079568287527E-6</v>
      </c>
      <c r="AF29" s="82">
        <f t="shared" si="22"/>
        <v>-0.3292345000008936</v>
      </c>
      <c r="AG29" s="83"/>
      <c r="AH29" s="82">
        <f t="shared" si="23"/>
        <v>3.7788377392580834E-2</v>
      </c>
      <c r="AI29" s="82">
        <f t="shared" si="24"/>
        <v>0.44986121968236747</v>
      </c>
      <c r="AJ29" s="82">
        <f t="shared" si="25"/>
        <v>0.26169029345296208</v>
      </c>
      <c r="AK29" s="82">
        <f t="shared" si="26"/>
        <v>-3.7671777162705221E-2</v>
      </c>
      <c r="AL29" s="82">
        <f t="shared" si="27"/>
        <v>-3.0732225229657</v>
      </c>
      <c r="AM29" s="82">
        <f t="shared" si="28"/>
        <v>-29.24114436992712</v>
      </c>
      <c r="AN29" s="82">
        <f t="shared" si="29"/>
        <v>9.5518061945492061</v>
      </c>
      <c r="AO29" s="82">
        <f t="shared" si="29"/>
        <v>9.5547094600004723</v>
      </c>
      <c r="AP29" s="82">
        <f t="shared" si="29"/>
        <v>9.5494015153571237</v>
      </c>
      <c r="AQ29" s="82">
        <f t="shared" si="29"/>
        <v>9.5591086383493398</v>
      </c>
      <c r="AR29" s="82">
        <f t="shared" si="29"/>
        <v>9.5413653127633964</v>
      </c>
      <c r="AS29" s="82">
        <f t="shared" si="29"/>
        <v>9.5738297599221056</v>
      </c>
      <c r="AT29" s="82">
        <f t="shared" si="29"/>
        <v>9.5145253966336742</v>
      </c>
      <c r="AU29" s="82">
        <f t="shared" si="30"/>
        <v>9.6232525185314319</v>
      </c>
      <c r="AW29" s="82">
        <v>-6600</v>
      </c>
      <c r="AX29" s="82">
        <f t="shared" si="0"/>
        <v>3.037268175120382E-2</v>
      </c>
      <c r="AY29" s="82">
        <f t="shared" si="1"/>
        <v>-6.6620706435476851E-2</v>
      </c>
      <c r="AZ29" s="82">
        <f t="shared" si="2"/>
        <v>9.6993388186680671E-2</v>
      </c>
      <c r="BA29" s="82">
        <f t="shared" si="3"/>
        <v>0.51860178629412146</v>
      </c>
      <c r="BB29" s="82">
        <f t="shared" si="4"/>
        <v>0.64869664290336682</v>
      </c>
      <c r="BC29" s="82">
        <f t="shared" si="5"/>
        <v>-2.6321250348860734</v>
      </c>
      <c r="BD29" s="82">
        <f t="shared" si="6"/>
        <v>-3.8403856945799593</v>
      </c>
      <c r="BE29" s="82">
        <f t="shared" si="10"/>
        <v>10.326723250992595</v>
      </c>
      <c r="BF29" s="82">
        <f t="shared" si="10"/>
        <v>10.327400214397869</v>
      </c>
      <c r="BG29" s="82">
        <f t="shared" si="10"/>
        <v>10.325421175845605</v>
      </c>
      <c r="BH29" s="82">
        <f t="shared" si="10"/>
        <v>10.331220733575243</v>
      </c>
      <c r="BI29" s="82">
        <f t="shared" si="10"/>
        <v>10.314343398192056</v>
      </c>
      <c r="BJ29" s="82">
        <f t="shared" si="10"/>
        <v>10.364518089185777</v>
      </c>
      <c r="BK29" s="82">
        <f t="shared" si="10"/>
        <v>10.223426963968258</v>
      </c>
      <c r="BL29" s="82">
        <f t="shared" si="8"/>
        <v>10.75956828323579</v>
      </c>
    </row>
    <row r="30" spans="1:64" s="82" customFormat="1" ht="12.95" customHeight="1" x14ac:dyDescent="0.2">
      <c r="A30" s="68" t="s">
        <v>224</v>
      </c>
      <c r="B30" s="69" t="s">
        <v>165</v>
      </c>
      <c r="C30" s="68">
        <v>22515.559000000001</v>
      </c>
      <c r="D30" s="68" t="s">
        <v>206</v>
      </c>
      <c r="E30" s="82">
        <f t="shared" si="11"/>
        <v>-9504.1456761919544</v>
      </c>
      <c r="F30" s="82">
        <f t="shared" si="31"/>
        <v>-9504</v>
      </c>
      <c r="G30" s="82">
        <f t="shared" si="12"/>
        <v>-0.33024799999839161</v>
      </c>
      <c r="H30" s="82">
        <f t="shared" si="13"/>
        <v>-0.33024799999839161</v>
      </c>
      <c r="Q30" s="111">
        <f t="shared" si="14"/>
        <v>7497.0590000000011</v>
      </c>
      <c r="S30" s="83">
        <f t="shared" si="15"/>
        <v>0.2</v>
      </c>
      <c r="Z30" s="82">
        <f t="shared" si="16"/>
        <v>-9504</v>
      </c>
      <c r="AA30" s="82">
        <f t="shared" si="17"/>
        <v>-0.32993214230009599</v>
      </c>
      <c r="AB30" s="82">
        <f t="shared" si="18"/>
        <v>-0.36870790849909707</v>
      </c>
      <c r="AC30" s="82">
        <f t="shared" si="19"/>
        <v>-0.33024799999839161</v>
      </c>
      <c r="AD30" s="82">
        <f t="shared" si="20"/>
        <v>-3.1585769829561849E-4</v>
      </c>
      <c r="AE30" s="82">
        <f t="shared" si="21"/>
        <v>1.9953217114521193E-8</v>
      </c>
      <c r="AF30" s="82">
        <f t="shared" si="22"/>
        <v>-0.33024799999839161</v>
      </c>
      <c r="AG30" s="83"/>
      <c r="AH30" s="82">
        <f t="shared" si="23"/>
        <v>3.8459908500705443E-2</v>
      </c>
      <c r="AI30" s="82">
        <f t="shared" si="24"/>
        <v>0.4500013936034144</v>
      </c>
      <c r="AJ30" s="82">
        <f t="shared" si="25"/>
        <v>0.26518722862933186</v>
      </c>
      <c r="AK30" s="82">
        <f t="shared" si="26"/>
        <v>-3.9665770707029015E-2</v>
      </c>
      <c r="AL30" s="82">
        <f t="shared" si="27"/>
        <v>-3.0695975368777919</v>
      </c>
      <c r="AM30" s="82">
        <f t="shared" si="28"/>
        <v>-27.767661667296544</v>
      </c>
      <c r="AN30" s="82">
        <f t="shared" si="29"/>
        <v>9.5585273342308099</v>
      </c>
      <c r="AO30" s="82">
        <f t="shared" si="29"/>
        <v>9.5615644507873014</v>
      </c>
      <c r="AP30" s="82">
        <f t="shared" si="29"/>
        <v>9.556006877625336</v>
      </c>
      <c r="AQ30" s="82">
        <f t="shared" si="29"/>
        <v>9.5661798185752769</v>
      </c>
      <c r="AR30" s="82">
        <f t="shared" si="29"/>
        <v>9.5475690260985289</v>
      </c>
      <c r="AS30" s="82">
        <f t="shared" si="29"/>
        <v>9.5816535833321215</v>
      </c>
      <c r="AT30" s="82">
        <f t="shared" si="29"/>
        <v>9.5193402521146826</v>
      </c>
      <c r="AU30" s="82">
        <f t="shared" si="30"/>
        <v>9.6337201151356702</v>
      </c>
      <c r="AW30" s="82">
        <v>-6400</v>
      </c>
      <c r="AX30" s="82">
        <f t="shared" si="0"/>
        <v>4.870472476520353E-2</v>
      </c>
      <c r="AY30" s="82">
        <f t="shared" si="1"/>
        <v>-5.0752711291874808E-2</v>
      </c>
      <c r="AZ30" s="82">
        <f t="shared" si="2"/>
        <v>9.9457436057078338E-2</v>
      </c>
      <c r="BA30" s="82">
        <f t="shared" si="3"/>
        <v>0.52878426851659066</v>
      </c>
      <c r="BB30" s="82">
        <f t="shared" si="4"/>
        <v>0.67615959704610462</v>
      </c>
      <c r="BC30" s="82">
        <f t="shared" si="5"/>
        <v>-2.5954581426530652</v>
      </c>
      <c r="BD30" s="82">
        <f t="shared" si="6"/>
        <v>-3.5706233458285497</v>
      </c>
      <c r="BE30" s="82">
        <f t="shared" si="10"/>
        <v>10.385140010746555</v>
      </c>
      <c r="BF30" s="82">
        <f t="shared" si="10"/>
        <v>10.385542316330225</v>
      </c>
      <c r="BG30" s="82">
        <f t="shared" si="10"/>
        <v>10.384269988686592</v>
      </c>
      <c r="BH30" s="82">
        <f t="shared" si="10"/>
        <v>10.388301793634474</v>
      </c>
      <c r="BI30" s="82">
        <f t="shared" si="10"/>
        <v>10.375604281148851</v>
      </c>
      <c r="BJ30" s="82">
        <f t="shared" si="10"/>
        <v>10.416413972366344</v>
      </c>
      <c r="BK30" s="82">
        <f t="shared" si="10"/>
        <v>10.292588234463169</v>
      </c>
      <c r="BL30" s="82">
        <f t="shared" si="8"/>
        <v>10.837106035859765</v>
      </c>
    </row>
    <row r="31" spans="1:64" s="82" customFormat="1" ht="12.95" customHeight="1" x14ac:dyDescent="0.2">
      <c r="A31" s="68" t="s">
        <v>224</v>
      </c>
      <c r="B31" s="69" t="s">
        <v>165</v>
      </c>
      <c r="C31" s="68">
        <v>22522.361000000001</v>
      </c>
      <c r="D31" s="68" t="s">
        <v>206</v>
      </c>
      <c r="E31" s="82">
        <f t="shared" si="11"/>
        <v>-9501.1452357421185</v>
      </c>
      <c r="F31" s="82">
        <f t="shared" si="31"/>
        <v>-9501</v>
      </c>
      <c r="G31" s="82">
        <f t="shared" si="12"/>
        <v>-0.32924949999869568</v>
      </c>
      <c r="H31" s="82">
        <f t="shared" si="13"/>
        <v>-0.32924949999869568</v>
      </c>
      <c r="Q31" s="111">
        <f t="shared" si="14"/>
        <v>7503.8610000000008</v>
      </c>
      <c r="S31" s="83">
        <f t="shared" si="15"/>
        <v>0.2</v>
      </c>
      <c r="Z31" s="82">
        <f t="shared" si="16"/>
        <v>-9501</v>
      </c>
      <c r="AA31" s="82">
        <f t="shared" si="17"/>
        <v>-0.3294769615671817</v>
      </c>
      <c r="AB31" s="82">
        <f t="shared" si="18"/>
        <v>-0.36778393637565832</v>
      </c>
      <c r="AC31" s="82">
        <f t="shared" si="19"/>
        <v>-0.32924949999869568</v>
      </c>
      <c r="AD31" s="82">
        <f t="shared" si="20"/>
        <v>2.2746156848602039E-4</v>
      </c>
      <c r="AE31" s="82">
        <f t="shared" si="21"/>
        <v>1.034775302762411E-8</v>
      </c>
      <c r="AF31" s="82">
        <f t="shared" si="22"/>
        <v>-0.32924949999869568</v>
      </c>
      <c r="AG31" s="83"/>
      <c r="AH31" s="82">
        <f t="shared" si="23"/>
        <v>3.8534436376962654E-2</v>
      </c>
      <c r="AI31" s="82">
        <f t="shared" si="24"/>
        <v>0.4500174217693369</v>
      </c>
      <c r="AJ31" s="82">
        <f t="shared" si="25"/>
        <v>0.26557573490491171</v>
      </c>
      <c r="AK31" s="82">
        <f t="shared" si="26"/>
        <v>-3.9887392077214479E-2</v>
      </c>
      <c r="AL31" s="82">
        <f t="shared" si="27"/>
        <v>-3.0691945820449567</v>
      </c>
      <c r="AM31" s="82">
        <f t="shared" si="28"/>
        <v>-27.61297781683238</v>
      </c>
      <c r="AN31" s="82">
        <f t="shared" ref="AN31:AT40" si="32">$AU31+$AB$7*SIN(AO31)</f>
        <v>9.5592743280149275</v>
      </c>
      <c r="AO31" s="82">
        <f t="shared" si="32"/>
        <v>9.5623261428011972</v>
      </c>
      <c r="AP31" s="82">
        <f t="shared" si="32"/>
        <v>9.5567411087620329</v>
      </c>
      <c r="AQ31" s="82">
        <f t="shared" si="32"/>
        <v>9.5669653849734537</v>
      </c>
      <c r="AR31" s="82">
        <f t="shared" si="32"/>
        <v>9.5482588362481362</v>
      </c>
      <c r="AS31" s="82">
        <f t="shared" si="32"/>
        <v>9.5825225519795794</v>
      </c>
      <c r="AT31" s="82">
        <f t="shared" si="32"/>
        <v>9.5198759983562447</v>
      </c>
      <c r="AU31" s="82">
        <f t="shared" si="30"/>
        <v>9.6348831814250282</v>
      </c>
      <c r="AW31" s="82">
        <v>-6200</v>
      </c>
      <c r="AX31" s="82">
        <f t="shared" si="0"/>
        <v>6.6102954683149293E-2</v>
      </c>
      <c r="AY31" s="82">
        <f t="shared" si="1"/>
        <v>-3.5518112449146655E-2</v>
      </c>
      <c r="AZ31" s="82">
        <f t="shared" si="2"/>
        <v>0.10162106713229595</v>
      </c>
      <c r="BA31" s="82">
        <f t="shared" si="3"/>
        <v>0.5400551080599798</v>
      </c>
      <c r="BB31" s="82">
        <f t="shared" si="4"/>
        <v>0.70377801605703294</v>
      </c>
      <c r="BC31" s="82">
        <f t="shared" si="5"/>
        <v>-2.5572940446952255</v>
      </c>
      <c r="BD31" s="82">
        <f t="shared" si="6"/>
        <v>-3.3249655826464424</v>
      </c>
      <c r="BE31" s="82">
        <f t="shared" si="10"/>
        <v>10.444722245754678</v>
      </c>
      <c r="BF31" s="82">
        <f t="shared" si="10"/>
        <v>10.444937691831743</v>
      </c>
      <c r="BG31" s="82">
        <f t="shared" si="10"/>
        <v>10.444191424937419</v>
      </c>
      <c r="BH31" s="82">
        <f t="shared" si="10"/>
        <v>10.446780243757779</v>
      </c>
      <c r="BI31" s="82">
        <f t="shared" si="10"/>
        <v>10.437845720529404</v>
      </c>
      <c r="BJ31" s="82">
        <f t="shared" si="10"/>
        <v>10.469255159529281</v>
      </c>
      <c r="BK31" s="82">
        <f t="shared" si="10"/>
        <v>10.365021562288307</v>
      </c>
      <c r="BL31" s="82">
        <f t="shared" si="8"/>
        <v>10.91464378848374</v>
      </c>
    </row>
    <row r="32" spans="1:64" s="82" customFormat="1" ht="12.95" customHeight="1" x14ac:dyDescent="0.2">
      <c r="A32" s="68" t="s">
        <v>224</v>
      </c>
      <c r="B32" s="69" t="s">
        <v>165</v>
      </c>
      <c r="C32" s="68">
        <v>22540.499</v>
      </c>
      <c r="D32" s="68" t="s">
        <v>206</v>
      </c>
      <c r="E32" s="82">
        <f t="shared" si="11"/>
        <v>-9493.1443552835572</v>
      </c>
      <c r="F32" s="82">
        <f t="shared" si="31"/>
        <v>-9493</v>
      </c>
      <c r="G32" s="82">
        <f t="shared" si="12"/>
        <v>-0.32725349999964237</v>
      </c>
      <c r="H32" s="82">
        <f t="shared" si="13"/>
        <v>-0.32725349999964237</v>
      </c>
      <c r="Q32" s="111">
        <f t="shared" si="14"/>
        <v>7521.9989999999998</v>
      </c>
      <c r="S32" s="83">
        <f t="shared" si="15"/>
        <v>0.2</v>
      </c>
      <c r="Z32" s="82">
        <f t="shared" si="16"/>
        <v>-9493</v>
      </c>
      <c r="AA32" s="82">
        <f t="shared" si="17"/>
        <v>-0.32826392827061901</v>
      </c>
      <c r="AB32" s="82">
        <f t="shared" si="18"/>
        <v>-0.36598659212467988</v>
      </c>
      <c r="AC32" s="82">
        <f t="shared" si="19"/>
        <v>-0.32725349999964237</v>
      </c>
      <c r="AD32" s="82">
        <f t="shared" si="20"/>
        <v>1.0104282709766377E-3</v>
      </c>
      <c r="AE32" s="82">
        <f t="shared" si="21"/>
        <v>2.0419305815776752E-7</v>
      </c>
      <c r="AF32" s="82">
        <f t="shared" si="22"/>
        <v>-0.32725349999964237</v>
      </c>
      <c r="AG32" s="83"/>
      <c r="AH32" s="82">
        <f t="shared" si="23"/>
        <v>3.8733092125037505E-2</v>
      </c>
      <c r="AI32" s="82">
        <f t="shared" si="24"/>
        <v>0.45006060736025366</v>
      </c>
      <c r="AJ32" s="82">
        <f t="shared" si="25"/>
        <v>0.2666117128974369</v>
      </c>
      <c r="AK32" s="82">
        <f t="shared" si="26"/>
        <v>-4.0478448920329417E-2</v>
      </c>
      <c r="AL32" s="82">
        <f t="shared" si="27"/>
        <v>-3.0681198571065025</v>
      </c>
      <c r="AM32" s="82">
        <f t="shared" si="28"/>
        <v>-27.208712694901781</v>
      </c>
      <c r="AN32" s="82">
        <f t="shared" si="32"/>
        <v>9.5612665118777063</v>
      </c>
      <c r="AO32" s="82">
        <f t="shared" si="32"/>
        <v>9.5643573483786462</v>
      </c>
      <c r="AP32" s="82">
        <f t="shared" si="32"/>
        <v>9.5586993602837342</v>
      </c>
      <c r="AQ32" s="82">
        <f t="shared" si="32"/>
        <v>9.5690601089465854</v>
      </c>
      <c r="AR32" s="82">
        <f t="shared" si="32"/>
        <v>9.5500988385534953</v>
      </c>
      <c r="AS32" s="82">
        <f t="shared" si="32"/>
        <v>9.5848394566934836</v>
      </c>
      <c r="AT32" s="82">
        <f t="shared" si="32"/>
        <v>9.5213054178830152</v>
      </c>
      <c r="AU32" s="82">
        <f t="shared" si="30"/>
        <v>9.6379846915299883</v>
      </c>
      <c r="AW32" s="82">
        <v>-6000</v>
      </c>
      <c r="AX32" s="82">
        <f t="shared" si="0"/>
        <v>8.25424227806896E-2</v>
      </c>
      <c r="AY32" s="82">
        <f t="shared" si="1"/>
        <v>-2.0916909907292391E-2</v>
      </c>
      <c r="AZ32" s="82">
        <f t="shared" si="2"/>
        <v>0.10345933268798199</v>
      </c>
      <c r="BA32" s="82">
        <f t="shared" si="3"/>
        <v>0.55254283514136104</v>
      </c>
      <c r="BB32" s="82">
        <f t="shared" si="4"/>
        <v>0.73153133672885118</v>
      </c>
      <c r="BC32" s="82">
        <f t="shared" si="5"/>
        <v>-2.517430387424521</v>
      </c>
      <c r="BD32" s="82">
        <f t="shared" si="6"/>
        <v>-3.0995861378222158</v>
      </c>
      <c r="BE32" s="82">
        <f t="shared" si="10"/>
        <v>10.505605190736782</v>
      </c>
      <c r="BF32" s="82">
        <f t="shared" si="10"/>
        <v>10.505705724939546</v>
      </c>
      <c r="BG32" s="82">
        <f t="shared" si="10"/>
        <v>10.505318378777785</v>
      </c>
      <c r="BH32" s="82">
        <f t="shared" si="10"/>
        <v>10.506812326682969</v>
      </c>
      <c r="BI32" s="82">
        <f t="shared" si="10"/>
        <v>10.501073193281673</v>
      </c>
      <c r="BJ32" s="82">
        <f t="shared" si="10"/>
        <v>10.523470147532285</v>
      </c>
      <c r="BK32" s="82">
        <f t="shared" si="10"/>
        <v>10.440757620399706</v>
      </c>
      <c r="BL32" s="82">
        <f t="shared" si="8"/>
        <v>10.992181541107716</v>
      </c>
    </row>
    <row r="33" spans="1:64" s="82" customFormat="1" ht="12.95" customHeight="1" x14ac:dyDescent="0.2">
      <c r="A33" s="68" t="s">
        <v>224</v>
      </c>
      <c r="B33" s="69" t="s">
        <v>165</v>
      </c>
      <c r="C33" s="68">
        <v>22599.441999999999</v>
      </c>
      <c r="D33" s="68" t="s">
        <v>206</v>
      </c>
      <c r="E33" s="82">
        <f t="shared" si="11"/>
        <v>-9467.1439199065026</v>
      </c>
      <c r="F33" s="82">
        <f t="shared" si="31"/>
        <v>-9467</v>
      </c>
      <c r="G33" s="82">
        <f t="shared" si="12"/>
        <v>-0.32626650000020163</v>
      </c>
      <c r="H33" s="82">
        <f t="shared" si="13"/>
        <v>-0.32626650000020163</v>
      </c>
      <c r="Q33" s="111">
        <f t="shared" si="14"/>
        <v>7580.9419999999991</v>
      </c>
      <c r="S33" s="83">
        <f t="shared" si="15"/>
        <v>0.2</v>
      </c>
      <c r="Z33" s="82">
        <f t="shared" si="16"/>
        <v>-9467</v>
      </c>
      <c r="AA33" s="82">
        <f t="shared" si="17"/>
        <v>-0.32432943036169393</v>
      </c>
      <c r="AB33" s="82">
        <f t="shared" si="18"/>
        <v>-0.36564436203070327</v>
      </c>
      <c r="AC33" s="82">
        <f t="shared" si="19"/>
        <v>-0.32626650000020163</v>
      </c>
      <c r="AD33" s="82">
        <f t="shared" si="20"/>
        <v>-1.9370696385077046E-3</v>
      </c>
      <c r="AE33" s="82">
        <f t="shared" si="21"/>
        <v>7.5044775688567391E-7</v>
      </c>
      <c r="AF33" s="82">
        <f t="shared" si="22"/>
        <v>-0.32626650000020163</v>
      </c>
      <c r="AG33" s="83"/>
      <c r="AH33" s="82">
        <f t="shared" si="23"/>
        <v>3.9377862030501663E-2</v>
      </c>
      <c r="AI33" s="82">
        <f t="shared" si="24"/>
        <v>0.45020542491832882</v>
      </c>
      <c r="AJ33" s="82">
        <f t="shared" si="25"/>
        <v>0.2699782754789456</v>
      </c>
      <c r="AK33" s="82">
        <f t="shared" si="26"/>
        <v>-4.2400066211428361E-2</v>
      </c>
      <c r="AL33" s="82">
        <f t="shared" si="27"/>
        <v>-3.0646251658597179</v>
      </c>
      <c r="AM33" s="82">
        <f t="shared" si="28"/>
        <v>-25.972168627265212</v>
      </c>
      <c r="AN33" s="82">
        <f t="shared" si="32"/>
        <v>9.5677431658146332</v>
      </c>
      <c r="AO33" s="82">
        <f t="shared" si="32"/>
        <v>9.5709590475174284</v>
      </c>
      <c r="AP33" s="82">
        <f t="shared" si="32"/>
        <v>9.5650667732162304</v>
      </c>
      <c r="AQ33" s="82">
        <f t="shared" si="32"/>
        <v>9.5758667385623237</v>
      </c>
      <c r="AR33" s="82">
        <f t="shared" si="32"/>
        <v>9.5560840639594513</v>
      </c>
      <c r="AS33" s="82">
        <f t="shared" si="32"/>
        <v>9.5923658570979224</v>
      </c>
      <c r="AT33" s="82">
        <f t="shared" si="32"/>
        <v>9.525958866017918</v>
      </c>
      <c r="AU33" s="82">
        <f t="shared" si="30"/>
        <v>9.6480645993711054</v>
      </c>
      <c r="AW33" s="82">
        <v>-5800</v>
      </c>
      <c r="AX33" s="82">
        <f t="shared" si="0"/>
        <v>9.7995079347381026E-2</v>
      </c>
      <c r="AY33" s="82">
        <f t="shared" si="1"/>
        <v>-6.9491036663119621E-3</v>
      </c>
      <c r="AZ33" s="82">
        <f t="shared" si="2"/>
        <v>0.10494418301369299</v>
      </c>
      <c r="BA33" s="82">
        <f t="shared" si="3"/>
        <v>0.56639961309671216</v>
      </c>
      <c r="BB33" s="82">
        <f t="shared" si="4"/>
        <v>0.75938213736962712</v>
      </c>
      <c r="BC33" s="82">
        <f t="shared" si="5"/>
        <v>-2.4756326626100784</v>
      </c>
      <c r="BD33" s="82">
        <f t="shared" si="6"/>
        <v>-2.8913608919459772</v>
      </c>
      <c r="BE33" s="82">
        <f t="shared" si="10"/>
        <v>10.567939779345483</v>
      </c>
      <c r="BF33" s="82">
        <f t="shared" si="10"/>
        <v>10.567978306364934</v>
      </c>
      <c r="BG33" s="82">
        <f t="shared" si="10"/>
        <v>10.567809853142172</v>
      </c>
      <c r="BH33" s="82">
        <f t="shared" si="10"/>
        <v>10.568546847555671</v>
      </c>
      <c r="BI33" s="82">
        <f t="shared" si="10"/>
        <v>10.565331192331557</v>
      </c>
      <c r="BJ33" s="82">
        <f t="shared" si="10"/>
        <v>10.579532778434311</v>
      </c>
      <c r="BK33" s="82">
        <f t="shared" si="10"/>
        <v>10.519807235344672</v>
      </c>
      <c r="BL33" s="82">
        <f t="shared" si="8"/>
        <v>11.069719293731691</v>
      </c>
    </row>
    <row r="34" spans="1:64" s="82" customFormat="1" ht="12.95" customHeight="1" x14ac:dyDescent="0.2">
      <c r="A34" s="68" t="s">
        <v>224</v>
      </c>
      <c r="B34" s="69" t="s">
        <v>165</v>
      </c>
      <c r="C34" s="68">
        <v>22606.252</v>
      </c>
      <c r="D34" s="68" t="s">
        <v>206</v>
      </c>
      <c r="E34" s="82">
        <f t="shared" si="11"/>
        <v>-9464.1399505646332</v>
      </c>
      <c r="F34" s="82">
        <f t="shared" si="31"/>
        <v>-9464</v>
      </c>
      <c r="G34" s="82">
        <f t="shared" si="12"/>
        <v>-0.31726799999887589</v>
      </c>
      <c r="H34" s="82">
        <f t="shared" si="13"/>
        <v>-0.31726799999887589</v>
      </c>
      <c r="Q34" s="111">
        <f t="shared" si="14"/>
        <v>7587.7520000000004</v>
      </c>
      <c r="S34" s="83">
        <f t="shared" si="15"/>
        <v>0.2</v>
      </c>
      <c r="Z34" s="82">
        <f t="shared" si="16"/>
        <v>-9464</v>
      </c>
      <c r="AA34" s="82">
        <f t="shared" si="17"/>
        <v>-0.3238762238960447</v>
      </c>
      <c r="AB34" s="82">
        <f t="shared" si="18"/>
        <v>-0.35672017331310468</v>
      </c>
      <c r="AC34" s="82">
        <f t="shared" si="19"/>
        <v>-0.31726799999887589</v>
      </c>
      <c r="AD34" s="82">
        <f t="shared" si="20"/>
        <v>6.6082238971688079E-3</v>
      </c>
      <c r="AE34" s="82">
        <f t="shared" si="21"/>
        <v>8.7337246150225827E-6</v>
      </c>
      <c r="AF34" s="82">
        <f t="shared" si="22"/>
        <v>-0.31726799999887589</v>
      </c>
      <c r="AG34" s="83"/>
      <c r="AH34" s="82">
        <f t="shared" si="23"/>
        <v>3.9452173314228775E-2</v>
      </c>
      <c r="AI34" s="82">
        <f t="shared" si="24"/>
        <v>0.45022257461225224</v>
      </c>
      <c r="AJ34" s="82">
        <f t="shared" si="25"/>
        <v>0.2703666912783585</v>
      </c>
      <c r="AK34" s="82">
        <f t="shared" si="26"/>
        <v>-4.2621859860737292E-2</v>
      </c>
      <c r="AL34" s="82">
        <f t="shared" si="27"/>
        <v>-3.0642217477184661</v>
      </c>
      <c r="AM34" s="82">
        <f t="shared" si="28"/>
        <v>-25.836613497266004</v>
      </c>
      <c r="AN34" s="82">
        <f t="shared" si="32"/>
        <v>9.56849067862656</v>
      </c>
      <c r="AO34" s="82">
        <f t="shared" si="32"/>
        <v>9.5717208108027592</v>
      </c>
      <c r="AP34" s="82">
        <f t="shared" si="32"/>
        <v>9.5658017855801116</v>
      </c>
      <c r="AQ34" s="82">
        <f t="shared" si="32"/>
        <v>9.576651996549014</v>
      </c>
      <c r="AR34" s="82">
        <f t="shared" si="32"/>
        <v>9.556775191116639</v>
      </c>
      <c r="AS34" s="82">
        <f t="shared" si="32"/>
        <v>9.593233932259503</v>
      </c>
      <c r="AT34" s="82">
        <f t="shared" si="32"/>
        <v>9.5264965902322434</v>
      </c>
      <c r="AU34" s="82">
        <f t="shared" si="30"/>
        <v>9.6492276656604652</v>
      </c>
      <c r="AW34" s="82">
        <v>-5600</v>
      </c>
      <c r="AX34" s="82">
        <f t="shared" si="0"/>
        <v>0.11242922056613824</v>
      </c>
      <c r="AY34" s="82">
        <f t="shared" si="1"/>
        <v>6.3853062737945776E-3</v>
      </c>
      <c r="AZ34" s="82">
        <f t="shared" si="2"/>
        <v>0.10604391429234367</v>
      </c>
      <c r="BA34" s="82">
        <f t="shared" si="3"/>
        <v>0.58180610946622813</v>
      </c>
      <c r="BB34" s="82">
        <f t="shared" si="4"/>
        <v>0.78726935884951732</v>
      </c>
      <c r="BC34" s="82">
        <f t="shared" si="5"/>
        <v>-2.4316277222394453</v>
      </c>
      <c r="BD34" s="82">
        <f t="shared" si="6"/>
        <v>-2.6977069284994499</v>
      </c>
      <c r="BE34" s="82">
        <f t="shared" ref="BE34:BK70" si="33">$BL34+$AB$7*SIN(BF34)</f>
        <v>10.631894411388174</v>
      </c>
      <c r="BF34" s="82">
        <f t="shared" si="33"/>
        <v>10.631905069199288</v>
      </c>
      <c r="BG34" s="82">
        <f t="shared" si="33"/>
        <v>10.63185073692364</v>
      </c>
      <c r="BH34" s="82">
        <f t="shared" si="33"/>
        <v>10.632127797580736</v>
      </c>
      <c r="BI34" s="82">
        <f t="shared" si="33"/>
        <v>10.630717062595281</v>
      </c>
      <c r="BJ34" s="82">
        <f t="shared" si="33"/>
        <v>10.637955615166851</v>
      </c>
      <c r="BK34" s="82">
        <f t="shared" si="33"/>
        <v>10.602161322204076</v>
      </c>
      <c r="BL34" s="82">
        <f t="shared" si="8"/>
        <v>11.147257046355666</v>
      </c>
    </row>
    <row r="35" spans="1:64" s="82" customFormat="1" ht="12.95" customHeight="1" x14ac:dyDescent="0.2">
      <c r="A35" s="68" t="s">
        <v>260</v>
      </c>
      <c r="B35" s="69" t="s">
        <v>165</v>
      </c>
      <c r="C35" s="68">
        <v>22787.614000000001</v>
      </c>
      <c r="D35" s="68" t="s">
        <v>206</v>
      </c>
      <c r="E35" s="82">
        <f t="shared" si="11"/>
        <v>-9384.1390859860858</v>
      </c>
      <c r="F35" s="82">
        <f t="shared" si="31"/>
        <v>-9384</v>
      </c>
      <c r="G35" s="82">
        <f t="shared" si="12"/>
        <v>-0.31530799999745796</v>
      </c>
      <c r="H35" s="82">
        <f t="shared" si="13"/>
        <v>-0.31530799999745796</v>
      </c>
      <c r="Q35" s="111">
        <f t="shared" si="14"/>
        <v>7769.1140000000014</v>
      </c>
      <c r="S35" s="83">
        <f t="shared" si="15"/>
        <v>0.2</v>
      </c>
      <c r="Z35" s="82">
        <f t="shared" si="16"/>
        <v>-9384</v>
      </c>
      <c r="AA35" s="82">
        <f t="shared" si="17"/>
        <v>-0.31184990611216579</v>
      </c>
      <c r="AB35" s="82">
        <f t="shared" si="18"/>
        <v>-0.35673519147061444</v>
      </c>
      <c r="AC35" s="82">
        <f t="shared" si="19"/>
        <v>-0.31530799999745796</v>
      </c>
      <c r="AD35" s="82">
        <f t="shared" si="20"/>
        <v>-3.4580938852921683E-3</v>
      </c>
      <c r="AE35" s="82">
        <f t="shared" si="21"/>
        <v>2.3916826638990169E-6</v>
      </c>
      <c r="AF35" s="82">
        <f t="shared" si="22"/>
        <v>-0.31530799999745796</v>
      </c>
      <c r="AG35" s="83"/>
      <c r="AH35" s="82">
        <f t="shared" si="23"/>
        <v>4.1427191473156495E-2</v>
      </c>
      <c r="AI35" s="82">
        <f t="shared" si="24"/>
        <v>0.45071362296818673</v>
      </c>
      <c r="AJ35" s="82">
        <f t="shared" si="25"/>
        <v>0.28072237679071532</v>
      </c>
      <c r="AK35" s="82">
        <f t="shared" si="26"/>
        <v>-4.8541903663057294E-2</v>
      </c>
      <c r="AL35" s="82">
        <f t="shared" si="27"/>
        <v>-3.0534489672192113</v>
      </c>
      <c r="AM35" s="82">
        <f t="shared" si="28"/>
        <v>-22.675531619874778</v>
      </c>
      <c r="AN35" s="82">
        <f t="shared" si="32"/>
        <v>9.588441057246671</v>
      </c>
      <c r="AO35" s="82">
        <f t="shared" si="32"/>
        <v>9.592036961653907</v>
      </c>
      <c r="AP35" s="82">
        <f t="shared" si="32"/>
        <v>9.5854272229211439</v>
      </c>
      <c r="AQ35" s="82">
        <f t="shared" si="32"/>
        <v>9.5975824553324518</v>
      </c>
      <c r="AR35" s="82">
        <f t="shared" si="32"/>
        <v>9.575247639388671</v>
      </c>
      <c r="AS35" s="82">
        <f t="shared" si="32"/>
        <v>9.6163538414489533</v>
      </c>
      <c r="AT35" s="82">
        <f t="shared" si="32"/>
        <v>9.5408998105143041</v>
      </c>
      <c r="AU35" s="82">
        <f t="shared" si="30"/>
        <v>9.6802427667100552</v>
      </c>
      <c r="AW35" s="82">
        <v>-5400</v>
      </c>
      <c r="AX35" s="82">
        <f t="shared" si="0"/>
        <v>0.12580887674056027</v>
      </c>
      <c r="AY35" s="82">
        <f t="shared" si="1"/>
        <v>1.9086319913027255E-2</v>
      </c>
      <c r="AZ35" s="82">
        <f t="shared" si="2"/>
        <v>0.10672255682753301</v>
      </c>
      <c r="BA35" s="82">
        <f t="shared" si="3"/>
        <v>0.5989776843797</v>
      </c>
      <c r="BB35" s="82">
        <f t="shared" si="4"/>
        <v>0.81509925694666052</v>
      </c>
      <c r="BC35" s="82">
        <f t="shared" si="5"/>
        <v>-2.3850951274720922</v>
      </c>
      <c r="BD35" s="82">
        <f t="shared" si="6"/>
        <v>-2.5164606342516653</v>
      </c>
      <c r="BE35" s="82">
        <f t="shared" si="33"/>
        <v>10.697657786764262</v>
      </c>
      <c r="BF35" s="82">
        <f t="shared" si="33"/>
        <v>10.697659077868831</v>
      </c>
      <c r="BG35" s="82">
        <f t="shared" si="33"/>
        <v>10.697651101259838</v>
      </c>
      <c r="BH35" s="82">
        <f t="shared" si="33"/>
        <v>10.697700385084341</v>
      </c>
      <c r="BI35" s="82">
        <f t="shared" si="33"/>
        <v>10.697396009275545</v>
      </c>
      <c r="BJ35" s="82">
        <f t="shared" si="33"/>
        <v>10.699280676318091</v>
      </c>
      <c r="BK35" s="82">
        <f t="shared" si="33"/>
        <v>10.687790939184463</v>
      </c>
      <c r="BL35" s="82">
        <f t="shared" si="8"/>
        <v>11.224794798979641</v>
      </c>
    </row>
    <row r="36" spans="1:64" s="82" customFormat="1" ht="12.95" customHeight="1" x14ac:dyDescent="0.2">
      <c r="A36" s="68" t="s">
        <v>260</v>
      </c>
      <c r="B36" s="69" t="s">
        <v>165</v>
      </c>
      <c r="C36" s="68">
        <v>22821.624</v>
      </c>
      <c r="D36" s="68" t="s">
        <v>206</v>
      </c>
      <c r="E36" s="82">
        <f t="shared" si="11"/>
        <v>-9369.1368837369027</v>
      </c>
      <c r="F36" s="82">
        <f t="shared" si="31"/>
        <v>-9369</v>
      </c>
      <c r="G36" s="82">
        <f t="shared" si="12"/>
        <v>-0.31031549999897834</v>
      </c>
      <c r="H36" s="82">
        <f t="shared" si="13"/>
        <v>-0.31031549999897834</v>
      </c>
      <c r="Q36" s="111">
        <f t="shared" si="14"/>
        <v>7803.1239999999998</v>
      </c>
      <c r="S36" s="83">
        <f t="shared" si="15"/>
        <v>0.2</v>
      </c>
      <c r="Z36" s="82">
        <f t="shared" si="16"/>
        <v>-9369</v>
      </c>
      <c r="AA36" s="82">
        <f t="shared" si="17"/>
        <v>-0.30960769545491251</v>
      </c>
      <c r="AB36" s="82">
        <f t="shared" si="18"/>
        <v>-0.35211156582131897</v>
      </c>
      <c r="AC36" s="82">
        <f t="shared" si="19"/>
        <v>-0.31031549999897834</v>
      </c>
      <c r="AD36" s="82">
        <f t="shared" si="20"/>
        <v>-7.0780454406582649E-4</v>
      </c>
      <c r="AE36" s="82">
        <f t="shared" si="21"/>
        <v>1.0019745452004651E-7</v>
      </c>
      <c r="AF36" s="82">
        <f t="shared" si="22"/>
        <v>-0.31031549999897834</v>
      </c>
      <c r="AG36" s="83"/>
      <c r="AH36" s="82">
        <f t="shared" si="23"/>
        <v>4.1796065822340647E-2</v>
      </c>
      <c r="AI36" s="82">
        <f t="shared" si="24"/>
        <v>0.45081296089706435</v>
      </c>
      <c r="AJ36" s="82">
        <f t="shared" si="25"/>
        <v>0.28266371963866077</v>
      </c>
      <c r="AK36" s="82">
        <f t="shared" si="26"/>
        <v>-4.9653161886424914E-2</v>
      </c>
      <c r="AL36" s="82">
        <f t="shared" si="27"/>
        <v>-3.0514256905008978</v>
      </c>
      <c r="AM36" s="82">
        <f t="shared" si="28"/>
        <v>-22.166043241902727</v>
      </c>
      <c r="AN36" s="82">
        <f t="shared" si="32"/>
        <v>9.5921855166764676</v>
      </c>
      <c r="AO36" s="82">
        <f t="shared" si="32"/>
        <v>9.5958468238396613</v>
      </c>
      <c r="AP36" s="82">
        <f t="shared" si="32"/>
        <v>9.5891126433748255</v>
      </c>
      <c r="AQ36" s="82">
        <f t="shared" si="32"/>
        <v>9.601504748091104</v>
      </c>
      <c r="AR36" s="82">
        <f t="shared" si="32"/>
        <v>9.5787207750340109</v>
      </c>
      <c r="AS36" s="82">
        <f t="shared" si="32"/>
        <v>9.6206823433756767</v>
      </c>
      <c r="AT36" s="82">
        <f t="shared" si="32"/>
        <v>9.543614855706716</v>
      </c>
      <c r="AU36" s="82">
        <f t="shared" si="30"/>
        <v>9.6860580981568525</v>
      </c>
      <c r="AW36" s="82">
        <v>-5200</v>
      </c>
      <c r="AX36" s="82">
        <f t="shared" si="0"/>
        <v>0.13809310030860716</v>
      </c>
      <c r="AY36" s="82">
        <f t="shared" si="1"/>
        <v>3.1153937251386016E-2</v>
      </c>
      <c r="AZ36" s="82">
        <f t="shared" si="2"/>
        <v>0.10693916305722115</v>
      </c>
      <c r="BA36" s="82">
        <f t="shared" si="3"/>
        <v>0.61817232216730245</v>
      </c>
      <c r="BB36" s="82">
        <f t="shared" si="4"/>
        <v>0.8427330108926897</v>
      </c>
      <c r="BC36" s="82">
        <f t="shared" si="5"/>
        <v>-2.3356555910358114</v>
      </c>
      <c r="BD36" s="82">
        <f t="shared" si="6"/>
        <v>-2.3457835301775489</v>
      </c>
      <c r="BE36" s="82">
        <f t="shared" si="33"/>
        <v>10.765443069806565</v>
      </c>
      <c r="BF36" s="82">
        <f t="shared" si="33"/>
        <v>10.765442681144693</v>
      </c>
      <c r="BG36" s="82">
        <f t="shared" si="33"/>
        <v>10.765445771088881</v>
      </c>
      <c r="BH36" s="82">
        <f t="shared" si="33"/>
        <v>10.765421206504062</v>
      </c>
      <c r="BI36" s="82">
        <f t="shared" si="33"/>
        <v>10.765616562410246</v>
      </c>
      <c r="BJ36" s="82">
        <f t="shared" si="33"/>
        <v>10.764067423312639</v>
      </c>
      <c r="BK36" s="82">
        <f t="shared" si="33"/>
        <v>10.776647461531944</v>
      </c>
      <c r="BL36" s="82">
        <f t="shared" si="8"/>
        <v>11.302332551603616</v>
      </c>
    </row>
    <row r="37" spans="1:64" s="82" customFormat="1" ht="12.95" customHeight="1" x14ac:dyDescent="0.2">
      <c r="A37" s="68" t="s">
        <v>260</v>
      </c>
      <c r="B37" s="69" t="s">
        <v>165</v>
      </c>
      <c r="C37" s="68">
        <v>22846.562999999998</v>
      </c>
      <c r="D37" s="68" t="s">
        <v>206</v>
      </c>
      <c r="E37" s="82">
        <f t="shared" si="11"/>
        <v>-9358.1360039400079</v>
      </c>
      <c r="F37" s="82">
        <f t="shared" si="31"/>
        <v>-9358</v>
      </c>
      <c r="G37" s="82">
        <f t="shared" si="12"/>
        <v>-0.30832100000043283</v>
      </c>
      <c r="H37" s="82">
        <f t="shared" si="13"/>
        <v>-0.30832100000043283</v>
      </c>
      <c r="Q37" s="111">
        <f t="shared" si="14"/>
        <v>7828.0629999999983</v>
      </c>
      <c r="S37" s="83">
        <f t="shared" si="15"/>
        <v>0.2</v>
      </c>
      <c r="Z37" s="82">
        <f t="shared" si="16"/>
        <v>-9358</v>
      </c>
      <c r="AA37" s="82">
        <f t="shared" si="17"/>
        <v>-0.30796596614953631</v>
      </c>
      <c r="AB37" s="82">
        <f t="shared" si="18"/>
        <v>-0.35038727956067472</v>
      </c>
      <c r="AC37" s="82">
        <f t="shared" si="19"/>
        <v>-0.30832100000043283</v>
      </c>
      <c r="AD37" s="82">
        <f t="shared" si="20"/>
        <v>-3.5503385089652451E-4</v>
      </c>
      <c r="AE37" s="82">
        <f t="shared" si="21"/>
        <v>2.5209807056483122E-8</v>
      </c>
      <c r="AF37" s="82">
        <f t="shared" si="22"/>
        <v>-0.30832100000043283</v>
      </c>
      <c r="AG37" s="83"/>
      <c r="AH37" s="82">
        <f t="shared" si="23"/>
        <v>4.2066279560241872E-2</v>
      </c>
      <c r="AI37" s="82">
        <f t="shared" si="24"/>
        <v>0.45088727366417258</v>
      </c>
      <c r="AJ37" s="82">
        <f t="shared" si="25"/>
        <v>0.28408732168018697</v>
      </c>
      <c r="AK37" s="82">
        <f t="shared" si="26"/>
        <v>-5.0468348298745802E-2</v>
      </c>
      <c r="AL37" s="82">
        <f t="shared" si="27"/>
        <v>-3.0499412391911953</v>
      </c>
      <c r="AM37" s="82">
        <f t="shared" si="28"/>
        <v>-21.806535339535483</v>
      </c>
      <c r="AN37" s="82">
        <f t="shared" si="32"/>
        <v>9.5949322473238361</v>
      </c>
      <c r="AO37" s="82">
        <f t="shared" si="32"/>
        <v>9.5986408526847296</v>
      </c>
      <c r="AP37" s="82">
        <f t="shared" si="32"/>
        <v>9.5918164754450892</v>
      </c>
      <c r="AQ37" s="82">
        <f t="shared" si="32"/>
        <v>9.604380645730151</v>
      </c>
      <c r="AR37" s="82">
        <f t="shared" si="32"/>
        <v>9.5812697557587363</v>
      </c>
      <c r="AS37" s="82">
        <f t="shared" si="32"/>
        <v>9.6238552111061875</v>
      </c>
      <c r="AT37" s="82">
        <f t="shared" si="32"/>
        <v>9.545608944493182</v>
      </c>
      <c r="AU37" s="82">
        <f t="shared" si="30"/>
        <v>9.6903226745511706</v>
      </c>
      <c r="AW37" s="82">
        <v>-5000</v>
      </c>
      <c r="AX37" s="82">
        <f t="shared" si="0"/>
        <v>0.14923509857478295</v>
      </c>
      <c r="AY37" s="82">
        <f t="shared" si="1"/>
        <v>4.258815828887097E-2</v>
      </c>
      <c r="AZ37" s="82">
        <f t="shared" si="2"/>
        <v>0.106646940285912</v>
      </c>
      <c r="BA37" s="82">
        <f t="shared" si="3"/>
        <v>0.63970080531983753</v>
      </c>
      <c r="BB37" s="82">
        <f t="shared" si="4"/>
        <v>0.86996928174626509</v>
      </c>
      <c r="BC37" s="82">
        <f t="shared" si="5"/>
        <v>-2.282855613236026</v>
      </c>
      <c r="BD37" s="82">
        <f t="shared" si="6"/>
        <v>-2.1840883137757281</v>
      </c>
      <c r="BE37" s="82">
        <f t="shared" si="33"/>
        <v>10.835493542346763</v>
      </c>
      <c r="BF37" s="82">
        <f t="shared" si="33"/>
        <v>10.835493371250546</v>
      </c>
      <c r="BG37" s="82">
        <f t="shared" si="33"/>
        <v>10.835495317828553</v>
      </c>
      <c r="BH37" s="82">
        <f t="shared" si="33"/>
        <v>10.835473172809674</v>
      </c>
      <c r="BI37" s="82">
        <f t="shared" si="33"/>
        <v>10.835725282575039</v>
      </c>
      <c r="BJ37" s="82">
        <f t="shared" si="33"/>
        <v>10.832878034768164</v>
      </c>
      <c r="BK37" s="82">
        <f t="shared" si="33"/>
        <v>10.868662873722787</v>
      </c>
      <c r="BL37" s="82">
        <f t="shared" si="8"/>
        <v>11.379870304227591</v>
      </c>
    </row>
    <row r="38" spans="1:64" s="82" customFormat="1" ht="12.95" customHeight="1" x14ac:dyDescent="0.2">
      <c r="A38" s="68" t="s">
        <v>260</v>
      </c>
      <c r="B38" s="69" t="s">
        <v>165</v>
      </c>
      <c r="C38" s="68">
        <v>22930.457999999999</v>
      </c>
      <c r="D38" s="68" t="s">
        <v>206</v>
      </c>
      <c r="E38" s="82">
        <f t="shared" si="11"/>
        <v>-9321.1289543165076</v>
      </c>
      <c r="F38" s="82">
        <f t="shared" si="31"/>
        <v>-9321</v>
      </c>
      <c r="G38" s="82">
        <f t="shared" si="12"/>
        <v>-0.29233949999979814</v>
      </c>
      <c r="H38" s="82">
        <f t="shared" si="13"/>
        <v>-0.29233949999979814</v>
      </c>
      <c r="Q38" s="111">
        <f t="shared" si="14"/>
        <v>7911.9579999999987</v>
      </c>
      <c r="S38" s="83">
        <f t="shared" si="15"/>
        <v>0.2</v>
      </c>
      <c r="Z38" s="82">
        <f t="shared" si="16"/>
        <v>-9321</v>
      </c>
      <c r="AA38" s="82">
        <f t="shared" si="17"/>
        <v>-0.30245969169639197</v>
      </c>
      <c r="AB38" s="82">
        <f t="shared" si="18"/>
        <v>-0.33531283577501153</v>
      </c>
      <c r="AC38" s="82">
        <f t="shared" si="19"/>
        <v>-0.29233949999979814</v>
      </c>
      <c r="AD38" s="82">
        <f t="shared" si="20"/>
        <v>1.0120191696593839E-2</v>
      </c>
      <c r="AE38" s="82">
        <f t="shared" si="21"/>
        <v>2.0483655995161377E-5</v>
      </c>
      <c r="AF38" s="82">
        <f t="shared" si="22"/>
        <v>-0.29233949999979814</v>
      </c>
      <c r="AG38" s="83"/>
      <c r="AH38" s="82">
        <f t="shared" si="23"/>
        <v>4.2973335775213374E-2</v>
      </c>
      <c r="AI38" s="82">
        <f t="shared" si="24"/>
        <v>0.45114635741790932</v>
      </c>
      <c r="AJ38" s="82">
        <f t="shared" si="25"/>
        <v>0.28887556876547688</v>
      </c>
      <c r="AK38" s="82">
        <f t="shared" si="26"/>
        <v>-5.3212023343784561E-2</v>
      </c>
      <c r="AL38" s="82">
        <f t="shared" si="27"/>
        <v>-3.0449435099129456</v>
      </c>
      <c r="AM38" s="82">
        <f t="shared" si="28"/>
        <v>-20.677295614983723</v>
      </c>
      <c r="AN38" s="82">
        <f t="shared" si="32"/>
        <v>9.6041763191247664</v>
      </c>
      <c r="AO38" s="82">
        <f t="shared" si="32"/>
        <v>9.6080398069691455</v>
      </c>
      <c r="AP38" s="82">
        <f t="shared" si="32"/>
        <v>9.6009187792315007</v>
      </c>
      <c r="AQ38" s="82">
        <f t="shared" si="32"/>
        <v>9.6140512720059945</v>
      </c>
      <c r="AR38" s="82">
        <f t="shared" si="32"/>
        <v>9.5898564650354707</v>
      </c>
      <c r="AS38" s="82">
        <f t="shared" si="32"/>
        <v>9.6345188546060818</v>
      </c>
      <c r="AT38" s="82">
        <f t="shared" si="32"/>
        <v>9.552335887155083</v>
      </c>
      <c r="AU38" s="82">
        <f t="shared" si="30"/>
        <v>9.7046671587866076</v>
      </c>
      <c r="AW38" s="82">
        <v>-4800</v>
      </c>
      <c r="AX38" s="82">
        <f t="shared" si="0"/>
        <v>0.15918115200933705</v>
      </c>
      <c r="AY38" s="82">
        <f t="shared" si="1"/>
        <v>5.3388983025482062E-2</v>
      </c>
      <c r="AZ38" s="82">
        <f t="shared" si="2"/>
        <v>0.10579216898385499</v>
      </c>
      <c r="BA38" s="82">
        <f t="shared" si="3"/>
        <v>0.66393967629395734</v>
      </c>
      <c r="BB38" s="82">
        <f t="shared" si="4"/>
        <v>0.89651908987481232</v>
      </c>
      <c r="BC38" s="82">
        <f t="shared" si="5"/>
        <v>-2.2261471842847591</v>
      </c>
      <c r="BD38" s="82">
        <f t="shared" si="6"/>
        <v>-2.029979977751625</v>
      </c>
      <c r="BE38" s="82">
        <f t="shared" si="33"/>
        <v>10.908089800862673</v>
      </c>
      <c r="BF38" s="82">
        <f t="shared" si="33"/>
        <v>10.908089790426198</v>
      </c>
      <c r="BG38" s="82">
        <f t="shared" si="33"/>
        <v>10.908090007041571</v>
      </c>
      <c r="BH38" s="82">
        <f t="shared" si="33"/>
        <v>10.908085511167506</v>
      </c>
      <c r="BI38" s="82">
        <f t="shared" si="33"/>
        <v>10.908178870784219</v>
      </c>
      <c r="BJ38" s="82">
        <f t="shared" si="33"/>
        <v>10.906260174411795</v>
      </c>
      <c r="BK38" s="82">
        <f t="shared" si="33"/>
        <v>10.963750178174932</v>
      </c>
      <c r="BL38" s="82">
        <f t="shared" si="8"/>
        <v>11.457408056851566</v>
      </c>
    </row>
    <row r="39" spans="1:64" s="82" customFormat="1" ht="12.95" customHeight="1" x14ac:dyDescent="0.2">
      <c r="A39" s="68" t="s">
        <v>260</v>
      </c>
      <c r="B39" s="69" t="s">
        <v>165</v>
      </c>
      <c r="C39" s="68">
        <v>22939.513999999999</v>
      </c>
      <c r="D39" s="68" t="s">
        <v>206</v>
      </c>
      <c r="E39" s="82">
        <f t="shared" si="11"/>
        <v>-9317.1342485367786</v>
      </c>
      <c r="F39" s="82">
        <f t="shared" si="31"/>
        <v>-9317</v>
      </c>
      <c r="G39" s="82">
        <f t="shared" si="12"/>
        <v>-0.30434149999928195</v>
      </c>
      <c r="H39" s="82">
        <f t="shared" si="13"/>
        <v>-0.30434149999928195</v>
      </c>
      <c r="Q39" s="111">
        <f t="shared" si="14"/>
        <v>7921.0139999999992</v>
      </c>
      <c r="S39" s="83">
        <f t="shared" si="15"/>
        <v>0.2</v>
      </c>
      <c r="Z39" s="82">
        <f t="shared" si="16"/>
        <v>-9317</v>
      </c>
      <c r="AA39" s="82">
        <f t="shared" si="17"/>
        <v>-0.30186588897137773</v>
      </c>
      <c r="AB39" s="82">
        <f t="shared" si="18"/>
        <v>-0.34741272417942115</v>
      </c>
      <c r="AC39" s="82">
        <f t="shared" si="19"/>
        <v>-0.30434149999928195</v>
      </c>
      <c r="AD39" s="82">
        <f t="shared" si="20"/>
        <v>-2.4756110279042232E-3</v>
      </c>
      <c r="AE39" s="82">
        <f t="shared" si="21"/>
        <v>1.225729992296201E-6</v>
      </c>
      <c r="AF39" s="82">
        <f t="shared" si="22"/>
        <v>-0.30434149999928195</v>
      </c>
      <c r="AG39" s="83"/>
      <c r="AH39" s="82">
        <f t="shared" si="23"/>
        <v>4.3071224180139193E-2</v>
      </c>
      <c r="AI39" s="82">
        <f t="shared" si="24"/>
        <v>0.45117521087281298</v>
      </c>
      <c r="AJ39" s="82">
        <f t="shared" si="25"/>
        <v>0.28939320122327267</v>
      </c>
      <c r="AK39" s="82">
        <f t="shared" si="26"/>
        <v>-5.3508795944849578E-2</v>
      </c>
      <c r="AL39" s="82">
        <f t="shared" si="27"/>
        <v>-3.0444027821637962</v>
      </c>
      <c r="AM39" s="82">
        <f t="shared" si="28"/>
        <v>-20.562075151718059</v>
      </c>
      <c r="AN39" s="82">
        <f t="shared" si="32"/>
        <v>9.6051761568804608</v>
      </c>
      <c r="AO39" s="82">
        <f t="shared" si="32"/>
        <v>9.6090559932827482</v>
      </c>
      <c r="AP39" s="82">
        <f t="shared" si="32"/>
        <v>9.6019035288859609</v>
      </c>
      <c r="AQ39" s="82">
        <f t="shared" si="32"/>
        <v>9.6150964784874535</v>
      </c>
      <c r="AR39" s="82">
        <f t="shared" si="32"/>
        <v>9.5907859727712985</v>
      </c>
      <c r="AS39" s="82">
        <f t="shared" si="32"/>
        <v>9.6356708565781766</v>
      </c>
      <c r="AT39" s="82">
        <f t="shared" si="32"/>
        <v>9.5530649737697786</v>
      </c>
      <c r="AU39" s="82">
        <f t="shared" si="30"/>
        <v>9.7062179138390867</v>
      </c>
      <c r="AW39" s="82">
        <v>-4600</v>
      </c>
      <c r="AX39" s="82">
        <f t="shared" si="0"/>
        <v>0.1678692662577681</v>
      </c>
      <c r="AY39" s="82">
        <f t="shared" si="1"/>
        <v>6.3556411461219237E-2</v>
      </c>
      <c r="AZ39" s="82">
        <f t="shared" si="2"/>
        <v>0.10431285479654888</v>
      </c>
      <c r="BA39" s="82">
        <f t="shared" si="3"/>
        <v>0.69134752637227337</v>
      </c>
      <c r="BB39" s="82">
        <f t="shared" si="4"/>
        <v>0.92196903442298939</v>
      </c>
      <c r="BC39" s="82">
        <f t="shared" si="5"/>
        <v>-2.1648610536771673</v>
      </c>
      <c r="BD39" s="82">
        <f t="shared" si="6"/>
        <v>-1.8822082522534913</v>
      </c>
      <c r="BE39" s="82">
        <f t="shared" si="33"/>
        <v>10.983558521771382</v>
      </c>
      <c r="BF39" s="82">
        <f t="shared" si="33"/>
        <v>10.98355852177354</v>
      </c>
      <c r="BG39" s="82">
        <f t="shared" si="33"/>
        <v>10.983558521447785</v>
      </c>
      <c r="BH39" s="82">
        <f t="shared" si="33"/>
        <v>10.983558570613683</v>
      </c>
      <c r="BI39" s="82">
        <f t="shared" si="33"/>
        <v>10.983551152344177</v>
      </c>
      <c r="BJ39" s="82">
        <f t="shared" si="33"/>
        <v>10.9847276530705</v>
      </c>
      <c r="BK39" s="82">
        <f t="shared" si="33"/>
        <v>11.061803918024424</v>
      </c>
      <c r="BL39" s="82">
        <f t="shared" si="8"/>
        <v>11.534945809475541</v>
      </c>
    </row>
    <row r="40" spans="1:64" s="82" customFormat="1" ht="12.95" customHeight="1" x14ac:dyDescent="0.2">
      <c r="A40" s="68" t="s">
        <v>260</v>
      </c>
      <c r="B40" s="69" t="s">
        <v>165</v>
      </c>
      <c r="C40" s="68">
        <v>23499.502</v>
      </c>
      <c r="D40" s="68" t="s">
        <v>206</v>
      </c>
      <c r="E40" s="82">
        <f t="shared" si="11"/>
        <v>-9070.1170996653946</v>
      </c>
      <c r="F40" s="82">
        <f t="shared" si="31"/>
        <v>-9070</v>
      </c>
      <c r="G40" s="82">
        <f t="shared" si="12"/>
        <v>-0.26546500000040396</v>
      </c>
      <c r="H40" s="82">
        <f t="shared" si="13"/>
        <v>-0.26546500000040396</v>
      </c>
      <c r="Q40" s="111">
        <f t="shared" si="14"/>
        <v>8481.0020000000004</v>
      </c>
      <c r="S40" s="83">
        <f t="shared" si="15"/>
        <v>0.2</v>
      </c>
      <c r="Z40" s="82">
        <f t="shared" si="16"/>
        <v>-9070</v>
      </c>
      <c r="AA40" s="82">
        <f t="shared" si="17"/>
        <v>-0.26575742321682561</v>
      </c>
      <c r="AB40" s="82">
        <f t="shared" si="18"/>
        <v>-0.31451283905045357</v>
      </c>
      <c r="AC40" s="82">
        <f t="shared" si="19"/>
        <v>-0.26546500000040396</v>
      </c>
      <c r="AD40" s="82">
        <f t="shared" si="20"/>
        <v>2.9242321642164448E-4</v>
      </c>
      <c r="AE40" s="82">
        <f t="shared" si="21"/>
        <v>1.7102267500475984E-8</v>
      </c>
      <c r="AF40" s="82">
        <f t="shared" si="22"/>
        <v>-0.26546500000040396</v>
      </c>
      <c r="AG40" s="83"/>
      <c r="AH40" s="82">
        <f t="shared" si="23"/>
        <v>4.9047839050049627E-2</v>
      </c>
      <c r="AI40" s="82">
        <f t="shared" si="24"/>
        <v>0.45328072533517694</v>
      </c>
      <c r="AJ40" s="82">
        <f t="shared" si="25"/>
        <v>0.32136218307011449</v>
      </c>
      <c r="AK40" s="82">
        <f t="shared" si="26"/>
        <v>-7.190184360597833E-2</v>
      </c>
      <c r="AL40" s="82">
        <f t="shared" si="27"/>
        <v>-3.0108280124829525</v>
      </c>
      <c r="AM40" s="82">
        <f t="shared" si="28"/>
        <v>-15.272854129463131</v>
      </c>
      <c r="AN40" s="82">
        <f t="shared" si="32"/>
        <v>9.6671185585116532</v>
      </c>
      <c r="AO40" s="82">
        <f t="shared" si="32"/>
        <v>9.6718465965085159</v>
      </c>
      <c r="AP40" s="82">
        <f t="shared" si="32"/>
        <v>9.6630136136485536</v>
      </c>
      <c r="AQ40" s="82">
        <f t="shared" si="32"/>
        <v>9.6795314748414256</v>
      </c>
      <c r="AR40" s="82">
        <f t="shared" si="32"/>
        <v>9.6486966071863325</v>
      </c>
      <c r="AS40" s="82">
        <f t="shared" si="32"/>
        <v>9.7064585930982084</v>
      </c>
      <c r="AT40" s="82">
        <f t="shared" si="32"/>
        <v>9.5988765688008648</v>
      </c>
      <c r="AU40" s="82">
        <f t="shared" si="30"/>
        <v>9.8019770383296958</v>
      </c>
      <c r="AW40" s="82">
        <v>-4400</v>
      </c>
      <c r="AX40" s="82">
        <f t="shared" si="0"/>
        <v>0.17522752110291784</v>
      </c>
      <c r="AY40" s="82">
        <f t="shared" si="1"/>
        <v>7.3090443596082549E-2</v>
      </c>
      <c r="AZ40" s="82">
        <f t="shared" si="2"/>
        <v>0.10213707750683527</v>
      </c>
      <c r="BA40" s="82">
        <f t="shared" si="3"/>
        <v>0.72248503935840602</v>
      </c>
      <c r="BB40" s="82">
        <f t="shared" si="4"/>
        <v>0.94572688799311511</v>
      </c>
      <c r="BC40" s="82">
        <f t="shared" si="5"/>
        <v>-2.0981714276975314</v>
      </c>
      <c r="BD40" s="82">
        <f t="shared" si="6"/>
        <v>-1.7396282483968166</v>
      </c>
      <c r="BE40" s="82">
        <f t="shared" si="33"/>
        <v>11.062282951154529</v>
      </c>
      <c r="BF40" s="82">
        <f t="shared" si="33"/>
        <v>11.062282963079728</v>
      </c>
      <c r="BG40" s="82">
        <f t="shared" si="33"/>
        <v>11.06228328750619</v>
      </c>
      <c r="BH40" s="82">
        <f t="shared" si="33"/>
        <v>11.062292112963341</v>
      </c>
      <c r="BI40" s="82">
        <f t="shared" si="33"/>
        <v>11.062531748588663</v>
      </c>
      <c r="BJ40" s="82">
        <f t="shared" si="33"/>
        <v>11.068739590290201</v>
      </c>
      <c r="BK40" s="82">
        <f t="shared" si="33"/>
        <v>11.162700810825374</v>
      </c>
      <c r="BL40" s="82">
        <f t="shared" si="8"/>
        <v>11.612483562099516</v>
      </c>
    </row>
    <row r="41" spans="1:64" s="82" customFormat="1" ht="12.95" customHeight="1" x14ac:dyDescent="0.2">
      <c r="A41" s="68" t="s">
        <v>260</v>
      </c>
      <c r="B41" s="69" t="s">
        <v>165</v>
      </c>
      <c r="C41" s="68">
        <v>23515.364000000001</v>
      </c>
      <c r="D41" s="68" t="s">
        <v>206</v>
      </c>
      <c r="E41" s="82">
        <f t="shared" si="11"/>
        <v>-9063.1201889898111</v>
      </c>
      <c r="F41" s="82">
        <f t="shared" si="31"/>
        <v>-9063</v>
      </c>
      <c r="G41" s="82">
        <f t="shared" si="12"/>
        <v>-0.27246849999937695</v>
      </c>
      <c r="H41" s="82">
        <f t="shared" si="13"/>
        <v>-0.27246849999937695</v>
      </c>
      <c r="Q41" s="111">
        <f t="shared" si="14"/>
        <v>8496.8640000000014</v>
      </c>
      <c r="S41" s="83">
        <f t="shared" si="15"/>
        <v>0.2</v>
      </c>
      <c r="Z41" s="82">
        <f t="shared" si="16"/>
        <v>-9063</v>
      </c>
      <c r="AA41" s="82">
        <f t="shared" si="17"/>
        <v>-0.26475021654787173</v>
      </c>
      <c r="AB41" s="82">
        <f t="shared" si="18"/>
        <v>-0.32168368385727059</v>
      </c>
      <c r="AC41" s="82">
        <f t="shared" si="19"/>
        <v>-0.27246849999937695</v>
      </c>
      <c r="AD41" s="82">
        <f t="shared" si="20"/>
        <v>-7.7182834515052146E-3</v>
      </c>
      <c r="AE41" s="82">
        <f t="shared" si="21"/>
        <v>1.191437988755585E-5</v>
      </c>
      <c r="AF41" s="82">
        <f t="shared" si="22"/>
        <v>-0.27246849999937695</v>
      </c>
      <c r="AG41" s="83"/>
      <c r="AH41" s="82">
        <f t="shared" si="23"/>
        <v>4.9215183857893662E-2</v>
      </c>
      <c r="AI41" s="82">
        <f t="shared" si="24"/>
        <v>0.45334981140985398</v>
      </c>
      <c r="AJ41" s="82">
        <f t="shared" si="25"/>
        <v>0.32226860846477479</v>
      </c>
      <c r="AK41" s="82">
        <f t="shared" si="26"/>
        <v>-7.2425214658477871E-2</v>
      </c>
      <c r="AL41" s="82">
        <f t="shared" si="27"/>
        <v>-3.0098706581208363</v>
      </c>
      <c r="AM41" s="82">
        <f t="shared" si="28"/>
        <v>-15.161533012182284</v>
      </c>
      <c r="AN41" s="82">
        <f t="shared" ref="AN41:AT50" si="34">$AU41+$AB$7*SIN(AO41)</f>
        <v>9.6688803504532785</v>
      </c>
      <c r="AO41" s="82">
        <f t="shared" si="34"/>
        <v>9.6736275494098951</v>
      </c>
      <c r="AP41" s="82">
        <f t="shared" si="34"/>
        <v>9.6647548879377378</v>
      </c>
      <c r="AQ41" s="82">
        <f t="shared" si="34"/>
        <v>9.6813544203968558</v>
      </c>
      <c r="AR41" s="82">
        <f t="shared" si="34"/>
        <v>9.6503538689200123</v>
      </c>
      <c r="AS41" s="82">
        <f t="shared" si="34"/>
        <v>9.7084538264216871</v>
      </c>
      <c r="AT41" s="82">
        <f t="shared" si="34"/>
        <v>9.6001998674315505</v>
      </c>
      <c r="AU41" s="82">
        <f t="shared" si="30"/>
        <v>9.8046908596715348</v>
      </c>
      <c r="AW41" s="82">
        <v>-4200</v>
      </c>
      <c r="AX41" s="82">
        <f t="shared" si="0"/>
        <v>0.18117209261622785</v>
      </c>
      <c r="AY41" s="82">
        <f t="shared" si="1"/>
        <v>8.1991079430072028E-2</v>
      </c>
      <c r="AZ41" s="82">
        <f t="shared" si="2"/>
        <v>9.9181013186155811E-2</v>
      </c>
      <c r="BA41" s="82">
        <f t="shared" si="3"/>
        <v>0.75803886546237975</v>
      </c>
      <c r="BB41" s="82">
        <f t="shared" si="4"/>
        <v>0.96694057400612754</v>
      </c>
      <c r="BC41" s="82">
        <f t="shared" si="5"/>
        <v>-2.0250488897740895</v>
      </c>
      <c r="BD41" s="82">
        <f t="shared" si="6"/>
        <v>-1.6011662740762136</v>
      </c>
      <c r="BE41" s="82">
        <f t="shared" si="33"/>
        <v>11.144715647387748</v>
      </c>
      <c r="BF41" s="82">
        <f t="shared" si="33"/>
        <v>11.144716254615078</v>
      </c>
      <c r="BG41" s="82">
        <f t="shared" si="33"/>
        <v>11.144723665393924</v>
      </c>
      <c r="BH41" s="82">
        <f t="shared" si="33"/>
        <v>11.144814079262279</v>
      </c>
      <c r="BI41" s="82">
        <f t="shared" si="33"/>
        <v>11.145912811425994</v>
      </c>
      <c r="BJ41" s="82">
        <f t="shared" si="33"/>
        <v>11.158678881725619</v>
      </c>
      <c r="BK41" s="82">
        <f t="shared" si="33"/>
        <v>11.266300489365454</v>
      </c>
      <c r="BL41" s="82">
        <f t="shared" si="8"/>
        <v>11.690021314723491</v>
      </c>
    </row>
    <row r="42" spans="1:64" s="82" customFormat="1" ht="12.95" customHeight="1" x14ac:dyDescent="0.2">
      <c r="A42" s="68" t="s">
        <v>260</v>
      </c>
      <c r="B42" s="69" t="s">
        <v>165</v>
      </c>
      <c r="C42" s="68">
        <v>23517.634999999998</v>
      </c>
      <c r="D42" s="68" t="s">
        <v>206</v>
      </c>
      <c r="E42" s="82">
        <f t="shared" si="11"/>
        <v>-9062.1184247643541</v>
      </c>
      <c r="F42" s="82">
        <f t="shared" si="31"/>
        <v>-9062</v>
      </c>
      <c r="G42" s="82">
        <f t="shared" si="12"/>
        <v>-0.26846900000236928</v>
      </c>
      <c r="H42" s="82">
        <f t="shared" si="13"/>
        <v>-0.26846900000236928</v>
      </c>
      <c r="Q42" s="111">
        <f t="shared" si="14"/>
        <v>8499.1349999999984</v>
      </c>
      <c r="S42" s="83">
        <f t="shared" si="15"/>
        <v>0.2</v>
      </c>
      <c r="Z42" s="82">
        <f t="shared" si="16"/>
        <v>-9062</v>
      </c>
      <c r="AA42" s="82">
        <f t="shared" si="17"/>
        <v>-0.26460640275205105</v>
      </c>
      <c r="AB42" s="82">
        <f t="shared" si="18"/>
        <v>-0.31770808072984086</v>
      </c>
      <c r="AC42" s="82">
        <f t="shared" si="19"/>
        <v>-0.26846900000236928</v>
      </c>
      <c r="AD42" s="82">
        <f t="shared" si="20"/>
        <v>-3.8625972503182338E-3</v>
      </c>
      <c r="AE42" s="82">
        <f t="shared" si="21"/>
        <v>2.9839315036331961E-6</v>
      </c>
      <c r="AF42" s="82">
        <f t="shared" si="22"/>
        <v>-0.26846900000236928</v>
      </c>
      <c r="AG42" s="83"/>
      <c r="AH42" s="82">
        <f t="shared" si="23"/>
        <v>4.9239080727471587E-2</v>
      </c>
      <c r="AI42" s="82">
        <f t="shared" si="24"/>
        <v>0.45335972382966427</v>
      </c>
      <c r="AJ42" s="82">
        <f t="shared" si="25"/>
        <v>0.32239810086593584</v>
      </c>
      <c r="AK42" s="82">
        <f t="shared" si="26"/>
        <v>-7.2499992223364951E-2</v>
      </c>
      <c r="AL42" s="82">
        <f t="shared" si="27"/>
        <v>-3.0097338645290495</v>
      </c>
      <c r="AM42" s="82">
        <f t="shared" si="28"/>
        <v>-15.145758459615569</v>
      </c>
      <c r="AN42" s="82">
        <f t="shared" si="34"/>
        <v>9.6691320658445132</v>
      </c>
      <c r="AO42" s="82">
        <f t="shared" si="34"/>
        <v>9.6738819792351656</v>
      </c>
      <c r="AP42" s="82">
        <f t="shared" si="34"/>
        <v>9.6650036869491753</v>
      </c>
      <c r="AQ42" s="82">
        <f t="shared" si="34"/>
        <v>9.6816148268362898</v>
      </c>
      <c r="AR42" s="82">
        <f t="shared" si="34"/>
        <v>9.6505906986529517</v>
      </c>
      <c r="AS42" s="82">
        <f t="shared" si="34"/>
        <v>9.708738806859925</v>
      </c>
      <c r="AT42" s="82">
        <f t="shared" si="34"/>
        <v>9.6003890327963752</v>
      </c>
      <c r="AU42" s="82">
        <f t="shared" si="30"/>
        <v>9.8050785484346541</v>
      </c>
      <c r="AW42" s="82">
        <v>-4000</v>
      </c>
      <c r="AX42" s="82">
        <f t="shared" si="0"/>
        <v>0.18560492658928213</v>
      </c>
      <c r="AY42" s="82">
        <f t="shared" si="1"/>
        <v>9.0258318963187617E-2</v>
      </c>
      <c r="AZ42" s="82">
        <f t="shared" si="2"/>
        <v>9.5346607626094523E-2</v>
      </c>
      <c r="BA42" s="82">
        <f t="shared" si="3"/>
        <v>0.79884842374719423</v>
      </c>
      <c r="BB42" s="82">
        <f t="shared" si="4"/>
        <v>0.98437680655467319</v>
      </c>
      <c r="BC42" s="82">
        <f t="shared" si="5"/>
        <v>-1.9441967345414932</v>
      </c>
      <c r="BD42" s="82">
        <f t="shared" si="6"/>
        <v>-1.4657876583021536</v>
      </c>
      <c r="BE42" s="82">
        <f t="shared" si="33"/>
        <v>11.231394578010898</v>
      </c>
      <c r="BF42" s="82">
        <f t="shared" si="33"/>
        <v>11.231400521711011</v>
      </c>
      <c r="BG42" s="82">
        <f t="shared" si="33"/>
        <v>11.231446650064708</v>
      </c>
      <c r="BH42" s="82">
        <f t="shared" si="33"/>
        <v>11.231804346244788</v>
      </c>
      <c r="BI42" s="82">
        <f t="shared" si="33"/>
        <v>11.234560221396759</v>
      </c>
      <c r="BJ42" s="82">
        <f t="shared" si="33"/>
        <v>11.254830956335127</v>
      </c>
      <c r="BK42" s="82">
        <f t="shared" si="33"/>
        <v>11.372446345145336</v>
      </c>
      <c r="BL42" s="82">
        <f t="shared" si="8"/>
        <v>11.767559067347467</v>
      </c>
    </row>
    <row r="43" spans="1:64" s="82" customFormat="1" ht="12.95" customHeight="1" x14ac:dyDescent="0.2">
      <c r="A43" s="68" t="s">
        <v>260</v>
      </c>
      <c r="B43" s="69" t="s">
        <v>165</v>
      </c>
      <c r="C43" s="68">
        <v>23558.452000000001</v>
      </c>
      <c r="D43" s="68" t="s">
        <v>206</v>
      </c>
      <c r="E43" s="82">
        <f t="shared" si="11"/>
        <v>-9044.1135765078125</v>
      </c>
      <c r="F43" s="82">
        <f t="shared" si="31"/>
        <v>-9044</v>
      </c>
      <c r="G43" s="82">
        <f t="shared" si="12"/>
        <v>-0.25747799999953713</v>
      </c>
      <c r="H43" s="82">
        <f t="shared" si="13"/>
        <v>-0.25747799999953713</v>
      </c>
      <c r="Q43" s="111">
        <f t="shared" si="14"/>
        <v>8539.9520000000011</v>
      </c>
      <c r="S43" s="83">
        <f t="shared" si="15"/>
        <v>0.2</v>
      </c>
      <c r="Z43" s="82">
        <f t="shared" si="16"/>
        <v>-9044</v>
      </c>
      <c r="AA43" s="82">
        <f t="shared" si="17"/>
        <v>-0.26202087141790975</v>
      </c>
      <c r="AB43" s="82">
        <f t="shared" si="18"/>
        <v>-0.30714681515796693</v>
      </c>
      <c r="AC43" s="82">
        <f t="shared" si="19"/>
        <v>-0.25747799999953713</v>
      </c>
      <c r="AD43" s="82">
        <f t="shared" si="20"/>
        <v>4.5428714183726182E-3</v>
      </c>
      <c r="AE43" s="82">
        <f t="shared" si="21"/>
        <v>4.1275361447733687E-6</v>
      </c>
      <c r="AF43" s="82">
        <f t="shared" si="22"/>
        <v>-0.25747799999953713</v>
      </c>
      <c r="AG43" s="83"/>
      <c r="AH43" s="82">
        <f t="shared" si="23"/>
        <v>4.966881515842983E-2</v>
      </c>
      <c r="AI43" s="82">
        <f t="shared" si="24"/>
        <v>0.45353998767970938</v>
      </c>
      <c r="AJ43" s="82">
        <f t="shared" si="25"/>
        <v>0.32472909966835894</v>
      </c>
      <c r="AK43" s="82">
        <f t="shared" si="26"/>
        <v>-7.3846430779535482E-2</v>
      </c>
      <c r="AL43" s="82">
        <f t="shared" si="27"/>
        <v>-3.0072703433144032</v>
      </c>
      <c r="AM43" s="82">
        <f t="shared" si="28"/>
        <v>-14.867165482468977</v>
      </c>
      <c r="AN43" s="82">
        <f t="shared" si="34"/>
        <v>9.6736642705136244</v>
      </c>
      <c r="AO43" s="82">
        <f t="shared" si="34"/>
        <v>9.6784620641250978</v>
      </c>
      <c r="AP43" s="82">
        <f t="shared" si="34"/>
        <v>9.6694840293056536</v>
      </c>
      <c r="AQ43" s="82">
        <f t="shared" si="34"/>
        <v>9.686301529331784</v>
      </c>
      <c r="AR43" s="82">
        <f t="shared" si="34"/>
        <v>9.654856994799264</v>
      </c>
      <c r="AS43" s="82">
        <f t="shared" si="34"/>
        <v>9.7138661775045847</v>
      </c>
      <c r="AT43" s="82">
        <f t="shared" si="34"/>
        <v>9.6037992991311345</v>
      </c>
      <c r="AU43" s="82">
        <f t="shared" si="30"/>
        <v>9.8120569461708129</v>
      </c>
      <c r="AW43" s="82">
        <v>-3800</v>
      </c>
      <c r="AX43" s="82">
        <f t="shared" si="0"/>
        <v>0.18841105099762251</v>
      </c>
      <c r="AY43" s="82">
        <f t="shared" si="1"/>
        <v>9.789216219542933E-2</v>
      </c>
      <c r="AZ43" s="82">
        <f t="shared" si="2"/>
        <v>9.0518888802193193E-2</v>
      </c>
      <c r="BA43" s="82">
        <f t="shared" si="3"/>
        <v>0.84593206844782853</v>
      </c>
      <c r="BB43" s="82">
        <f t="shared" si="4"/>
        <v>0.99623830621792597</v>
      </c>
      <c r="BC43" s="82">
        <f t="shared" si="5"/>
        <v>-1.8539639845803231</v>
      </c>
      <c r="BD43" s="82">
        <f t="shared" si="6"/>
        <v>-1.3324636251041664</v>
      </c>
      <c r="BE43" s="82">
        <f t="shared" si="33"/>
        <v>11.322964081787129</v>
      </c>
      <c r="BF43" s="82">
        <f t="shared" si="33"/>
        <v>11.322993813140684</v>
      </c>
      <c r="BG43" s="82">
        <f t="shared" si="33"/>
        <v>11.323161424107376</v>
      </c>
      <c r="BH43" s="82">
        <f t="shared" si="33"/>
        <v>11.324104791255476</v>
      </c>
      <c r="BI43" s="82">
        <f t="shared" si="33"/>
        <v>11.329366427061426</v>
      </c>
      <c r="BJ43" s="82">
        <f t="shared" si="33"/>
        <v>11.357363942926256</v>
      </c>
      <c r="BK43" s="82">
        <f t="shared" si="33"/>
        <v>11.480966469453508</v>
      </c>
      <c r="BL43" s="82">
        <f t="shared" si="8"/>
        <v>11.845096819971442</v>
      </c>
    </row>
    <row r="44" spans="1:64" s="82" customFormat="1" ht="12.95" customHeight="1" x14ac:dyDescent="0.2">
      <c r="A44" s="68" t="s">
        <v>260</v>
      </c>
      <c r="B44" s="69" t="s">
        <v>165</v>
      </c>
      <c r="C44" s="68">
        <v>23610.594000000001</v>
      </c>
      <c r="D44" s="68" t="s">
        <v>206</v>
      </c>
      <c r="E44" s="82">
        <f t="shared" si="11"/>
        <v>-9021.1131404690914</v>
      </c>
      <c r="F44" s="82">
        <f t="shared" si="31"/>
        <v>-9021</v>
      </c>
      <c r="G44" s="82">
        <f t="shared" si="12"/>
        <v>-0.25648949999958859</v>
      </c>
      <c r="H44" s="82">
        <f t="shared" si="13"/>
        <v>-0.25648949999958859</v>
      </c>
      <c r="Q44" s="111">
        <f t="shared" si="14"/>
        <v>8592.094000000001</v>
      </c>
      <c r="S44" s="83">
        <f t="shared" si="15"/>
        <v>0.2</v>
      </c>
      <c r="Z44" s="82">
        <f t="shared" si="16"/>
        <v>-9021</v>
      </c>
      <c r="AA44" s="82">
        <f t="shared" si="17"/>
        <v>-0.25872573928848513</v>
      </c>
      <c r="AB44" s="82">
        <f t="shared" si="18"/>
        <v>-0.30670628407005002</v>
      </c>
      <c r="AC44" s="82">
        <f t="shared" si="19"/>
        <v>-0.25648949999958859</v>
      </c>
      <c r="AD44" s="82">
        <f t="shared" si="20"/>
        <v>2.2362392888965466E-3</v>
      </c>
      <c r="AE44" s="82">
        <f t="shared" si="21"/>
        <v>1.0001532314409063E-6</v>
      </c>
      <c r="AF44" s="82">
        <f t="shared" si="22"/>
        <v>-0.25648949999958859</v>
      </c>
      <c r="AG44" s="83"/>
      <c r="AH44" s="82">
        <f t="shared" si="23"/>
        <v>5.0216784070461415E-2</v>
      </c>
      <c r="AI44" s="82">
        <f t="shared" si="24"/>
        <v>0.45377541203452132</v>
      </c>
      <c r="AJ44" s="82">
        <f t="shared" si="25"/>
        <v>0.32770799318332106</v>
      </c>
      <c r="AK44" s="82">
        <f t="shared" si="26"/>
        <v>-7.5568114346673432E-2</v>
      </c>
      <c r="AL44" s="82">
        <f t="shared" si="27"/>
        <v>-3.0041190549336472</v>
      </c>
      <c r="AM44" s="82">
        <f t="shared" si="28"/>
        <v>-14.525328464578191</v>
      </c>
      <c r="AN44" s="82">
        <f t="shared" si="34"/>
        <v>9.6794591246563009</v>
      </c>
      <c r="AO44" s="82">
        <f t="shared" si="34"/>
        <v>9.6843153852830088</v>
      </c>
      <c r="AP44" s="82">
        <f t="shared" si="34"/>
        <v>9.6752143743742653</v>
      </c>
      <c r="AQ44" s="82">
        <f t="shared" si="34"/>
        <v>9.6922884041644402</v>
      </c>
      <c r="AR44" s="82">
        <f t="shared" si="34"/>
        <v>9.660317746555144</v>
      </c>
      <c r="AS44" s="82">
        <f t="shared" si="34"/>
        <v>9.7204114679582645</v>
      </c>
      <c r="AT44" s="82">
        <f t="shared" si="34"/>
        <v>9.6081716437022262</v>
      </c>
      <c r="AU44" s="82">
        <f t="shared" si="30"/>
        <v>9.8209737877225702</v>
      </c>
      <c r="AW44" s="82">
        <v>-3600</v>
      </c>
      <c r="AX44" s="82">
        <f t="shared" si="0"/>
        <v>0.18945564468531889</v>
      </c>
      <c r="AY44" s="82">
        <f t="shared" si="1"/>
        <v>0.1048926091267972</v>
      </c>
      <c r="AZ44" s="82">
        <f t="shared" si="2"/>
        <v>8.456303555852171E-2</v>
      </c>
      <c r="BA44" s="82">
        <f t="shared" si="3"/>
        <v>0.90050195037095759</v>
      </c>
      <c r="BB44" s="82">
        <f t="shared" si="4"/>
        <v>0.99988792336518806</v>
      </c>
      <c r="BC44" s="82">
        <f t="shared" si="5"/>
        <v>-1.7522274192334903</v>
      </c>
      <c r="BD44" s="82">
        <f t="shared" si="6"/>
        <v>-1.2001358170767409</v>
      </c>
      <c r="BE44" s="82">
        <f t="shared" si="33"/>
        <v>11.42020140631692</v>
      </c>
      <c r="BF44" s="82">
        <f t="shared" si="33"/>
        <v>11.420302726535208</v>
      </c>
      <c r="BG44" s="82">
        <f t="shared" si="33"/>
        <v>11.420748402846996</v>
      </c>
      <c r="BH44" s="82">
        <f t="shared" si="33"/>
        <v>11.422703610135605</v>
      </c>
      <c r="BI44" s="82">
        <f t="shared" si="33"/>
        <v>11.43118388730394</v>
      </c>
      <c r="BJ44" s="82">
        <f t="shared" si="33"/>
        <v>11.466311439539137</v>
      </c>
      <c r="BK44" s="82">
        <f t="shared" si="33"/>
        <v>11.591674686381451</v>
      </c>
      <c r="BL44" s="82">
        <f t="shared" si="8"/>
        <v>11.922634572595417</v>
      </c>
    </row>
    <row r="45" spans="1:64" s="82" customFormat="1" ht="12.95" customHeight="1" x14ac:dyDescent="0.2">
      <c r="A45" s="68" t="s">
        <v>292</v>
      </c>
      <c r="B45" s="69" t="s">
        <v>165</v>
      </c>
      <c r="C45" s="68">
        <v>23621.925999999999</v>
      </c>
      <c r="D45" s="68" t="s">
        <v>206</v>
      </c>
      <c r="E45" s="82">
        <f t="shared" si="11"/>
        <v>-9016.1144649063826</v>
      </c>
      <c r="F45" s="82">
        <f t="shared" si="31"/>
        <v>-9016</v>
      </c>
      <c r="G45" s="82">
        <f t="shared" si="12"/>
        <v>-0.25949200000104611</v>
      </c>
      <c r="H45" s="82">
        <f t="shared" si="13"/>
        <v>-0.25949200000104611</v>
      </c>
      <c r="Q45" s="111">
        <f t="shared" si="14"/>
        <v>8603.4259999999995</v>
      </c>
      <c r="S45" s="83">
        <f t="shared" si="15"/>
        <v>0.2</v>
      </c>
      <c r="Z45" s="82">
        <f t="shared" si="16"/>
        <v>-9016</v>
      </c>
      <c r="AA45" s="82">
        <f t="shared" si="17"/>
        <v>-0.25801068462694621</v>
      </c>
      <c r="AB45" s="82">
        <f t="shared" si="18"/>
        <v>-0.30982773778148764</v>
      </c>
      <c r="AC45" s="82">
        <f t="shared" si="19"/>
        <v>-0.25949200000104611</v>
      </c>
      <c r="AD45" s="82">
        <f t="shared" si="20"/>
        <v>-1.4813153740999008E-3</v>
      </c>
      <c r="AE45" s="82">
        <f t="shared" si="21"/>
        <v>4.3885904750894582E-7</v>
      </c>
      <c r="AF45" s="82">
        <f t="shared" si="22"/>
        <v>-0.25949200000104611</v>
      </c>
      <c r="AG45" s="83"/>
      <c r="AH45" s="82">
        <f t="shared" si="23"/>
        <v>5.0335737780441508E-2</v>
      </c>
      <c r="AI45" s="82">
        <f t="shared" si="24"/>
        <v>0.45382734863174112</v>
      </c>
      <c r="AJ45" s="82">
        <f t="shared" si="25"/>
        <v>0.3283556407955891</v>
      </c>
      <c r="AK45" s="82">
        <f t="shared" si="26"/>
        <v>-7.5942578974743324E-2</v>
      </c>
      <c r="AL45" s="82">
        <f t="shared" si="27"/>
        <v>-3.0034334717045446</v>
      </c>
      <c r="AM45" s="82">
        <f t="shared" si="28"/>
        <v>-14.453021750842186</v>
      </c>
      <c r="AN45" s="82">
        <f t="shared" si="34"/>
        <v>9.6807194323821992</v>
      </c>
      <c r="AO45" s="82">
        <f t="shared" si="34"/>
        <v>9.6855879985505577</v>
      </c>
      <c r="AP45" s="82">
        <f t="shared" si="34"/>
        <v>9.67646092204612</v>
      </c>
      <c r="AQ45" s="82">
        <f t="shared" si="34"/>
        <v>9.6935896483211916</v>
      </c>
      <c r="AR45" s="82">
        <f t="shared" si="34"/>
        <v>9.661506275215114</v>
      </c>
      <c r="AS45" s="82">
        <f t="shared" si="34"/>
        <v>9.7218334030839841</v>
      </c>
      <c r="AT45" s="82">
        <f t="shared" si="34"/>
        <v>9.609124379859054</v>
      </c>
      <c r="AU45" s="82">
        <f t="shared" si="30"/>
        <v>9.8229122315381687</v>
      </c>
      <c r="AW45" s="82">
        <v>-3400</v>
      </c>
      <c r="AX45" s="82">
        <f t="shared" si="0"/>
        <v>0.18858154911123348</v>
      </c>
      <c r="AY45" s="82">
        <f t="shared" si="1"/>
        <v>0.1112596597572912</v>
      </c>
      <c r="AZ45" s="82">
        <f t="shared" si="2"/>
        <v>7.7321889353942269E-2</v>
      </c>
      <c r="BA45" s="82">
        <f t="shared" si="3"/>
        <v>0.96393884168373967</v>
      </c>
      <c r="BB45" s="82">
        <f t="shared" si="4"/>
        <v>0.99143695923173436</v>
      </c>
      <c r="BC45" s="82">
        <f t="shared" si="5"/>
        <v>-1.6362390874711421</v>
      </c>
      <c r="BD45" s="82">
        <f t="shared" si="6"/>
        <v>-1.0676815514799516</v>
      </c>
      <c r="BE45" s="82">
        <f t="shared" si="33"/>
        <v>11.524045336802308</v>
      </c>
      <c r="BF45" s="82">
        <f t="shared" si="33"/>
        <v>11.524310956220324</v>
      </c>
      <c r="BG45" s="82">
        <f t="shared" si="33"/>
        <v>11.525265081181324</v>
      </c>
      <c r="BH45" s="82">
        <f t="shared" si="33"/>
        <v>11.528679626996285</v>
      </c>
      <c r="BI45" s="82">
        <f t="shared" si="33"/>
        <v>11.540740980581585</v>
      </c>
      <c r="BJ45" s="82">
        <f t="shared" si="33"/>
        <v>11.581559075118712</v>
      </c>
      <c r="BK45" s="82">
        <f t="shared" si="33"/>
        <v>11.704371671571739</v>
      </c>
      <c r="BL45" s="82">
        <f t="shared" si="8"/>
        <v>12.000172325219392</v>
      </c>
    </row>
    <row r="46" spans="1:64" s="82" customFormat="1" ht="12.95" customHeight="1" x14ac:dyDescent="0.2">
      <c r="A46" s="68" t="s">
        <v>260</v>
      </c>
      <c r="B46" s="69" t="s">
        <v>165</v>
      </c>
      <c r="C46" s="68">
        <v>23669.528999999999</v>
      </c>
      <c r="D46" s="68" t="s">
        <v>206</v>
      </c>
      <c r="E46" s="82">
        <f t="shared" si="11"/>
        <v>-8995.1162339840685</v>
      </c>
      <c r="F46" s="82">
        <f t="shared" si="31"/>
        <v>-8995</v>
      </c>
      <c r="G46" s="82">
        <f t="shared" si="12"/>
        <v>-0.26350250000177766</v>
      </c>
      <c r="H46" s="82">
        <f t="shared" si="13"/>
        <v>-0.26350250000177766</v>
      </c>
      <c r="Q46" s="111">
        <f t="shared" si="14"/>
        <v>8651.0289999999986</v>
      </c>
      <c r="S46" s="83">
        <f t="shared" si="15"/>
        <v>0.2</v>
      </c>
      <c r="Z46" s="82">
        <f t="shared" si="16"/>
        <v>-8995</v>
      </c>
      <c r="AA46" s="82">
        <f t="shared" si="17"/>
        <v>-0.25501244623762853</v>
      </c>
      <c r="AB46" s="82">
        <f t="shared" si="18"/>
        <v>-0.31433717510474291</v>
      </c>
      <c r="AC46" s="82">
        <f t="shared" si="19"/>
        <v>-0.26350250000177766</v>
      </c>
      <c r="AD46" s="82">
        <f t="shared" si="20"/>
        <v>-8.4900537641491303E-3</v>
      </c>
      <c r="AE46" s="82">
        <f t="shared" si="21"/>
        <v>1.4416202583628562E-5</v>
      </c>
      <c r="AF46" s="82">
        <f t="shared" si="22"/>
        <v>-0.26350250000177766</v>
      </c>
      <c r="AG46" s="83"/>
      <c r="AH46" s="82">
        <f t="shared" si="23"/>
        <v>5.0834675102965216E-2</v>
      </c>
      <c r="AI46" s="82">
        <f t="shared" si="24"/>
        <v>0.45404844514910558</v>
      </c>
      <c r="AJ46" s="82">
        <f t="shared" si="25"/>
        <v>0.33107601682687193</v>
      </c>
      <c r="AK46" s="82">
        <f t="shared" si="26"/>
        <v>-7.7516063882654224E-2</v>
      </c>
      <c r="AL46" s="82">
        <f t="shared" si="27"/>
        <v>-3.0005519609565612</v>
      </c>
      <c r="AM46" s="82">
        <f t="shared" si="28"/>
        <v>-14.156790144567859</v>
      </c>
      <c r="AN46" s="82">
        <f t="shared" si="34"/>
        <v>9.6860149251300953</v>
      </c>
      <c r="AO46" s="82">
        <f t="shared" si="34"/>
        <v>9.6909335893494344</v>
      </c>
      <c r="AP46" s="82">
        <f t="shared" si="34"/>
        <v>9.6816996606892012</v>
      </c>
      <c r="AQ46" s="82">
        <f t="shared" si="34"/>
        <v>9.699053900036823</v>
      </c>
      <c r="AR46" s="82">
        <f t="shared" si="34"/>
        <v>9.6665036598857128</v>
      </c>
      <c r="AS46" s="82">
        <f t="shared" si="34"/>
        <v>9.7278017629249494</v>
      </c>
      <c r="AT46" s="82">
        <f t="shared" si="34"/>
        <v>9.6131346870750871</v>
      </c>
      <c r="AU46" s="82">
        <f t="shared" si="30"/>
        <v>9.8310536955636856</v>
      </c>
      <c r="AW46" s="82">
        <v>-3200</v>
      </c>
      <c r="AX46" s="82">
        <f t="shared" si="0"/>
        <v>0.18560957041295528</v>
      </c>
      <c r="AY46" s="82">
        <f t="shared" si="1"/>
        <v>0.11699331408691127</v>
      </c>
      <c r="AZ46" s="82">
        <f t="shared" si="2"/>
        <v>6.8616256326044012E-2</v>
      </c>
      <c r="BA46" s="82">
        <f t="shared" si="3"/>
        <v>1.0376558213341658</v>
      </c>
      <c r="BB46" s="82">
        <f t="shared" si="4"/>
        <v>0.9651594895868798</v>
      </c>
      <c r="BC46" s="82">
        <f t="shared" si="5"/>
        <v>-1.5024551994210158</v>
      </c>
      <c r="BD46" s="82">
        <f t="shared" si="6"/>
        <v>-0.93389208552037717</v>
      </c>
      <c r="BE46" s="82">
        <f t="shared" si="33"/>
        <v>11.635612387351237</v>
      </c>
      <c r="BF46" s="82">
        <f t="shared" si="33"/>
        <v>11.636180286882469</v>
      </c>
      <c r="BG46" s="82">
        <f t="shared" si="33"/>
        <v>11.637901413560224</v>
      </c>
      <c r="BH46" s="82">
        <f t="shared" si="33"/>
        <v>11.643093616988043</v>
      </c>
      <c r="BI46" s="82">
        <f t="shared" si="33"/>
        <v>11.658546099863212</v>
      </c>
      <c r="BJ46" s="82">
        <f t="shared" si="33"/>
        <v>11.702835959651782</v>
      </c>
      <c r="BK46" s="82">
        <f t="shared" si="33"/>
        <v>11.81884614997634</v>
      </c>
      <c r="BL46" s="82">
        <f t="shared" si="8"/>
        <v>12.077710077843369</v>
      </c>
    </row>
    <row r="47" spans="1:64" s="82" customFormat="1" ht="12.95" customHeight="1" x14ac:dyDescent="0.2">
      <c r="A47" s="68" t="s">
        <v>260</v>
      </c>
      <c r="B47" s="69" t="s">
        <v>165</v>
      </c>
      <c r="C47" s="68">
        <v>23676.343000000001</v>
      </c>
      <c r="D47" s="68" t="s">
        <v>206</v>
      </c>
      <c r="E47" s="82">
        <f t="shared" si="11"/>
        <v>-8992.1105001961841</v>
      </c>
      <c r="F47" s="82">
        <f t="shared" si="31"/>
        <v>-8992</v>
      </c>
      <c r="G47" s="82">
        <f t="shared" si="12"/>
        <v>-0.25050399999963702</v>
      </c>
      <c r="H47" s="82">
        <f t="shared" si="13"/>
        <v>-0.25050399999963702</v>
      </c>
      <c r="Q47" s="111">
        <f t="shared" si="14"/>
        <v>8657.8430000000008</v>
      </c>
      <c r="S47" s="83">
        <f t="shared" si="15"/>
        <v>0.2</v>
      </c>
      <c r="Z47" s="82">
        <f t="shared" si="16"/>
        <v>-8992</v>
      </c>
      <c r="AA47" s="82">
        <f t="shared" si="17"/>
        <v>-0.25458478507041149</v>
      </c>
      <c r="AB47" s="82">
        <f t="shared" si="18"/>
        <v>-0.30140986331694802</v>
      </c>
      <c r="AC47" s="82">
        <f t="shared" si="19"/>
        <v>-0.25050399999963702</v>
      </c>
      <c r="AD47" s="82">
        <f t="shared" si="20"/>
        <v>4.0807850707744731E-3</v>
      </c>
      <c r="AE47" s="82">
        <f t="shared" si="21"/>
        <v>3.3305613587711639E-6</v>
      </c>
      <c r="AF47" s="82">
        <f t="shared" si="22"/>
        <v>-0.25050399999963702</v>
      </c>
      <c r="AG47" s="83"/>
      <c r="AH47" s="82">
        <f t="shared" si="23"/>
        <v>5.0905863317311013E-2</v>
      </c>
      <c r="AI47" s="82">
        <f t="shared" si="24"/>
        <v>0.45408042177605012</v>
      </c>
      <c r="AJ47" s="82">
        <f t="shared" si="25"/>
        <v>0.33146467682189518</v>
      </c>
      <c r="AK47" s="82">
        <f t="shared" si="26"/>
        <v>-7.7740944911632998E-2</v>
      </c>
      <c r="AL47" s="82">
        <f t="shared" si="27"/>
        <v>-3.0001400423354219</v>
      </c>
      <c r="AM47" s="82">
        <f t="shared" si="28"/>
        <v>-14.115427511719128</v>
      </c>
      <c r="AN47" s="82">
        <f t="shared" si="34"/>
        <v>9.6867717164675256</v>
      </c>
      <c r="AO47" s="82">
        <f t="shared" si="34"/>
        <v>9.691697328012232</v>
      </c>
      <c r="AP47" s="82">
        <f t="shared" si="34"/>
        <v>9.682448481942842</v>
      </c>
      <c r="AQ47" s="82">
        <f t="shared" si="34"/>
        <v>9.6998343792817661</v>
      </c>
      <c r="AR47" s="82">
        <f t="shared" si="34"/>
        <v>9.667218311172908</v>
      </c>
      <c r="AS47" s="82">
        <f t="shared" si="34"/>
        <v>9.7286538853183675</v>
      </c>
      <c r="AT47" s="82">
        <f t="shared" si="34"/>
        <v>9.6137087608610958</v>
      </c>
      <c r="AU47" s="82">
        <f t="shared" si="30"/>
        <v>9.8322167618530454</v>
      </c>
      <c r="AW47" s="82">
        <v>-3000</v>
      </c>
      <c r="AX47" s="82">
        <f t="shared" si="0"/>
        <v>0.18034753688503213</v>
      </c>
      <c r="AY47" s="82">
        <f t="shared" si="1"/>
        <v>0.12209357211565754</v>
      </c>
      <c r="AZ47" s="82">
        <f t="shared" si="2"/>
        <v>5.8253964769374611E-2</v>
      </c>
      <c r="BA47" s="82">
        <f t="shared" si="3"/>
        <v>1.1226928616429916</v>
      </c>
      <c r="BB47" s="82">
        <f t="shared" si="4"/>
        <v>0.91276995423532692</v>
      </c>
      <c r="BC47" s="82">
        <f t="shared" si="5"/>
        <v>-1.3464177041116725</v>
      </c>
      <c r="BD47" s="82">
        <f t="shared" si="6"/>
        <v>-0.79749044605172947</v>
      </c>
      <c r="BE47" s="82">
        <f t="shared" si="33"/>
        <v>11.756164928477478</v>
      </c>
      <c r="BF47" s="82">
        <f t="shared" si="33"/>
        <v>11.757182113576217</v>
      </c>
      <c r="BG47" s="82">
        <f t="shared" si="33"/>
        <v>11.759851440334598</v>
      </c>
      <c r="BH47" s="82">
        <f t="shared" si="33"/>
        <v>11.766821322869438</v>
      </c>
      <c r="BI47" s="82">
        <f t="shared" si="33"/>
        <v>11.784789903025086</v>
      </c>
      <c r="BJ47" s="82">
        <f t="shared" si="33"/>
        <v>11.829711932447911</v>
      </c>
      <c r="BK47" s="82">
        <f t="shared" si="33"/>
        <v>11.934876165427729</v>
      </c>
      <c r="BL47" s="82">
        <f t="shared" si="8"/>
        <v>12.155247830467344</v>
      </c>
    </row>
    <row r="48" spans="1:64" s="82" customFormat="1" ht="12.95" customHeight="1" x14ac:dyDescent="0.2">
      <c r="A48" s="68" t="s">
        <v>260</v>
      </c>
      <c r="B48" s="69" t="s">
        <v>165</v>
      </c>
      <c r="C48" s="68">
        <v>23932.525000000001</v>
      </c>
      <c r="D48" s="68" t="s">
        <v>206</v>
      </c>
      <c r="E48" s="82">
        <f t="shared" si="11"/>
        <v>-8879.1056728924395</v>
      </c>
      <c r="F48" s="82">
        <f t="shared" si="31"/>
        <v>-8879</v>
      </c>
      <c r="G48" s="82">
        <f t="shared" si="12"/>
        <v>-0.2395604999983334</v>
      </c>
      <c r="H48" s="82">
        <f t="shared" si="13"/>
        <v>-0.2395604999983334</v>
      </c>
      <c r="Q48" s="111">
        <f t="shared" si="14"/>
        <v>8914.0250000000015</v>
      </c>
      <c r="S48" s="83">
        <f t="shared" si="15"/>
        <v>0.2</v>
      </c>
      <c r="Z48" s="82">
        <f t="shared" si="16"/>
        <v>-8879</v>
      </c>
      <c r="AA48" s="82">
        <f t="shared" si="17"/>
        <v>-0.23859648890164187</v>
      </c>
      <c r="AB48" s="82">
        <f t="shared" si="18"/>
        <v>-0.29313129357683021</v>
      </c>
      <c r="AC48" s="82">
        <f t="shared" si="19"/>
        <v>-0.2395604999983334</v>
      </c>
      <c r="AD48" s="82">
        <f t="shared" si="20"/>
        <v>-9.6401109669153051E-4</v>
      </c>
      <c r="AE48" s="82">
        <f t="shared" si="21"/>
        <v>1.8586347890888148E-7</v>
      </c>
      <c r="AF48" s="82">
        <f t="shared" si="22"/>
        <v>-0.2395604999983334</v>
      </c>
      <c r="AG48" s="83"/>
      <c r="AH48" s="82">
        <f t="shared" si="23"/>
        <v>5.3570793578496825E-2</v>
      </c>
      <c r="AI48" s="82">
        <f t="shared" si="24"/>
        <v>0.45535676383313184</v>
      </c>
      <c r="AJ48" s="82">
        <f t="shared" si="25"/>
        <v>0.34611145113650182</v>
      </c>
      <c r="AK48" s="82">
        <f t="shared" si="26"/>
        <v>-8.6229842291691505E-2</v>
      </c>
      <c r="AL48" s="82">
        <f t="shared" si="27"/>
        <v>-2.9845724366427491</v>
      </c>
      <c r="AM48" s="82">
        <f t="shared" si="28"/>
        <v>-12.711032531265966</v>
      </c>
      <c r="AN48" s="82">
        <f t="shared" si="34"/>
        <v>9.7153326316164215</v>
      </c>
      <c r="AO48" s="82">
        <f t="shared" si="34"/>
        <v>9.7204814572445386</v>
      </c>
      <c r="AP48" s="82">
        <f t="shared" si="34"/>
        <v>9.7107348491267498</v>
      </c>
      <c r="AQ48" s="82">
        <f t="shared" si="34"/>
        <v>9.7292094504892521</v>
      </c>
      <c r="AR48" s="82">
        <f t="shared" si="34"/>
        <v>9.6942759731847055</v>
      </c>
      <c r="AS48" s="82">
        <f t="shared" si="34"/>
        <v>9.7606563866156861</v>
      </c>
      <c r="AT48" s="82">
        <f t="shared" si="34"/>
        <v>9.6355545107586398</v>
      </c>
      <c r="AU48" s="82">
        <f t="shared" si="30"/>
        <v>9.8760255920855915</v>
      </c>
      <c r="AW48" s="82">
        <v>-2800</v>
      </c>
      <c r="AX48" s="82">
        <f t="shared" si="0"/>
        <v>0.1726197177791681</v>
      </c>
      <c r="AY48" s="82">
        <f t="shared" si="1"/>
        <v>0.12656043384352994</v>
      </c>
      <c r="AZ48" s="82">
        <f t="shared" si="2"/>
        <v>4.605928393563815E-2</v>
      </c>
      <c r="BA48" s="82">
        <f t="shared" si="3"/>
        <v>1.2187489299501122</v>
      </c>
      <c r="BB48" s="82">
        <f t="shared" si="4"/>
        <v>0.82288996911869039</v>
      </c>
      <c r="BC48" s="82">
        <f t="shared" si="5"/>
        <v>-1.1628816021403969</v>
      </c>
      <c r="BD48" s="82">
        <f t="shared" si="6"/>
        <v>-0.65722965462768357</v>
      </c>
      <c r="BE48" s="82">
        <f t="shared" si="33"/>
        <v>11.886967421279669</v>
      </c>
      <c r="BF48" s="82">
        <f t="shared" si="33"/>
        <v>11.888503576993205</v>
      </c>
      <c r="BG48" s="82">
        <f t="shared" si="33"/>
        <v>11.892074953515635</v>
      </c>
      <c r="BH48" s="82">
        <f t="shared" si="33"/>
        <v>11.900338906516776</v>
      </c>
      <c r="BI48" s="82">
        <f t="shared" si="33"/>
        <v>11.919259374100857</v>
      </c>
      <c r="BJ48" s="82">
        <f t="shared" si="33"/>
        <v>11.961601243355979</v>
      </c>
      <c r="BK48" s="82">
        <f t="shared" si="33"/>
        <v>12.052230414393833</v>
      </c>
      <c r="BL48" s="82">
        <f t="shared" si="8"/>
        <v>12.232785583091319</v>
      </c>
    </row>
    <row r="49" spans="1:64" s="82" customFormat="1" ht="12.95" customHeight="1" x14ac:dyDescent="0.2">
      <c r="A49" s="68" t="s">
        <v>260</v>
      </c>
      <c r="B49" s="69" t="s">
        <v>165</v>
      </c>
      <c r="C49" s="68">
        <v>24297.532999999999</v>
      </c>
      <c r="D49" s="68" t="s">
        <v>206</v>
      </c>
      <c r="E49" s="82">
        <f t="shared" si="11"/>
        <v>-8718.0964450603351</v>
      </c>
      <c r="F49" s="82">
        <f t="shared" si="31"/>
        <v>-8718</v>
      </c>
      <c r="G49" s="82">
        <f t="shared" si="12"/>
        <v>-0.21864099999947939</v>
      </c>
      <c r="H49" s="82">
        <f t="shared" si="13"/>
        <v>-0.21864099999947939</v>
      </c>
      <c r="Q49" s="111">
        <f t="shared" si="14"/>
        <v>9279.0329999999994</v>
      </c>
      <c r="S49" s="83">
        <f t="shared" si="15"/>
        <v>0.2</v>
      </c>
      <c r="Z49" s="82">
        <f t="shared" si="16"/>
        <v>-8718</v>
      </c>
      <c r="AA49" s="82">
        <f t="shared" si="17"/>
        <v>-0.21622411898757588</v>
      </c>
      <c r="AB49" s="82">
        <f t="shared" si="18"/>
        <v>-0.27595058527626926</v>
      </c>
      <c r="AC49" s="82">
        <f t="shared" si="19"/>
        <v>-0.21864099999947939</v>
      </c>
      <c r="AD49" s="82">
        <f t="shared" si="20"/>
        <v>-2.4168810119035156E-3</v>
      </c>
      <c r="AE49" s="82">
        <f t="shared" si="21"/>
        <v>1.1682627651399523E-6</v>
      </c>
      <c r="AF49" s="82">
        <f t="shared" si="22"/>
        <v>-0.21864099999947939</v>
      </c>
      <c r="AG49" s="83"/>
      <c r="AH49" s="82">
        <f t="shared" si="23"/>
        <v>5.7309585276789879E-2</v>
      </c>
      <c r="AI49" s="82">
        <f t="shared" si="24"/>
        <v>0.45742178444908599</v>
      </c>
      <c r="AJ49" s="82">
        <f t="shared" si="25"/>
        <v>0.36701003005330707</v>
      </c>
      <c r="AK49" s="82">
        <f t="shared" si="26"/>
        <v>-9.8390652063876219E-2</v>
      </c>
      <c r="AL49" s="82">
        <f t="shared" si="27"/>
        <v>-2.9622029319787146</v>
      </c>
      <c r="AM49" s="82">
        <f t="shared" si="28"/>
        <v>-11.118996438903881</v>
      </c>
      <c r="AN49" s="82">
        <f t="shared" si="34"/>
        <v>9.7562234174497693</v>
      </c>
      <c r="AO49" s="82">
        <f t="shared" si="34"/>
        <v>9.7615601673581658</v>
      </c>
      <c r="AP49" s="82">
        <f t="shared" si="34"/>
        <v>9.7513242137668961</v>
      </c>
      <c r="AQ49" s="82">
        <f t="shared" si="34"/>
        <v>9.7709892795200179</v>
      </c>
      <c r="AR49" s="82">
        <f t="shared" si="34"/>
        <v>9.7333246092669796</v>
      </c>
      <c r="AS49" s="82">
        <f t="shared" si="34"/>
        <v>9.8059172310052336</v>
      </c>
      <c r="AT49" s="82">
        <f t="shared" si="34"/>
        <v>9.6674870838054421</v>
      </c>
      <c r="AU49" s="82">
        <f t="shared" si="30"/>
        <v>9.9384434829478927</v>
      </c>
      <c r="AW49" s="82">
        <v>-2600</v>
      </c>
      <c r="AX49" s="82">
        <f t="shared" si="0"/>
        <v>0.16233226512460353</v>
      </c>
      <c r="AY49" s="82">
        <f t="shared" si="1"/>
        <v>0.13039389927052841</v>
      </c>
      <c r="AZ49" s="82">
        <f t="shared" si="2"/>
        <v>3.1938365854075119E-2</v>
      </c>
      <c r="BA49" s="82">
        <f t="shared" si="3"/>
        <v>1.3222890002103198</v>
      </c>
      <c r="BB49" s="82">
        <f t="shared" si="4"/>
        <v>0.68176654110447754</v>
      </c>
      <c r="BC49" s="82">
        <f t="shared" si="5"/>
        <v>-0.94657763408102646</v>
      </c>
      <c r="BD49" s="82">
        <f t="shared" si="6"/>
        <v>-0.51211026406762961</v>
      </c>
      <c r="BE49" s="82">
        <f t="shared" si="33"/>
        <v>12.028953009671335</v>
      </c>
      <c r="BF49" s="82">
        <f t="shared" si="33"/>
        <v>12.030885352734511</v>
      </c>
      <c r="BG49" s="82">
        <f t="shared" si="33"/>
        <v>12.034955069677261</v>
      </c>
      <c r="BH49" s="82">
        <f t="shared" si="33"/>
        <v>12.043494714338228</v>
      </c>
      <c r="BI49" s="82">
        <f t="shared" si="33"/>
        <v>12.061279251111944</v>
      </c>
      <c r="BJ49" s="82">
        <f t="shared" si="33"/>
        <v>12.097772952713342</v>
      </c>
      <c r="BK49" s="82">
        <f t="shared" si="33"/>
        <v>12.170669635902124</v>
      </c>
      <c r="BL49" s="82">
        <f t="shared" si="8"/>
        <v>12.310323335715294</v>
      </c>
    </row>
    <row r="50" spans="1:64" s="82" customFormat="1" ht="12.95" customHeight="1" x14ac:dyDescent="0.2">
      <c r="A50" s="68" t="s">
        <v>308</v>
      </c>
      <c r="B50" s="69" t="s">
        <v>165</v>
      </c>
      <c r="C50" s="68">
        <v>24372.352999999999</v>
      </c>
      <c r="D50" s="68" t="s">
        <v>206</v>
      </c>
      <c r="E50" s="82">
        <f t="shared" si="11"/>
        <v>-8685.0924823351379</v>
      </c>
      <c r="F50" s="82">
        <f t="shared" si="31"/>
        <v>-8685</v>
      </c>
      <c r="G50" s="82">
        <f t="shared" si="12"/>
        <v>-0.20965749999959371</v>
      </c>
      <c r="H50" s="82">
        <f t="shared" si="13"/>
        <v>-0.20965749999959371</v>
      </c>
      <c r="Q50" s="111">
        <f t="shared" si="14"/>
        <v>9353.8529999999992</v>
      </c>
      <c r="S50" s="83">
        <f t="shared" si="15"/>
        <v>0.2</v>
      </c>
      <c r="Z50" s="82">
        <f t="shared" si="16"/>
        <v>-8685</v>
      </c>
      <c r="AA50" s="82">
        <f t="shared" si="17"/>
        <v>-0.21169804596459574</v>
      </c>
      <c r="AB50" s="82">
        <f t="shared" si="18"/>
        <v>-0.26772454098666087</v>
      </c>
      <c r="AC50" s="82">
        <f t="shared" si="19"/>
        <v>-0.20965749999959371</v>
      </c>
      <c r="AD50" s="82">
        <f t="shared" si="20"/>
        <v>2.0405459650020275E-3</v>
      </c>
      <c r="AE50" s="82">
        <f t="shared" si="21"/>
        <v>8.3276556705721117E-7</v>
      </c>
      <c r="AF50" s="82">
        <f t="shared" si="22"/>
        <v>-0.20965749999959371</v>
      </c>
      <c r="AG50" s="83"/>
      <c r="AH50" s="82">
        <f t="shared" si="23"/>
        <v>5.8067040987067171E-2</v>
      </c>
      <c r="AI50" s="82">
        <f t="shared" si="24"/>
        <v>0.45788160942131617</v>
      </c>
      <c r="AJ50" s="82">
        <f t="shared" si="25"/>
        <v>0.37129883478141756</v>
      </c>
      <c r="AK50" s="82">
        <f t="shared" si="26"/>
        <v>-0.10089346361557069</v>
      </c>
      <c r="AL50" s="82">
        <f t="shared" si="27"/>
        <v>-2.9575881722461004</v>
      </c>
      <c r="AM50" s="82">
        <f t="shared" si="28"/>
        <v>-10.838615761216408</v>
      </c>
      <c r="AN50" s="82">
        <f t="shared" si="34"/>
        <v>9.7646353769332617</v>
      </c>
      <c r="AO50" s="82">
        <f t="shared" si="34"/>
        <v>9.7699919153367762</v>
      </c>
      <c r="AP50" s="82">
        <f t="shared" si="34"/>
        <v>9.7596878437847678</v>
      </c>
      <c r="AQ50" s="82">
        <f t="shared" si="34"/>
        <v>9.7795432194667136</v>
      </c>
      <c r="AR50" s="82">
        <f t="shared" si="34"/>
        <v>9.7414049509719245</v>
      </c>
      <c r="AS50" s="82">
        <f t="shared" si="34"/>
        <v>9.8151428132921339</v>
      </c>
      <c r="AT50" s="82">
        <f t="shared" si="34"/>
        <v>9.6741587749622973</v>
      </c>
      <c r="AU50" s="82">
        <f t="shared" si="30"/>
        <v>9.9512372121308488</v>
      </c>
      <c r="AW50" s="82">
        <v>-2400</v>
      </c>
      <c r="AX50" s="82">
        <f t="shared" si="0"/>
        <v>0.14958177827544689</v>
      </c>
      <c r="AY50" s="82">
        <f t="shared" si="1"/>
        <v>0.13359396839665305</v>
      </c>
      <c r="AZ50" s="82">
        <f t="shared" si="2"/>
        <v>1.5987809878793835E-2</v>
      </c>
      <c r="BA50" s="82">
        <f t="shared" si="3"/>
        <v>1.423829023205565</v>
      </c>
      <c r="BB50" s="82">
        <f t="shared" si="4"/>
        <v>0.47743868230911857</v>
      </c>
      <c r="BC50" s="82">
        <f t="shared" si="5"/>
        <v>-0.69414036708727034</v>
      </c>
      <c r="BD50" s="82">
        <f t="shared" si="6"/>
        <v>-0.36171183020229469</v>
      </c>
      <c r="BE50" s="82">
        <f t="shared" si="33"/>
        <v>12.182172747358191</v>
      </c>
      <c r="BF50" s="82">
        <f t="shared" si="33"/>
        <v>12.184118545282725</v>
      </c>
      <c r="BG50" s="82">
        <f t="shared" si="33"/>
        <v>12.187918794416884</v>
      </c>
      <c r="BH50" s="82">
        <f t="shared" si="33"/>
        <v>12.19532442651383</v>
      </c>
      <c r="BI50" s="82">
        <f t="shared" si="33"/>
        <v>12.209695347651282</v>
      </c>
      <c r="BJ50" s="82">
        <f t="shared" si="33"/>
        <v>12.237367935960599</v>
      </c>
      <c r="BK50" s="82">
        <f t="shared" si="33"/>
        <v>12.289948049280717</v>
      </c>
      <c r="BL50" s="82">
        <f t="shared" si="8"/>
        <v>12.387861088339269</v>
      </c>
    </row>
    <row r="51" spans="1:64" s="82" customFormat="1" ht="12.95" customHeight="1" x14ac:dyDescent="0.2">
      <c r="A51" s="68" t="s">
        <v>308</v>
      </c>
      <c r="B51" s="69" t="s">
        <v>165</v>
      </c>
      <c r="C51" s="68">
        <v>24381.418000000001</v>
      </c>
      <c r="D51" s="68" t="s">
        <v>206</v>
      </c>
      <c r="E51" s="82">
        <f t="shared" si="11"/>
        <v>-8681.0938065518731</v>
      </c>
      <c r="F51" s="82">
        <f t="shared" si="31"/>
        <v>-8681</v>
      </c>
      <c r="G51" s="82">
        <f t="shared" si="12"/>
        <v>-0.21265949999724398</v>
      </c>
      <c r="H51" s="82">
        <f t="shared" si="13"/>
        <v>-0.21265949999724398</v>
      </c>
      <c r="Q51" s="111">
        <f t="shared" si="14"/>
        <v>9362.9180000000015</v>
      </c>
      <c r="S51" s="83">
        <f t="shared" si="15"/>
        <v>0.2</v>
      </c>
      <c r="Z51" s="82">
        <f t="shared" si="16"/>
        <v>-8681</v>
      </c>
      <c r="AA51" s="82">
        <f t="shared" si="17"/>
        <v>-0.2111508149869985</v>
      </c>
      <c r="AB51" s="82">
        <f t="shared" si="18"/>
        <v>-0.27081814164655565</v>
      </c>
      <c r="AC51" s="82">
        <f t="shared" si="19"/>
        <v>-0.21265949999724398</v>
      </c>
      <c r="AD51" s="82">
        <f t="shared" si="20"/>
        <v>-1.5086850102454807E-3</v>
      </c>
      <c r="AE51" s="82">
        <f t="shared" si="21"/>
        <v>4.552260920278813E-7</v>
      </c>
      <c r="AF51" s="82">
        <f t="shared" si="22"/>
        <v>-0.21265949999724398</v>
      </c>
      <c r="AG51" s="83"/>
      <c r="AH51" s="82">
        <f t="shared" si="23"/>
        <v>5.8158641649311671E-2</v>
      </c>
      <c r="AI51" s="82">
        <f t="shared" si="24"/>
        <v>0.45793820338934732</v>
      </c>
      <c r="AJ51" s="82">
        <f t="shared" si="25"/>
        <v>0.37181882319043819</v>
      </c>
      <c r="AK51" s="82">
        <f t="shared" si="26"/>
        <v>-0.10119708028989895</v>
      </c>
      <c r="AL51" s="82">
        <f t="shared" si="27"/>
        <v>-2.9570280869946286</v>
      </c>
      <c r="AM51" s="82">
        <f t="shared" si="28"/>
        <v>-10.80553794483888</v>
      </c>
      <c r="AN51" s="82">
        <f t="shared" ref="AN51:AT60" si="35">$AU51+$AB$7*SIN(AO51)</f>
        <v>9.7656557437264304</v>
      </c>
      <c r="AO51" s="82">
        <f t="shared" si="35"/>
        <v>9.77101425374196</v>
      </c>
      <c r="AP51" s="82">
        <f t="shared" si="35"/>
        <v>9.760702667998931</v>
      </c>
      <c r="AQ51" s="82">
        <f t="shared" si="35"/>
        <v>9.7805798576672132</v>
      </c>
      <c r="AR51" s="82">
        <f t="shared" si="35"/>
        <v>9.7423862175091536</v>
      </c>
      <c r="AS51" s="82">
        <f t="shared" si="35"/>
        <v>9.8162598383417947</v>
      </c>
      <c r="AT51" s="82">
        <f t="shared" si="35"/>
        <v>9.6749705266640156</v>
      </c>
      <c r="AU51" s="82">
        <f t="shared" si="30"/>
        <v>9.9527879671833279</v>
      </c>
      <c r="AW51" s="82">
        <v>-2200</v>
      </c>
      <c r="AX51" s="82">
        <f t="shared" si="0"/>
        <v>0.13477837700298725</v>
      </c>
      <c r="AY51" s="82">
        <f t="shared" si="1"/>
        <v>0.13616064122190383</v>
      </c>
      <c r="AZ51" s="82">
        <f t="shared" si="2"/>
        <v>-1.3822642189165717E-3</v>
      </c>
      <c r="BA51" s="82">
        <f t="shared" si="3"/>
        <v>1.5063076530562647</v>
      </c>
      <c r="BB51" s="82">
        <f t="shared" si="4"/>
        <v>0.20937850724799534</v>
      </c>
      <c r="BC51" s="82">
        <f t="shared" si="5"/>
        <v>-0.40734231717827074</v>
      </c>
      <c r="BD51" s="82">
        <f t="shared" si="6"/>
        <v>-0.20653491057279202</v>
      </c>
      <c r="BE51" s="82">
        <f t="shared" si="33"/>
        <v>12.345163900343842</v>
      </c>
      <c r="BF51" s="82">
        <f t="shared" si="33"/>
        <v>12.346561614572032</v>
      </c>
      <c r="BG51" s="82">
        <f t="shared" si="33"/>
        <v>12.349158077344843</v>
      </c>
      <c r="BH51" s="82">
        <f t="shared" si="33"/>
        <v>12.35397746276572</v>
      </c>
      <c r="BI51" s="82">
        <f t="shared" si="33"/>
        <v>12.362909725846936</v>
      </c>
      <c r="BJ51" s="82">
        <f t="shared" si="33"/>
        <v>12.379421958616474</v>
      </c>
      <c r="BK51" s="82">
        <f t="shared" si="33"/>
        <v>12.409814831076936</v>
      </c>
      <c r="BL51" s="82">
        <f t="shared" si="8"/>
        <v>12.465398840963244</v>
      </c>
    </row>
    <row r="52" spans="1:64" s="82" customFormat="1" ht="12.95" customHeight="1" x14ac:dyDescent="0.2">
      <c r="A52" s="68" t="s">
        <v>260</v>
      </c>
      <c r="B52" s="69" t="s">
        <v>165</v>
      </c>
      <c r="C52" s="68">
        <v>24449.43</v>
      </c>
      <c r="D52" s="68" t="s">
        <v>206</v>
      </c>
      <c r="E52" s="82">
        <f t="shared" si="11"/>
        <v>-8651.0929309455369</v>
      </c>
      <c r="F52" s="82">
        <f t="shared" si="31"/>
        <v>-8651</v>
      </c>
      <c r="G52" s="82">
        <f t="shared" si="12"/>
        <v>-0.21067449999827659</v>
      </c>
      <c r="H52" s="82">
        <f t="shared" si="13"/>
        <v>-0.21067449999827659</v>
      </c>
      <c r="Q52" s="111">
        <f t="shared" si="14"/>
        <v>9430.93</v>
      </c>
      <c r="S52" s="83">
        <f t="shared" si="15"/>
        <v>0.2</v>
      </c>
      <c r="Z52" s="82">
        <f t="shared" si="16"/>
        <v>-8651</v>
      </c>
      <c r="AA52" s="82">
        <f t="shared" si="17"/>
        <v>-0.20705613699551628</v>
      </c>
      <c r="AB52" s="82">
        <f t="shared" si="18"/>
        <v>-0.26951866807676056</v>
      </c>
      <c r="AC52" s="82">
        <f t="shared" si="19"/>
        <v>-0.21067449999827659</v>
      </c>
      <c r="AD52" s="82">
        <f t="shared" si="20"/>
        <v>-3.6183630027603053E-3</v>
      </c>
      <c r="AE52" s="82">
        <f t="shared" si="21"/>
        <v>2.618510163948915E-6</v>
      </c>
      <c r="AF52" s="82">
        <f t="shared" si="22"/>
        <v>-0.21067449999827659</v>
      </c>
      <c r="AG52" s="83"/>
      <c r="AH52" s="82">
        <f t="shared" si="23"/>
        <v>5.8844168078483985E-2</v>
      </c>
      <c r="AI52" s="82">
        <f t="shared" si="24"/>
        <v>0.45836859892427628</v>
      </c>
      <c r="AJ52" s="82">
        <f t="shared" si="25"/>
        <v>0.37571968147458878</v>
      </c>
      <c r="AK52" s="82">
        <f t="shared" si="26"/>
        <v>-0.10347591880586207</v>
      </c>
      <c r="AL52" s="82">
        <f t="shared" si="27"/>
        <v>-2.9528224037590731</v>
      </c>
      <c r="AM52" s="82">
        <f t="shared" si="28"/>
        <v>-10.56340941987901</v>
      </c>
      <c r="AN52" s="82">
        <f t="shared" si="35"/>
        <v>9.7733136251670363</v>
      </c>
      <c r="AO52" s="82">
        <f t="shared" si="35"/>
        <v>9.7786839997221051</v>
      </c>
      <c r="AP52" s="82">
        <f t="shared" si="35"/>
        <v>9.7683211621217474</v>
      </c>
      <c r="AQ52" s="82">
        <f t="shared" si="35"/>
        <v>9.7883532991647719</v>
      </c>
      <c r="AR52" s="82">
        <f t="shared" si="35"/>
        <v>9.7497584701073308</v>
      </c>
      <c r="AS52" s="82">
        <f t="shared" si="35"/>
        <v>9.8246289886472251</v>
      </c>
      <c r="AT52" s="82">
        <f t="shared" si="35"/>
        <v>9.6810800828006052</v>
      </c>
      <c r="AU52" s="82">
        <f t="shared" si="30"/>
        <v>9.9644186300769242</v>
      </c>
      <c r="AW52" s="82">
        <v>-2000</v>
      </c>
      <c r="AX52" s="82">
        <f t="shared" si="0"/>
        <v>0.11869991727224219</v>
      </c>
      <c r="AY52" s="82">
        <f t="shared" si="1"/>
        <v>0.13809391774628071</v>
      </c>
      <c r="AZ52" s="82">
        <f t="shared" si="2"/>
        <v>-1.9394000474038532E-2</v>
      </c>
      <c r="BA52" s="82">
        <f t="shared" si="3"/>
        <v>1.5488761919964171</v>
      </c>
      <c r="BB52" s="82">
        <f t="shared" si="4"/>
        <v>-0.10001105638324426</v>
      </c>
      <c r="BC52" s="82">
        <f t="shared" si="5"/>
        <v>-9.6224448073286173E-2</v>
      </c>
      <c r="BD52" s="82">
        <f t="shared" si="6"/>
        <v>-4.8149381610931782E-2</v>
      </c>
      <c r="BE52" s="82">
        <f t="shared" si="33"/>
        <v>12.514601047445366</v>
      </c>
      <c r="BF52" s="82">
        <f t="shared" si="33"/>
        <v>12.514962130270353</v>
      </c>
      <c r="BG52" s="82">
        <f t="shared" si="33"/>
        <v>12.515617800661596</v>
      </c>
      <c r="BH52" s="82">
        <f t="shared" si="33"/>
        <v>12.516808340740447</v>
      </c>
      <c r="BI52" s="82">
        <f t="shared" si="33"/>
        <v>12.518969897273172</v>
      </c>
      <c r="BJ52" s="82">
        <f t="shared" si="33"/>
        <v>12.522893881645988</v>
      </c>
      <c r="BK52" s="82">
        <f t="shared" si="33"/>
        <v>12.530015622278404</v>
      </c>
      <c r="BL52" s="82">
        <f t="shared" si="8"/>
        <v>12.542936593587219</v>
      </c>
    </row>
    <row r="53" spans="1:64" s="82" customFormat="1" ht="12.95" customHeight="1" x14ac:dyDescent="0.2">
      <c r="A53" s="68" t="s">
        <v>260</v>
      </c>
      <c r="B53" s="69" t="s">
        <v>165</v>
      </c>
      <c r="C53" s="68">
        <v>24474.373</v>
      </c>
      <c r="D53" s="68" t="s">
        <v>206</v>
      </c>
      <c r="E53" s="82">
        <f t="shared" si="11"/>
        <v>-8640.0902867026271</v>
      </c>
      <c r="F53" s="82">
        <f t="shared" si="31"/>
        <v>-8640</v>
      </c>
      <c r="G53" s="82">
        <f t="shared" si="12"/>
        <v>-0.20467999999891617</v>
      </c>
      <c r="H53" s="82">
        <f t="shared" ref="H53:H84" si="36">+G53</f>
        <v>-0.20467999999891617</v>
      </c>
      <c r="Q53" s="111">
        <f t="shared" si="14"/>
        <v>9455.8729999999996</v>
      </c>
      <c r="S53" s="83">
        <f t="shared" ref="S53:S84" si="37">S$15</f>
        <v>0.2</v>
      </c>
      <c r="Z53" s="82">
        <f t="shared" si="16"/>
        <v>-8640</v>
      </c>
      <c r="AA53" s="82">
        <f t="shared" si="17"/>
        <v>-0.2055589844999707</v>
      </c>
      <c r="AB53" s="82">
        <f t="shared" si="18"/>
        <v>-0.2637748691050783</v>
      </c>
      <c r="AC53" s="82">
        <f t="shared" si="19"/>
        <v>-0.20467999999891617</v>
      </c>
      <c r="AD53" s="82">
        <f t="shared" si="20"/>
        <v>8.7898450105453052E-4</v>
      </c>
      <c r="AE53" s="82">
        <f t="shared" si="21"/>
        <v>1.5452275061881642E-7</v>
      </c>
      <c r="AF53" s="82">
        <f t="shared" si="22"/>
        <v>-0.20467999999891617</v>
      </c>
      <c r="AG53" s="83"/>
      <c r="AH53" s="82">
        <f t="shared" si="23"/>
        <v>5.9094869106162157E-2</v>
      </c>
      <c r="AI53" s="82">
        <f t="shared" si="24"/>
        <v>0.45852904648292403</v>
      </c>
      <c r="AJ53" s="82">
        <f t="shared" si="25"/>
        <v>0.37715042186461656</v>
      </c>
      <c r="AK53" s="82">
        <f t="shared" si="26"/>
        <v>-0.10431225671644459</v>
      </c>
      <c r="AL53" s="82">
        <f t="shared" si="27"/>
        <v>-2.9512780663456875</v>
      </c>
      <c r="AM53" s="82">
        <f t="shared" si="28"/>
        <v>-10.477177680631447</v>
      </c>
      <c r="AN53" s="82">
        <f t="shared" si="35"/>
        <v>9.7761238019563272</v>
      </c>
      <c r="AO53" s="82">
        <f t="shared" si="35"/>
        <v>9.7814972412456189</v>
      </c>
      <c r="AP53" s="82">
        <f t="shared" si="35"/>
        <v>9.7711178635464346</v>
      </c>
      <c r="AQ53" s="82">
        <f t="shared" si="35"/>
        <v>9.7912029832773619</v>
      </c>
      <c r="AR53" s="82">
        <f t="shared" si="35"/>
        <v>9.7524673071906189</v>
      </c>
      <c r="AS53" s="82">
        <f t="shared" si="35"/>
        <v>9.8276938795681072</v>
      </c>
      <c r="AT53" s="82">
        <f t="shared" si="35"/>
        <v>9.6833298171914777</v>
      </c>
      <c r="AU53" s="82">
        <f t="shared" si="30"/>
        <v>9.9686832064712423</v>
      </c>
      <c r="AW53" s="82">
        <v>-1800</v>
      </c>
      <c r="AX53" s="82">
        <f t="shared" si="0"/>
        <v>0.10238222854837348</v>
      </c>
      <c r="AY53" s="82">
        <f t="shared" si="1"/>
        <v>0.13939379796978377</v>
      </c>
      <c r="AZ53" s="82">
        <f t="shared" si="2"/>
        <v>-3.7011569421410283E-2</v>
      </c>
      <c r="BA53" s="82">
        <f t="shared" si="3"/>
        <v>1.5379944671742452</v>
      </c>
      <c r="BB53" s="82">
        <f t="shared" si="4"/>
        <v>-0.40554818984831414</v>
      </c>
      <c r="BC53" s="82">
        <f t="shared" si="5"/>
        <v>0.22117549130493033</v>
      </c>
      <c r="BD53" s="82">
        <f t="shared" si="6"/>
        <v>0.11104077841001413</v>
      </c>
      <c r="BE53" s="82">
        <f t="shared" si="33"/>
        <v>12.68564523031929</v>
      </c>
      <c r="BF53" s="82">
        <f t="shared" si="33"/>
        <v>12.684833350598359</v>
      </c>
      <c r="BG53" s="82">
        <f t="shared" si="33"/>
        <v>12.683350764551395</v>
      </c>
      <c r="BH53" s="82">
        <f t="shared" si="33"/>
        <v>12.680644055382643</v>
      </c>
      <c r="BI53" s="82">
        <f t="shared" si="33"/>
        <v>12.675704658022703</v>
      </c>
      <c r="BJ53" s="82">
        <f t="shared" si="33"/>
        <v>12.666697701969687</v>
      </c>
      <c r="BK53" s="82">
        <f t="shared" si="33"/>
        <v>12.650294056779645</v>
      </c>
      <c r="BL53" s="82">
        <f t="shared" si="8"/>
        <v>12.620474346211195</v>
      </c>
    </row>
    <row r="54" spans="1:64" s="82" customFormat="1" ht="12.95" customHeight="1" x14ac:dyDescent="0.2">
      <c r="A54" s="68" t="s">
        <v>260</v>
      </c>
      <c r="B54" s="69" t="s">
        <v>165</v>
      </c>
      <c r="C54" s="68">
        <v>24619.468000000001</v>
      </c>
      <c r="D54" s="68" t="s">
        <v>206</v>
      </c>
      <c r="E54" s="82">
        <f t="shared" si="11"/>
        <v>-8576.0872130376683</v>
      </c>
      <c r="F54" s="82">
        <f t="shared" si="31"/>
        <v>-8576</v>
      </c>
      <c r="G54" s="82">
        <f t="shared" si="12"/>
        <v>-0.19771199999740929</v>
      </c>
      <c r="H54" s="82">
        <f t="shared" si="36"/>
        <v>-0.19771199999740929</v>
      </c>
      <c r="Q54" s="111">
        <f t="shared" si="14"/>
        <v>9600.9680000000008</v>
      </c>
      <c r="S54" s="83">
        <f t="shared" si="37"/>
        <v>0.2</v>
      </c>
      <c r="Z54" s="82">
        <f t="shared" si="16"/>
        <v>-8576</v>
      </c>
      <c r="AA54" s="82">
        <f t="shared" si="17"/>
        <v>-0.19689341658430554</v>
      </c>
      <c r="AB54" s="82">
        <f t="shared" si="18"/>
        <v>-0.25825835952969645</v>
      </c>
      <c r="AC54" s="82">
        <f t="shared" si="19"/>
        <v>-0.19771199999740929</v>
      </c>
      <c r="AD54" s="82">
        <f t="shared" si="20"/>
        <v>-8.1858341310375726E-4</v>
      </c>
      <c r="AE54" s="82">
        <f t="shared" si="21"/>
        <v>1.340157608417193E-7</v>
      </c>
      <c r="AF54" s="82">
        <f t="shared" si="22"/>
        <v>-0.19771199999740929</v>
      </c>
      <c r="AG54" s="83"/>
      <c r="AH54" s="82">
        <f t="shared" si="23"/>
        <v>6.054635953228716E-2</v>
      </c>
      <c r="AI54" s="82">
        <f t="shared" si="24"/>
        <v>0.45949084379385241</v>
      </c>
      <c r="AJ54" s="82">
        <f t="shared" si="25"/>
        <v>0.38547944773190157</v>
      </c>
      <c r="AK54" s="82">
        <f t="shared" si="26"/>
        <v>-0.10918650310952921</v>
      </c>
      <c r="AL54" s="82">
        <f t="shared" si="27"/>
        <v>-2.942268264083395</v>
      </c>
      <c r="AM54" s="82">
        <f t="shared" si="28"/>
        <v>-10.000652273656396</v>
      </c>
      <c r="AN54" s="82">
        <f t="shared" si="35"/>
        <v>9.7924987145631768</v>
      </c>
      <c r="AO54" s="82">
        <f t="shared" si="35"/>
        <v>9.7978764880586375</v>
      </c>
      <c r="AP54" s="82">
        <f t="shared" si="35"/>
        <v>9.7874246964796541</v>
      </c>
      <c r="AQ54" s="82">
        <f t="shared" si="35"/>
        <v>9.80777726538828</v>
      </c>
      <c r="AR54" s="82">
        <f t="shared" si="35"/>
        <v>9.7682891741459557</v>
      </c>
      <c r="AS54" s="82">
        <f t="shared" si="35"/>
        <v>9.8454850236694487</v>
      </c>
      <c r="AT54" s="82">
        <f t="shared" si="35"/>
        <v>9.6965232765887475</v>
      </c>
      <c r="AU54" s="82">
        <f t="shared" si="30"/>
        <v>9.993495287310914</v>
      </c>
      <c r="AW54" s="82">
        <v>-1600</v>
      </c>
      <c r="AX54" s="82">
        <f t="shared" si="0"/>
        <v>8.6849054912980408E-2</v>
      </c>
      <c r="AY54" s="82">
        <f t="shared" si="1"/>
        <v>0.14006028189241293</v>
      </c>
      <c r="AZ54" s="82">
        <f t="shared" si="2"/>
        <v>-5.3211226979432522E-2</v>
      </c>
      <c r="BA54" s="82">
        <f t="shared" si="3"/>
        <v>1.4773134231375407</v>
      </c>
      <c r="BB54" s="82">
        <f t="shared" si="4"/>
        <v>-0.66003001195712419</v>
      </c>
      <c r="BC54" s="82">
        <f t="shared" si="5"/>
        <v>0.52445572877789914</v>
      </c>
      <c r="BD54" s="82">
        <f t="shared" si="6"/>
        <v>0.26840848501544207</v>
      </c>
      <c r="BE54" s="82">
        <f t="shared" si="33"/>
        <v>12.853044716500809</v>
      </c>
      <c r="BF54" s="82">
        <f t="shared" si="33"/>
        <v>12.851360752458085</v>
      </c>
      <c r="BG54" s="82">
        <f t="shared" si="33"/>
        <v>12.848180044830439</v>
      </c>
      <c r="BH54" s="82">
        <f t="shared" si="33"/>
        <v>12.842180206877494</v>
      </c>
      <c r="BI54" s="82">
        <f t="shared" si="33"/>
        <v>12.830890057212144</v>
      </c>
      <c r="BJ54" s="82">
        <f t="shared" si="33"/>
        <v>12.80973686062384</v>
      </c>
      <c r="BK54" s="82">
        <f t="shared" si="33"/>
        <v>12.770393301909479</v>
      </c>
      <c r="BL54" s="82">
        <f t="shared" si="8"/>
        <v>12.69801209883517</v>
      </c>
    </row>
    <row r="55" spans="1:64" s="82" customFormat="1" ht="12.95" customHeight="1" x14ac:dyDescent="0.2">
      <c r="A55" s="68" t="s">
        <v>260</v>
      </c>
      <c r="B55" s="69" t="s">
        <v>165</v>
      </c>
      <c r="C55" s="68">
        <v>24653.471000000001</v>
      </c>
      <c r="D55" s="68" t="s">
        <v>206</v>
      </c>
      <c r="E55" s="82">
        <f t="shared" si="11"/>
        <v>-8561.088098569011</v>
      </c>
      <c r="F55" s="82">
        <f t="shared" si="31"/>
        <v>-8561</v>
      </c>
      <c r="G55" s="82">
        <f t="shared" si="12"/>
        <v>-0.19971949999671779</v>
      </c>
      <c r="H55" s="82">
        <f t="shared" si="36"/>
        <v>-0.19971949999671779</v>
      </c>
      <c r="Q55" s="111">
        <f t="shared" si="14"/>
        <v>9634.9710000000014</v>
      </c>
      <c r="S55" s="83">
        <f t="shared" si="37"/>
        <v>0.2</v>
      </c>
      <c r="Z55" s="82">
        <f t="shared" si="16"/>
        <v>-8561</v>
      </c>
      <c r="AA55" s="82">
        <f t="shared" si="17"/>
        <v>-0.19487359391079329</v>
      </c>
      <c r="AB55" s="82">
        <f t="shared" si="18"/>
        <v>-0.260604264973613</v>
      </c>
      <c r="AC55" s="82">
        <f t="shared" si="19"/>
        <v>-0.19971949999671779</v>
      </c>
      <c r="AD55" s="82">
        <f t="shared" si="20"/>
        <v>-4.8459060859245007E-3</v>
      </c>
      <c r="AE55" s="82">
        <f t="shared" si="21"/>
        <v>4.6965611587200237E-6</v>
      </c>
      <c r="AF55" s="82">
        <f t="shared" si="22"/>
        <v>-0.19971949999671779</v>
      </c>
      <c r="AG55" s="83"/>
      <c r="AH55" s="82">
        <f t="shared" si="23"/>
        <v>6.0884764976895198E-2</v>
      </c>
      <c r="AI55" s="82">
        <f t="shared" si="24"/>
        <v>0.4597232975949973</v>
      </c>
      <c r="AJ55" s="82">
        <f t="shared" si="25"/>
        <v>0.38743276652079373</v>
      </c>
      <c r="AK55" s="82">
        <f t="shared" si="26"/>
        <v>-0.11033098042864006</v>
      </c>
      <c r="AL55" s="82">
        <f t="shared" si="27"/>
        <v>-2.9401504034874</v>
      </c>
      <c r="AM55" s="82">
        <f t="shared" si="28"/>
        <v>-9.8948073563059822</v>
      </c>
      <c r="AN55" s="82">
        <f t="shared" si="35"/>
        <v>9.7963428003745161</v>
      </c>
      <c r="AO55" s="82">
        <f t="shared" si="35"/>
        <v>9.801718301732901</v>
      </c>
      <c r="AP55" s="82">
        <f t="shared" si="35"/>
        <v>9.7912553789960874</v>
      </c>
      <c r="AQ55" s="82">
        <f t="shared" si="35"/>
        <v>9.8116605586073966</v>
      </c>
      <c r="AR55" s="82">
        <f t="shared" si="35"/>
        <v>9.7720127625590418</v>
      </c>
      <c r="AS55" s="82">
        <f t="shared" si="35"/>
        <v>9.8496446084347422</v>
      </c>
      <c r="AT55" s="82">
        <f t="shared" si="35"/>
        <v>9.6996416771474845</v>
      </c>
      <c r="AU55" s="82">
        <f t="shared" si="30"/>
        <v>9.999310618757713</v>
      </c>
      <c r="AW55" s="82">
        <v>-1400</v>
      </c>
      <c r="AX55" s="82">
        <f t="shared" si="0"/>
        <v>7.2831469646038371E-2</v>
      </c>
      <c r="AY55" s="82">
        <f t="shared" si="1"/>
        <v>0.14009336951416823</v>
      </c>
      <c r="AZ55" s="82">
        <f t="shared" si="2"/>
        <v>-6.726189986812986E-2</v>
      </c>
      <c r="BA55" s="82">
        <f t="shared" si="3"/>
        <v>1.3848331235920894</v>
      </c>
      <c r="BB55" s="82">
        <f t="shared" si="4"/>
        <v>-0.83862719572190447</v>
      </c>
      <c r="BC55" s="82">
        <f t="shared" si="5"/>
        <v>0.79835506238914256</v>
      </c>
      <c r="BD55" s="82">
        <f t="shared" si="6"/>
        <v>0.42182406704555309</v>
      </c>
      <c r="BE55" s="82">
        <f t="shared" si="33"/>
        <v>13.012463586322042</v>
      </c>
      <c r="BF55" s="82">
        <f t="shared" si="33"/>
        <v>13.010461866956893</v>
      </c>
      <c r="BG55" s="82">
        <f t="shared" si="33"/>
        <v>13.006445687955972</v>
      </c>
      <c r="BH55" s="82">
        <f t="shared" si="33"/>
        <v>12.998410523294378</v>
      </c>
      <c r="BI55" s="82">
        <f t="shared" si="33"/>
        <v>12.982422778912502</v>
      </c>
      <c r="BJ55" s="82">
        <f t="shared" si="33"/>
        <v>12.950939087631603</v>
      </c>
      <c r="BK55" s="82">
        <f t="shared" si="33"/>
        <v>12.890057601762075</v>
      </c>
      <c r="BL55" s="82">
        <f t="shared" si="8"/>
        <v>12.775549851459145</v>
      </c>
    </row>
    <row r="56" spans="1:64" s="82" customFormat="1" ht="12.95" customHeight="1" x14ac:dyDescent="0.2">
      <c r="A56" s="68" t="s">
        <v>308</v>
      </c>
      <c r="B56" s="69" t="s">
        <v>165</v>
      </c>
      <c r="C56" s="68">
        <v>24771.364000000001</v>
      </c>
      <c r="D56" s="68" t="s">
        <v>206</v>
      </c>
      <c r="E56" s="82">
        <f t="shared" si="11"/>
        <v>-8509.0841400343743</v>
      </c>
      <c r="F56" s="82">
        <f t="shared" si="31"/>
        <v>-8509</v>
      </c>
      <c r="G56" s="82">
        <f t="shared" si="12"/>
        <v>-0.1907455000000482</v>
      </c>
      <c r="H56" s="82">
        <f t="shared" si="36"/>
        <v>-0.1907455000000482</v>
      </c>
      <c r="Q56" s="111">
        <f t="shared" si="14"/>
        <v>9752.8640000000014</v>
      </c>
      <c r="S56" s="83">
        <f t="shared" si="37"/>
        <v>0.2</v>
      </c>
      <c r="Z56" s="82">
        <f t="shared" si="16"/>
        <v>-8509</v>
      </c>
      <c r="AA56" s="82">
        <f t="shared" si="17"/>
        <v>-0.18790449713808205</v>
      </c>
      <c r="AB56" s="82">
        <f t="shared" si="18"/>
        <v>-0.25279803309835636</v>
      </c>
      <c r="AC56" s="82">
        <f t="shared" si="19"/>
        <v>-0.1907455000000482</v>
      </c>
      <c r="AD56" s="82">
        <f t="shared" si="20"/>
        <v>-2.8410028619661465E-3</v>
      </c>
      <c r="AE56" s="82">
        <f t="shared" si="21"/>
        <v>1.6142594523399671E-6</v>
      </c>
      <c r="AF56" s="82">
        <f t="shared" si="22"/>
        <v>-0.1907455000000482</v>
      </c>
      <c r="AG56" s="83"/>
      <c r="AH56" s="82">
        <f t="shared" si="23"/>
        <v>6.2052533098308174E-2</v>
      </c>
      <c r="AI56" s="82">
        <f t="shared" si="24"/>
        <v>0.46055003267032413</v>
      </c>
      <c r="AJ56" s="82">
        <f t="shared" si="25"/>
        <v>0.39420796906467648</v>
      </c>
      <c r="AK56" s="82">
        <f t="shared" si="26"/>
        <v>-0.11430473809943546</v>
      </c>
      <c r="AL56" s="82">
        <f t="shared" si="27"/>
        <v>-2.9327897633532385</v>
      </c>
      <c r="AM56" s="82">
        <f t="shared" si="28"/>
        <v>-9.5435856801444388</v>
      </c>
      <c r="AN56" s="82">
        <f t="shared" si="35"/>
        <v>9.8096876402509725</v>
      </c>
      <c r="AO56" s="82">
        <f t="shared" si="35"/>
        <v>9.8150458104019407</v>
      </c>
      <c r="AP56" s="82">
        <f t="shared" si="35"/>
        <v>9.8045612651326923</v>
      </c>
      <c r="AQ56" s="82">
        <f t="shared" si="35"/>
        <v>9.8251192829051686</v>
      </c>
      <c r="AR56" s="82">
        <f t="shared" si="35"/>
        <v>9.7849670755337783</v>
      </c>
      <c r="AS56" s="82">
        <f t="shared" si="35"/>
        <v>9.8640340555187791</v>
      </c>
      <c r="AT56" s="82">
        <f t="shared" si="35"/>
        <v>9.7105311712476716</v>
      </c>
      <c r="AU56" s="82">
        <f t="shared" si="30"/>
        <v>10.019470434439945</v>
      </c>
      <c r="AW56" s="82">
        <v>-1200</v>
      </c>
      <c r="AX56" s="82">
        <f t="shared" si="0"/>
        <v>6.0645134119235E-2</v>
      </c>
      <c r="AY56" s="82">
        <f t="shared" si="1"/>
        <v>0.13949306083504964</v>
      </c>
      <c r="AZ56" s="82">
        <f t="shared" si="2"/>
        <v>-7.8847926715814642E-2</v>
      </c>
      <c r="BA56" s="82">
        <f t="shared" si="3"/>
        <v>1.2808807141226493</v>
      </c>
      <c r="BB56" s="82">
        <f t="shared" si="4"/>
        <v>-0.94340311282707323</v>
      </c>
      <c r="BC56" s="82">
        <f t="shared" si="5"/>
        <v>1.0363431654391986</v>
      </c>
      <c r="BD56" s="82">
        <f t="shared" si="6"/>
        <v>0.57013654461412855</v>
      </c>
      <c r="BE56" s="82">
        <f t="shared" si="33"/>
        <v>13.161317420346096</v>
      </c>
      <c r="BF56" s="82">
        <f t="shared" si="33"/>
        <v>13.159510681513842</v>
      </c>
      <c r="BG56" s="82">
        <f t="shared" si="33"/>
        <v>13.155564497749566</v>
      </c>
      <c r="BH56" s="82">
        <f t="shared" si="33"/>
        <v>13.146981354853079</v>
      </c>
      <c r="BI56" s="82">
        <f t="shared" si="33"/>
        <v>13.128476651619954</v>
      </c>
      <c r="BJ56" s="82">
        <f t="shared" si="33"/>
        <v>13.089290013700866</v>
      </c>
      <c r="BK56" s="82">
        <f t="shared" si="33"/>
        <v>13.009033814057595</v>
      </c>
      <c r="BL56" s="82">
        <f t="shared" si="8"/>
        <v>12.85308760408312</v>
      </c>
    </row>
    <row r="57" spans="1:64" s="82" customFormat="1" ht="12.95" customHeight="1" x14ac:dyDescent="0.2">
      <c r="A57" s="68" t="s">
        <v>260</v>
      </c>
      <c r="B57" s="69" t="s">
        <v>165</v>
      </c>
      <c r="C57" s="68">
        <v>24787.231</v>
      </c>
      <c r="D57" s="68" t="s">
        <v>206</v>
      </c>
      <c r="E57" s="82">
        <f t="shared" si="11"/>
        <v>-8502.0850238012736</v>
      </c>
      <c r="F57" s="82">
        <f t="shared" si="31"/>
        <v>-8502</v>
      </c>
      <c r="G57" s="82">
        <f t="shared" si="12"/>
        <v>-0.19274900000164052</v>
      </c>
      <c r="H57" s="82">
        <f t="shared" si="36"/>
        <v>-0.19274900000164052</v>
      </c>
      <c r="Q57" s="111">
        <f t="shared" si="14"/>
        <v>9768.7309999999998</v>
      </c>
      <c r="S57" s="83">
        <f t="shared" si="37"/>
        <v>0.2</v>
      </c>
      <c r="Z57" s="82">
        <f t="shared" si="16"/>
        <v>-8502</v>
      </c>
      <c r="AA57" s="82">
        <f t="shared" si="17"/>
        <v>-0.18697026386865925</v>
      </c>
      <c r="AB57" s="82">
        <f t="shared" si="18"/>
        <v>-0.25495808819009991</v>
      </c>
      <c r="AC57" s="82">
        <f t="shared" si="19"/>
        <v>-0.19274900000164052</v>
      </c>
      <c r="AD57" s="82">
        <f t="shared" si="20"/>
        <v>-5.7787361329812714E-3</v>
      </c>
      <c r="AE57" s="82">
        <f t="shared" si="21"/>
        <v>6.6787582589246689E-6</v>
      </c>
      <c r="AF57" s="82">
        <f t="shared" si="22"/>
        <v>-0.19274900000164052</v>
      </c>
      <c r="AG57" s="83"/>
      <c r="AH57" s="82">
        <f t="shared" si="23"/>
        <v>6.220908818845941E-2</v>
      </c>
      <c r="AI57" s="82">
        <f t="shared" si="24"/>
        <v>0.46066381590894012</v>
      </c>
      <c r="AJ57" s="82">
        <f t="shared" si="25"/>
        <v>0.39512046418424451</v>
      </c>
      <c r="AK57" s="82">
        <f t="shared" si="26"/>
        <v>-0.11484041507267038</v>
      </c>
      <c r="AL57" s="82">
        <f t="shared" si="27"/>
        <v>-2.9317966528493584</v>
      </c>
      <c r="AM57" s="82">
        <f t="shared" si="28"/>
        <v>-9.4980785098137019</v>
      </c>
      <c r="AN57" s="82">
        <f t="shared" si="35"/>
        <v>9.8114863014324829</v>
      </c>
      <c r="AO57" s="82">
        <f t="shared" si="35"/>
        <v>9.8168410335141942</v>
      </c>
      <c r="AP57" s="82">
        <f t="shared" si="35"/>
        <v>9.8063555723506202</v>
      </c>
      <c r="AQ57" s="82">
        <f t="shared" si="35"/>
        <v>9.826930670307032</v>
      </c>
      <c r="AR57" s="82">
        <f t="shared" si="35"/>
        <v>9.7867164129212671</v>
      </c>
      <c r="AS57" s="82">
        <f t="shared" si="35"/>
        <v>9.8659674619055</v>
      </c>
      <c r="AT57" s="82">
        <f t="shared" si="35"/>
        <v>9.7120065706540615</v>
      </c>
      <c r="AU57" s="82">
        <f t="shared" si="30"/>
        <v>10.022184255781784</v>
      </c>
      <c r="AW57" s="82">
        <v>-1000</v>
      </c>
      <c r="AX57" s="82">
        <f t="shared" si="0"/>
        <v>5.0253808664476804E-2</v>
      </c>
      <c r="AY57" s="82">
        <f t="shared" si="1"/>
        <v>0.13825935585505719</v>
      </c>
      <c r="AZ57" s="82">
        <f t="shared" si="2"/>
        <v>-8.8005547190580388E-2</v>
      </c>
      <c r="BA57" s="82">
        <f t="shared" si="3"/>
        <v>1.1795614345748604</v>
      </c>
      <c r="BB57" s="82">
        <f t="shared" si="4"/>
        <v>-0.99086422378160322</v>
      </c>
      <c r="BC57" s="82">
        <f t="shared" si="5"/>
        <v>1.2391179182264827</v>
      </c>
      <c r="BD57" s="82">
        <f t="shared" si="6"/>
        <v>0.71324339173150697</v>
      </c>
      <c r="BE57" s="82">
        <f t="shared" si="33"/>
        <v>13.298810010614975</v>
      </c>
      <c r="BF57" s="82">
        <f t="shared" si="33"/>
        <v>13.297477657010781</v>
      </c>
      <c r="BG57" s="82">
        <f t="shared" si="33"/>
        <v>13.294236692967884</v>
      </c>
      <c r="BH57" s="82">
        <f t="shared" si="33"/>
        <v>13.286391751173232</v>
      </c>
      <c r="BI57" s="82">
        <f t="shared" si="33"/>
        <v>13.267621543219409</v>
      </c>
      <c r="BJ57" s="82">
        <f t="shared" si="33"/>
        <v>13.223863868198533</v>
      </c>
      <c r="BK57" s="82">
        <f t="shared" si="33"/>
        <v>13.127072931297345</v>
      </c>
      <c r="BL57" s="82">
        <f t="shared" si="8"/>
        <v>12.930625356707095</v>
      </c>
    </row>
    <row r="58" spans="1:64" s="82" customFormat="1" ht="12.95" customHeight="1" x14ac:dyDescent="0.2">
      <c r="A58" s="68" t="s">
        <v>260</v>
      </c>
      <c r="B58" s="69" t="s">
        <v>165</v>
      </c>
      <c r="C58" s="68">
        <v>24993.54</v>
      </c>
      <c r="D58" s="68" t="s">
        <v>206</v>
      </c>
      <c r="E58" s="82">
        <f t="shared" si="11"/>
        <v>-8411.0797505337996</v>
      </c>
      <c r="F58" s="82">
        <f t="shared" si="31"/>
        <v>-8411</v>
      </c>
      <c r="G58" s="82">
        <f t="shared" si="12"/>
        <v>-0.18079450000004726</v>
      </c>
      <c r="H58" s="82">
        <f t="shared" si="36"/>
        <v>-0.18079450000004726</v>
      </c>
      <c r="Q58" s="111">
        <f t="shared" si="14"/>
        <v>9975.0400000000009</v>
      </c>
      <c r="S58" s="83">
        <f t="shared" si="37"/>
        <v>0.2</v>
      </c>
      <c r="Z58" s="82">
        <f t="shared" si="16"/>
        <v>-8411</v>
      </c>
      <c r="AA58" s="82">
        <f t="shared" si="17"/>
        <v>-0.17491010226165329</v>
      </c>
      <c r="AB58" s="82">
        <f t="shared" si="18"/>
        <v>-0.24502454131762288</v>
      </c>
      <c r="AC58" s="82">
        <f t="shared" si="19"/>
        <v>-0.18079450000004726</v>
      </c>
      <c r="AD58" s="82">
        <f t="shared" si="20"/>
        <v>-5.8843977383939705E-3</v>
      </c>
      <c r="AE58" s="82">
        <f t="shared" si="21"/>
        <v>6.9252273487232152E-6</v>
      </c>
      <c r="AF58" s="82">
        <f t="shared" si="22"/>
        <v>-0.18079450000004726</v>
      </c>
      <c r="AG58" s="83"/>
      <c r="AH58" s="82">
        <f t="shared" si="23"/>
        <v>6.423004131757562E-2</v>
      </c>
      <c r="AI58" s="82">
        <f t="shared" si="24"/>
        <v>0.46219748429843122</v>
      </c>
      <c r="AJ58" s="82">
        <f t="shared" si="25"/>
        <v>0.40699302228747369</v>
      </c>
      <c r="AK58" s="82">
        <f t="shared" si="26"/>
        <v>-0.12182074744899862</v>
      </c>
      <c r="AL58" s="82">
        <f t="shared" si="27"/>
        <v>-2.9188359549103486</v>
      </c>
      <c r="AM58" s="82">
        <f t="shared" si="28"/>
        <v>-8.9412487846238164</v>
      </c>
      <c r="AN58" s="82">
        <f t="shared" si="35"/>
        <v>9.8349184251133881</v>
      </c>
      <c r="AO58" s="82">
        <f t="shared" si="35"/>
        <v>9.8402053648812426</v>
      </c>
      <c r="AP58" s="82">
        <f t="shared" si="35"/>
        <v>9.8297502353707742</v>
      </c>
      <c r="AQ58" s="82">
        <f t="shared" si="35"/>
        <v>9.8504724709737577</v>
      </c>
      <c r="AR58" s="82">
        <f t="shared" si="35"/>
        <v>9.8095783427004566</v>
      </c>
      <c r="AS58" s="82">
        <f t="shared" si="35"/>
        <v>9.8910222856852013</v>
      </c>
      <c r="AT58" s="82">
        <f t="shared" si="35"/>
        <v>9.7313979404329025</v>
      </c>
      <c r="AU58" s="82">
        <f t="shared" si="30"/>
        <v>10.057463933225694</v>
      </c>
      <c r="AW58" s="82">
        <v>-800</v>
      </c>
      <c r="AX58" s="82">
        <f t="shared" si="0"/>
        <v>4.1419549611984852E-2</v>
      </c>
      <c r="AY58" s="82">
        <f t="shared" si="1"/>
        <v>0.13639225457419091</v>
      </c>
      <c r="AZ58" s="82">
        <f t="shared" si="2"/>
        <v>-9.4972704962206056E-2</v>
      </c>
      <c r="BA58" s="82">
        <f t="shared" si="3"/>
        <v>1.0876759530962983</v>
      </c>
      <c r="BB58" s="82">
        <f t="shared" si="4"/>
        <v>-0.99932563768754912</v>
      </c>
      <c r="BC58" s="82">
        <f t="shared" si="5"/>
        <v>1.4111203959966465</v>
      </c>
      <c r="BD58" s="82">
        <f t="shared" si="6"/>
        <v>0.85183808178618792</v>
      </c>
      <c r="BE58" s="82">
        <f t="shared" si="33"/>
        <v>13.425418106852629</v>
      </c>
      <c r="BF58" s="82">
        <f t="shared" si="33"/>
        <v>13.42459374984422</v>
      </c>
      <c r="BG58" s="82">
        <f t="shared" si="33"/>
        <v>13.422310147777324</v>
      </c>
      <c r="BH58" s="82">
        <f t="shared" si="33"/>
        <v>13.416015311552787</v>
      </c>
      <c r="BI58" s="82">
        <f t="shared" si="33"/>
        <v>13.39889152671682</v>
      </c>
      <c r="BJ58" s="82">
        <f t="shared" si="33"/>
        <v>13.353849791824963</v>
      </c>
      <c r="BK58" s="82">
        <f t="shared" si="33"/>
        <v>13.243931577072626</v>
      </c>
      <c r="BL58" s="82">
        <f t="shared" si="8"/>
        <v>13.00816310933107</v>
      </c>
    </row>
    <row r="59" spans="1:64" s="82" customFormat="1" ht="12.95" customHeight="1" x14ac:dyDescent="0.2">
      <c r="A59" s="68" t="s">
        <v>260</v>
      </c>
      <c r="B59" s="69" t="s">
        <v>165</v>
      </c>
      <c r="C59" s="68">
        <v>25358.544000000002</v>
      </c>
      <c r="D59" s="68" t="s">
        <v>206</v>
      </c>
      <c r="E59" s="82">
        <f t="shared" si="11"/>
        <v>-8250.0722871477083</v>
      </c>
      <c r="F59" s="82">
        <f t="shared" si="31"/>
        <v>-8250</v>
      </c>
      <c r="G59" s="82">
        <f t="shared" si="12"/>
        <v>-0.16387499999837019</v>
      </c>
      <c r="H59" s="82">
        <f t="shared" si="36"/>
        <v>-0.16387499999837019</v>
      </c>
      <c r="Q59" s="111">
        <f t="shared" si="14"/>
        <v>10340.044000000002</v>
      </c>
      <c r="S59" s="83">
        <f t="shared" si="37"/>
        <v>0.2</v>
      </c>
      <c r="Z59" s="82">
        <f t="shared" si="16"/>
        <v>-8250</v>
      </c>
      <c r="AA59" s="82">
        <f t="shared" si="17"/>
        <v>-0.15396180984004718</v>
      </c>
      <c r="AB59" s="82">
        <f t="shared" si="18"/>
        <v>-0.23161288413373507</v>
      </c>
      <c r="AC59" s="82">
        <f t="shared" si="19"/>
        <v>-0.16387499999837019</v>
      </c>
      <c r="AD59" s="82">
        <f t="shared" si="20"/>
        <v>-9.9131901583230098E-3</v>
      </c>
      <c r="AE59" s="82">
        <f t="shared" si="21"/>
        <v>1.9654267823014439E-5</v>
      </c>
      <c r="AF59" s="82">
        <f t="shared" si="22"/>
        <v>-0.16387499999837019</v>
      </c>
      <c r="AG59" s="83"/>
      <c r="AH59" s="82">
        <f t="shared" si="23"/>
        <v>6.7737884135364884E-2</v>
      </c>
      <c r="AI59" s="82">
        <f t="shared" si="24"/>
        <v>0.46516438602651788</v>
      </c>
      <c r="AJ59" s="82">
        <f t="shared" si="25"/>
        <v>0.42804753427830705</v>
      </c>
      <c r="AK59" s="82">
        <f t="shared" si="26"/>
        <v>-0.13424867384662423</v>
      </c>
      <c r="AL59" s="82">
        <f t="shared" si="27"/>
        <v>-2.8956643558801107</v>
      </c>
      <c r="AM59" s="82">
        <f t="shared" si="28"/>
        <v>-8.0914222630107044</v>
      </c>
      <c r="AN59" s="82">
        <f t="shared" si="35"/>
        <v>9.8766094843981715</v>
      </c>
      <c r="AO59" s="82">
        <f t="shared" si="35"/>
        <v>9.8816784305690621</v>
      </c>
      <c r="AP59" s="82">
        <f t="shared" si="35"/>
        <v>9.8714608048302601</v>
      </c>
      <c r="AQ59" s="82">
        <f t="shared" si="35"/>
        <v>9.8921095952336309</v>
      </c>
      <c r="AR59" s="82">
        <f t="shared" si="35"/>
        <v>9.8505890201232962</v>
      </c>
      <c r="AS59" s="82">
        <f t="shared" si="35"/>
        <v>9.9349829432461263</v>
      </c>
      <c r="AT59" s="82">
        <f t="shared" si="35"/>
        <v>9.7667119550195167</v>
      </c>
      <c r="AU59" s="82">
        <f t="shared" si="30"/>
        <v>10.119881824087994</v>
      </c>
      <c r="AW59" s="82">
        <v>-600</v>
      </c>
      <c r="AX59" s="82">
        <f t="shared" si="0"/>
        <v>3.3836117227499476E-2</v>
      </c>
      <c r="AY59" s="82">
        <f t="shared" si="1"/>
        <v>0.13389175699245071</v>
      </c>
      <c r="AZ59" s="82">
        <f t="shared" si="2"/>
        <v>-0.10005563976495123</v>
      </c>
      <c r="BA59" s="82">
        <f t="shared" si="3"/>
        <v>1.0071859273640793</v>
      </c>
      <c r="BB59" s="82">
        <f t="shared" si="4"/>
        <v>-0.98323457642870182</v>
      </c>
      <c r="BC59" s="82">
        <f t="shared" si="5"/>
        <v>1.5577644485303159</v>
      </c>
      <c r="BD59" s="82">
        <f t="shared" si="6"/>
        <v>0.9870523048860721</v>
      </c>
      <c r="BE59" s="82">
        <f t="shared" si="33"/>
        <v>13.542260363415192</v>
      </c>
      <c r="BF59" s="82">
        <f t="shared" si="33"/>
        <v>13.541830480656454</v>
      </c>
      <c r="BG59" s="82">
        <f t="shared" si="33"/>
        <v>13.540441747367627</v>
      </c>
      <c r="BH59" s="82">
        <f t="shared" si="33"/>
        <v>13.535974712746283</v>
      </c>
      <c r="BI59" s="82">
        <f t="shared" si="33"/>
        <v>13.521798790706347</v>
      </c>
      <c r="BJ59" s="82">
        <f t="shared" si="33"/>
        <v>13.478572601040801</v>
      </c>
      <c r="BK59" s="82">
        <f t="shared" si="33"/>
        <v>13.359373468535868</v>
      </c>
      <c r="BL59" s="82">
        <f t="shared" si="8"/>
        <v>13.085700861955045</v>
      </c>
    </row>
    <row r="60" spans="1:64" s="82" customFormat="1" ht="12.95" customHeight="1" x14ac:dyDescent="0.2">
      <c r="A60" s="68" t="s">
        <v>260</v>
      </c>
      <c r="B60" s="69" t="s">
        <v>165</v>
      </c>
      <c r="C60" s="68">
        <v>25383.484</v>
      </c>
      <c r="D60" s="68" t="s">
        <v>206</v>
      </c>
      <c r="E60" s="82">
        <f t="shared" si="11"/>
        <v>-8239.070966239311</v>
      </c>
      <c r="F60" s="82">
        <f t="shared" si="31"/>
        <v>-8239</v>
      </c>
      <c r="G60" s="82">
        <f t="shared" si="12"/>
        <v>-0.16088049999962095</v>
      </c>
      <c r="H60" s="82">
        <f t="shared" si="36"/>
        <v>-0.16088049999962095</v>
      </c>
      <c r="Q60" s="111">
        <f t="shared" si="14"/>
        <v>10364.984</v>
      </c>
      <c r="S60" s="83">
        <f t="shared" si="37"/>
        <v>0.2</v>
      </c>
      <c r="Z60" s="82">
        <f t="shared" si="16"/>
        <v>-8239</v>
      </c>
      <c r="AA60" s="82">
        <f t="shared" si="17"/>
        <v>-0.15254883198898933</v>
      </c>
      <c r="AB60" s="82">
        <f t="shared" si="18"/>
        <v>-0.22885475829525509</v>
      </c>
      <c r="AC60" s="82">
        <f t="shared" si="19"/>
        <v>-0.16088049999962095</v>
      </c>
      <c r="AD60" s="82">
        <f t="shared" si="20"/>
        <v>-8.331668010631621E-3</v>
      </c>
      <c r="AE60" s="82">
        <f t="shared" si="21"/>
        <v>1.3883338367876457E-5</v>
      </c>
      <c r="AF60" s="82">
        <f t="shared" si="22"/>
        <v>-0.16088049999962095</v>
      </c>
      <c r="AG60" s="83"/>
      <c r="AH60" s="82">
        <f t="shared" si="23"/>
        <v>6.7974258295634138E-2</v>
      </c>
      <c r="AI60" s="82">
        <f t="shared" si="24"/>
        <v>0.4653791924366808</v>
      </c>
      <c r="AJ60" s="82">
        <f t="shared" si="25"/>
        <v>0.42948847734264789</v>
      </c>
      <c r="AK60" s="82">
        <f t="shared" si="26"/>
        <v>-0.13510156373748342</v>
      </c>
      <c r="AL60" s="82">
        <f t="shared" si="27"/>
        <v>-2.8940693592203686</v>
      </c>
      <c r="AM60" s="82">
        <f t="shared" si="28"/>
        <v>-8.0387515280162134</v>
      </c>
      <c r="AN60" s="82">
        <f t="shared" si="35"/>
        <v>9.8794692825130603</v>
      </c>
      <c r="AO60" s="82">
        <f t="shared" si="35"/>
        <v>9.884519133541767</v>
      </c>
      <c r="AP60" s="82">
        <f t="shared" si="35"/>
        <v>9.874325845572633</v>
      </c>
      <c r="AQ60" s="82">
        <f t="shared" si="35"/>
        <v>9.894954494969074</v>
      </c>
      <c r="AR60" s="82">
        <f t="shared" si="35"/>
        <v>9.853417827430448</v>
      </c>
      <c r="AS60" s="82">
        <f t="shared" si="35"/>
        <v>9.9379691705988193</v>
      </c>
      <c r="AT60" s="82">
        <f t="shared" si="35"/>
        <v>9.7691737474195364</v>
      </c>
      <c r="AU60" s="82">
        <f t="shared" si="30"/>
        <v>10.124146400482312</v>
      </c>
      <c r="AW60" s="82">
        <v>-400</v>
      </c>
      <c r="AX60" s="82">
        <f t="shared" si="0"/>
        <v>2.7206310245782822E-2</v>
      </c>
      <c r="AY60" s="82">
        <f t="shared" si="1"/>
        <v>0.13075786310983667</v>
      </c>
      <c r="AZ60" s="82">
        <f t="shared" si="2"/>
        <v>-0.10355155286405385</v>
      </c>
      <c r="BA60" s="82">
        <f t="shared" si="3"/>
        <v>0.93769411990239893</v>
      </c>
      <c r="BB60" s="82">
        <f t="shared" si="4"/>
        <v>-0.95244484238754001</v>
      </c>
      <c r="BC60" s="82">
        <f t="shared" si="5"/>
        <v>1.6840283798004343</v>
      </c>
      <c r="BD60" s="82">
        <f t="shared" si="6"/>
        <v>1.1201636592052764</v>
      </c>
      <c r="BE60" s="82">
        <f t="shared" si="33"/>
        <v>13.650628121817808</v>
      </c>
      <c r="BF60" s="82">
        <f t="shared" si="33"/>
        <v>13.650441782345144</v>
      </c>
      <c r="BG60" s="82">
        <f t="shared" si="33"/>
        <v>13.649719807900505</v>
      </c>
      <c r="BH60" s="82">
        <f t="shared" si="33"/>
        <v>13.646931742774386</v>
      </c>
      <c r="BI60" s="82">
        <f t="shared" si="33"/>
        <v>13.636298865317233</v>
      </c>
      <c r="BJ60" s="82">
        <f t="shared" si="33"/>
        <v>13.597507220678667</v>
      </c>
      <c r="BK60" s="82">
        <f t="shared" si="33"/>
        <v>13.473170836245892</v>
      </c>
      <c r="BL60" s="82">
        <f t="shared" si="8"/>
        <v>13.16323861457902</v>
      </c>
    </row>
    <row r="61" spans="1:64" s="82" customFormat="1" ht="12.95" customHeight="1" x14ac:dyDescent="0.2">
      <c r="A61" s="68" t="s">
        <v>260</v>
      </c>
      <c r="B61" s="69" t="s">
        <v>165</v>
      </c>
      <c r="C61" s="68">
        <v>25399.353999999999</v>
      </c>
      <c r="D61" s="68" t="s">
        <v>206</v>
      </c>
      <c r="E61" s="82">
        <f t="shared" si="11"/>
        <v>-8232.0705266716977</v>
      </c>
      <c r="F61" s="82">
        <f t="shared" si="31"/>
        <v>-8232</v>
      </c>
      <c r="G61" s="82">
        <f t="shared" si="12"/>
        <v>-0.1598840000006021</v>
      </c>
      <c r="H61" s="82">
        <f t="shared" si="36"/>
        <v>-0.1598840000006021</v>
      </c>
      <c r="Q61" s="111">
        <f t="shared" si="14"/>
        <v>10380.853999999999</v>
      </c>
      <c r="S61" s="83">
        <f t="shared" si="37"/>
        <v>0.2</v>
      </c>
      <c r="Z61" s="82">
        <f t="shared" si="16"/>
        <v>-8232</v>
      </c>
      <c r="AA61" s="82">
        <f t="shared" si="17"/>
        <v>-0.1516508873766606</v>
      </c>
      <c r="AB61" s="82">
        <f t="shared" si="18"/>
        <v>-0.2280084527045097</v>
      </c>
      <c r="AC61" s="82">
        <f t="shared" si="19"/>
        <v>-0.1598840000006021</v>
      </c>
      <c r="AD61" s="82">
        <f t="shared" si="20"/>
        <v>-8.2331126239414965E-3</v>
      </c>
      <c r="AE61" s="82">
        <f t="shared" si="21"/>
        <v>1.3556828695700967E-5</v>
      </c>
      <c r="AF61" s="82">
        <f t="shared" si="22"/>
        <v>-0.1598840000006021</v>
      </c>
      <c r="AG61" s="83"/>
      <c r="AH61" s="82">
        <f t="shared" si="23"/>
        <v>6.8124452703907615E-2</v>
      </c>
      <c r="AI61" s="82">
        <f t="shared" si="24"/>
        <v>0.46551670633827169</v>
      </c>
      <c r="AJ61" s="82">
        <f t="shared" si="25"/>
        <v>0.4304056093426864</v>
      </c>
      <c r="AK61" s="82">
        <f t="shared" si="26"/>
        <v>-0.13564456937334229</v>
      </c>
      <c r="AL61" s="82">
        <f t="shared" si="27"/>
        <v>-2.8930535449726378</v>
      </c>
      <c r="AM61" s="82">
        <f t="shared" si="28"/>
        <v>-8.0055574141097505</v>
      </c>
      <c r="AN61" s="82">
        <f t="shared" ref="AN61:AT70" si="38">$AU61+$AB$7*SIN(AO61)</f>
        <v>9.8812899281705633</v>
      </c>
      <c r="AO61" s="82">
        <f t="shared" si="38"/>
        <v>9.886327366390665</v>
      </c>
      <c r="AP61" s="82">
        <f t="shared" si="38"/>
        <v>9.876150082359672</v>
      </c>
      <c r="AQ61" s="82">
        <f t="shared" si="38"/>
        <v>9.8967649324867022</v>
      </c>
      <c r="AR61" s="82">
        <f t="shared" si="38"/>
        <v>9.8552197882805235</v>
      </c>
      <c r="AS61" s="82">
        <f t="shared" si="38"/>
        <v>9.9398683414813398</v>
      </c>
      <c r="AT61" s="82">
        <f t="shared" si="38"/>
        <v>9.7707437017719876</v>
      </c>
      <c r="AU61" s="82">
        <f t="shared" si="30"/>
        <v>10.126860221824153</v>
      </c>
      <c r="AW61" s="82">
        <v>-200</v>
      </c>
      <c r="AX61" s="82">
        <f t="shared" si="0"/>
        <v>2.1272222993775167E-2</v>
      </c>
      <c r="AY61" s="82">
        <f t="shared" si="1"/>
        <v>0.12699057292634874</v>
      </c>
      <c r="AZ61" s="82">
        <f t="shared" si="2"/>
        <v>-0.10571834993257358</v>
      </c>
      <c r="BA61" s="82">
        <f t="shared" si="3"/>
        <v>0.87793681202970697</v>
      </c>
      <c r="BB61" s="82">
        <f t="shared" si="4"/>
        <v>-0.91324769315078391</v>
      </c>
      <c r="BC61" s="82">
        <f t="shared" si="5"/>
        <v>1.7940038469224588</v>
      </c>
      <c r="BD61" s="82">
        <f t="shared" si="6"/>
        <v>1.252428379825486</v>
      </c>
      <c r="BE61" s="82">
        <f t="shared" si="33"/>
        <v>13.75173528234701</v>
      </c>
      <c r="BF61" s="82">
        <f t="shared" si="33"/>
        <v>13.751670601519736</v>
      </c>
      <c r="BG61" s="82">
        <f t="shared" si="33"/>
        <v>13.751358776656232</v>
      </c>
      <c r="BH61" s="82">
        <f t="shared" si="33"/>
        <v>13.749858821945175</v>
      </c>
      <c r="BI61" s="82">
        <f t="shared" si="33"/>
        <v>13.742719355427706</v>
      </c>
      <c r="BJ61" s="82">
        <f t="shared" si="33"/>
        <v>13.710286416919031</v>
      </c>
      <c r="BK61" s="82">
        <f t="shared" si="33"/>
        <v>13.58510579285535</v>
      </c>
      <c r="BL61" s="82">
        <f t="shared" si="8"/>
        <v>13.240776367202997</v>
      </c>
    </row>
    <row r="62" spans="1:64" s="82" customFormat="1" ht="12.95" customHeight="1" x14ac:dyDescent="0.2">
      <c r="A62" s="68" t="s">
        <v>346</v>
      </c>
      <c r="B62" s="69" t="s">
        <v>165</v>
      </c>
      <c r="C62" s="68">
        <v>25467.368999999999</v>
      </c>
      <c r="D62" s="68" t="s">
        <v>206</v>
      </c>
      <c r="E62" s="82">
        <f t="shared" si="11"/>
        <v>-8202.0683277308508</v>
      </c>
      <c r="F62" s="82">
        <f t="shared" si="31"/>
        <v>-8202</v>
      </c>
      <c r="G62" s="82">
        <f t="shared" si="12"/>
        <v>-0.15489900000102352</v>
      </c>
      <c r="H62" s="82">
        <f t="shared" si="36"/>
        <v>-0.15489900000102352</v>
      </c>
      <c r="Q62" s="111">
        <f t="shared" si="14"/>
        <v>10448.868999999999</v>
      </c>
      <c r="S62" s="83">
        <f t="shared" si="37"/>
        <v>0.2</v>
      </c>
      <c r="Z62" s="82">
        <f t="shared" si="16"/>
        <v>-8202</v>
      </c>
      <c r="AA62" s="82">
        <f t="shared" si="17"/>
        <v>-0.14781334337775584</v>
      </c>
      <c r="AB62" s="82">
        <f t="shared" si="18"/>
        <v>-0.22366514134584528</v>
      </c>
      <c r="AC62" s="82">
        <f t="shared" si="19"/>
        <v>-0.15489900000102352</v>
      </c>
      <c r="AD62" s="82">
        <f t="shared" si="20"/>
        <v>-7.0856566232676832E-3</v>
      </c>
      <c r="AE62" s="82">
        <f t="shared" si="21"/>
        <v>1.0041305956571438E-5</v>
      </c>
      <c r="AF62" s="82">
        <f t="shared" si="22"/>
        <v>-0.15489900000102352</v>
      </c>
      <c r="AG62" s="83"/>
      <c r="AH62" s="82">
        <f t="shared" si="23"/>
        <v>6.8766141344821757E-2</v>
      </c>
      <c r="AI62" s="82">
        <f t="shared" si="24"/>
        <v>0.4661132980993018</v>
      </c>
      <c r="AJ62" s="82">
        <f t="shared" si="25"/>
        <v>0.43433767063555395</v>
      </c>
      <c r="AK62" s="82">
        <f t="shared" si="26"/>
        <v>-0.13797401906722823</v>
      </c>
      <c r="AL62" s="82">
        <f t="shared" si="27"/>
        <v>-2.888692797268873</v>
      </c>
      <c r="AM62" s="82">
        <f t="shared" si="28"/>
        <v>-7.8660736536248335</v>
      </c>
      <c r="AN62" s="82">
        <f t="shared" si="38"/>
        <v>9.8890995596848228</v>
      </c>
      <c r="AO62" s="82">
        <f t="shared" si="38"/>
        <v>9.8940815438685163</v>
      </c>
      <c r="AP62" s="82">
        <f t="shared" si="38"/>
        <v>9.883977334777823</v>
      </c>
      <c r="AQ62" s="82">
        <f t="shared" si="38"/>
        <v>9.904524459267698</v>
      </c>
      <c r="AR62" s="82">
        <f t="shared" si="38"/>
        <v>9.8629584788355729</v>
      </c>
      <c r="AS62" s="82">
        <f t="shared" si="38"/>
        <v>9.9479974639884272</v>
      </c>
      <c r="AT62" s="82">
        <f t="shared" si="38"/>
        <v>9.7775018881823801</v>
      </c>
      <c r="AU62" s="82">
        <f t="shared" si="30"/>
        <v>10.138490884717749</v>
      </c>
      <c r="AW62" s="82">
        <v>0</v>
      </c>
      <c r="AX62" s="82">
        <f t="shared" si="0"/>
        <v>1.5819945387128137E-2</v>
      </c>
      <c r="AY62" s="82">
        <f t="shared" si="1"/>
        <v>0.12258988644198697</v>
      </c>
      <c r="AZ62" s="82">
        <f t="shared" si="2"/>
        <v>-0.10676994105485883</v>
      </c>
      <c r="BA62" s="82">
        <f t="shared" si="3"/>
        <v>0.82648513659916989</v>
      </c>
      <c r="BB62" s="82">
        <f t="shared" si="4"/>
        <v>-0.86954958536448956</v>
      </c>
      <c r="BC62" s="82">
        <f t="shared" si="5"/>
        <v>1.8909001408692512</v>
      </c>
      <c r="BD62" s="82">
        <f t="shared" si="6"/>
        <v>1.3850203171782474</v>
      </c>
      <c r="BE62" s="82">
        <f t="shared" si="33"/>
        <v>13.846628082826399</v>
      </c>
      <c r="BF62" s="82">
        <f t="shared" si="33"/>
        <v>13.846611446179647</v>
      </c>
      <c r="BG62" s="82">
        <f t="shared" si="33"/>
        <v>13.846506153025155</v>
      </c>
      <c r="BH62" s="82">
        <f t="shared" si="33"/>
        <v>13.845840611427443</v>
      </c>
      <c r="BI62" s="82">
        <f t="shared" si="33"/>
        <v>13.841667521763704</v>
      </c>
      <c r="BJ62" s="82">
        <f t="shared" si="33"/>
        <v>13.816701878993008</v>
      </c>
      <c r="BK62" s="82">
        <f t="shared" si="33"/>
        <v>13.694971642415723</v>
      </c>
      <c r="BL62" s="82">
        <f t="shared" si="8"/>
        <v>13.318314119826972</v>
      </c>
    </row>
    <row r="63" spans="1:64" s="82" customFormat="1" ht="12.95" customHeight="1" x14ac:dyDescent="0.2">
      <c r="A63" s="68" t="s">
        <v>260</v>
      </c>
      <c r="B63" s="69" t="s">
        <v>165</v>
      </c>
      <c r="C63" s="68">
        <v>25492.309000000001</v>
      </c>
      <c r="D63" s="68" t="s">
        <v>206</v>
      </c>
      <c r="E63" s="82">
        <f t="shared" si="11"/>
        <v>-8191.0670068224508</v>
      </c>
      <c r="F63" s="82">
        <f t="shared" si="31"/>
        <v>-8191</v>
      </c>
      <c r="G63" s="82">
        <f t="shared" si="12"/>
        <v>-0.15190449999863631</v>
      </c>
      <c r="H63" s="82">
        <f t="shared" si="36"/>
        <v>-0.15190449999863631</v>
      </c>
      <c r="Q63" s="111">
        <f t="shared" si="14"/>
        <v>10473.809000000001</v>
      </c>
      <c r="S63" s="83">
        <f t="shared" si="37"/>
        <v>0.2</v>
      </c>
      <c r="Z63" s="82">
        <f t="shared" si="16"/>
        <v>-8191</v>
      </c>
      <c r="AA63" s="82">
        <f t="shared" si="17"/>
        <v>-0.14641063410829763</v>
      </c>
      <c r="AB63" s="82">
        <f t="shared" si="18"/>
        <v>-0.22090510775329919</v>
      </c>
      <c r="AC63" s="82">
        <f t="shared" si="19"/>
        <v>-0.15190449999863631</v>
      </c>
      <c r="AD63" s="82">
        <f t="shared" si="20"/>
        <v>-5.4938658903386783E-3</v>
      </c>
      <c r="AE63" s="82">
        <f t="shared" si="21"/>
        <v>6.0365124842053594E-6</v>
      </c>
      <c r="AF63" s="82">
        <f t="shared" si="22"/>
        <v>-0.15190449999863631</v>
      </c>
      <c r="AG63" s="83"/>
      <c r="AH63" s="82">
        <f t="shared" si="23"/>
        <v>6.9000607754662879E-2</v>
      </c>
      <c r="AI63" s="82">
        <f t="shared" si="24"/>
        <v>0.46633500592417487</v>
      </c>
      <c r="AJ63" s="82">
        <f t="shared" si="25"/>
        <v>0.43578003953760264</v>
      </c>
      <c r="AK63" s="82">
        <f t="shared" si="26"/>
        <v>-0.13882908377576508</v>
      </c>
      <c r="AL63" s="82">
        <f t="shared" si="27"/>
        <v>-2.8870908804176172</v>
      </c>
      <c r="AM63" s="82">
        <f t="shared" si="28"/>
        <v>-7.8160285938154512</v>
      </c>
      <c r="AN63" s="82">
        <f t="shared" si="38"/>
        <v>9.8919658984792669</v>
      </c>
      <c r="AO63" s="82">
        <f t="shared" si="38"/>
        <v>9.8969266517821488</v>
      </c>
      <c r="AP63" s="82">
        <f t="shared" si="38"/>
        <v>9.8868510342821274</v>
      </c>
      <c r="AQ63" s="82">
        <f t="shared" si="38"/>
        <v>9.9073698658680396</v>
      </c>
      <c r="AR63" s="82">
        <f t="shared" si="38"/>
        <v>9.8658025194347676</v>
      </c>
      <c r="AS63" s="82">
        <f t="shared" si="38"/>
        <v>9.9509740061296483</v>
      </c>
      <c r="AT63" s="82">
        <f t="shared" si="38"/>
        <v>9.7799920901542468</v>
      </c>
      <c r="AU63" s="82">
        <f t="shared" si="30"/>
        <v>10.142755461112067</v>
      </c>
      <c r="AW63" s="82">
        <v>200</v>
      </c>
      <c r="AX63" s="82">
        <f t="shared" si="0"/>
        <v>1.0674517218140625E-2</v>
      </c>
      <c r="AY63" s="82">
        <f t="shared" si="1"/>
        <v>0.11755580365675132</v>
      </c>
      <c r="AZ63" s="82">
        <f t="shared" si="2"/>
        <v>-0.1068812864386107</v>
      </c>
      <c r="BA63" s="82">
        <f t="shared" si="3"/>
        <v>0.78201724109308501</v>
      </c>
      <c r="BB63" s="82">
        <f t="shared" si="4"/>
        <v>-0.82374878944089547</v>
      </c>
      <c r="BC63" s="82">
        <f t="shared" si="5"/>
        <v>1.977197919562703</v>
      </c>
      <c r="BD63" s="82">
        <f t="shared" si="6"/>
        <v>1.5190329688740174</v>
      </c>
      <c r="BE63" s="82">
        <f t="shared" si="33"/>
        <v>13.936178267317732</v>
      </c>
      <c r="BF63" s="82">
        <f t="shared" si="33"/>
        <v>13.936175583298187</v>
      </c>
      <c r="BG63" s="82">
        <f t="shared" si="33"/>
        <v>13.936151203942472</v>
      </c>
      <c r="BH63" s="82">
        <f t="shared" si="33"/>
        <v>13.93592989598929</v>
      </c>
      <c r="BI63" s="82">
        <f t="shared" si="33"/>
        <v>13.933931807215995</v>
      </c>
      <c r="BJ63" s="82">
        <f t="shared" si="33"/>
        <v>13.916699081011446</v>
      </c>
      <c r="BK63" s="82">
        <f t="shared" si="33"/>
        <v>13.802574122432235</v>
      </c>
      <c r="BL63" s="82">
        <f t="shared" si="8"/>
        <v>13.395851872450947</v>
      </c>
    </row>
    <row r="64" spans="1:64" s="82" customFormat="1" ht="12.95" customHeight="1" x14ac:dyDescent="0.2">
      <c r="A64" s="68" t="s">
        <v>260</v>
      </c>
      <c r="B64" s="69" t="s">
        <v>165</v>
      </c>
      <c r="C64" s="68">
        <v>25510.454000000002</v>
      </c>
      <c r="D64" s="68" t="s">
        <v>206</v>
      </c>
      <c r="E64" s="82">
        <f t="shared" si="11"/>
        <v>-8183.063038583361</v>
      </c>
      <c r="F64" s="82">
        <f t="shared" si="31"/>
        <v>-8183</v>
      </c>
      <c r="G64" s="82">
        <f t="shared" si="12"/>
        <v>-0.14290849999815691</v>
      </c>
      <c r="H64" s="82">
        <f t="shared" si="36"/>
        <v>-0.14290849999815691</v>
      </c>
      <c r="Q64" s="111">
        <f t="shared" si="14"/>
        <v>10491.954000000002</v>
      </c>
      <c r="S64" s="83">
        <f t="shared" si="37"/>
        <v>0.2</v>
      </c>
      <c r="Z64" s="82">
        <f t="shared" si="16"/>
        <v>-8183</v>
      </c>
      <c r="AA64" s="82">
        <f t="shared" si="17"/>
        <v>-0.14539196365189741</v>
      </c>
      <c r="AB64" s="82">
        <f t="shared" si="18"/>
        <v>-0.21207935049156115</v>
      </c>
      <c r="AC64" s="82">
        <f t="shared" si="19"/>
        <v>-0.14290849999815691</v>
      </c>
      <c r="AD64" s="82">
        <f t="shared" si="20"/>
        <v>2.4834636537404975E-3</v>
      </c>
      <c r="AE64" s="82">
        <f t="shared" si="21"/>
        <v>1.2335183438900204E-6</v>
      </c>
      <c r="AF64" s="82">
        <f t="shared" si="22"/>
        <v>-0.14290849999815691</v>
      </c>
      <c r="AG64" s="83"/>
      <c r="AH64" s="82">
        <f t="shared" si="23"/>
        <v>6.917085049340424E-2</v>
      </c>
      <c r="AI64" s="82">
        <f t="shared" si="24"/>
        <v>0.46649724933923464</v>
      </c>
      <c r="AJ64" s="82">
        <f t="shared" si="25"/>
        <v>0.43682924358037784</v>
      </c>
      <c r="AK64" s="82">
        <f t="shared" si="26"/>
        <v>-0.13945126547065156</v>
      </c>
      <c r="AL64" s="82">
        <f t="shared" si="27"/>
        <v>-2.8859248376329489</v>
      </c>
      <c r="AM64" s="82">
        <f t="shared" si="28"/>
        <v>-7.7799928266542109</v>
      </c>
      <c r="AN64" s="82">
        <f t="shared" si="38"/>
        <v>9.894051460899103</v>
      </c>
      <c r="AO64" s="82">
        <f t="shared" si="38"/>
        <v>9.8989964776238661</v>
      </c>
      <c r="AP64" s="82">
        <f t="shared" si="38"/>
        <v>9.8889422508511284</v>
      </c>
      <c r="AQ64" s="82">
        <f t="shared" si="38"/>
        <v>9.9094393496648401</v>
      </c>
      <c r="AR64" s="82">
        <f t="shared" si="38"/>
        <v>9.8678731166889886</v>
      </c>
      <c r="AS64" s="82">
        <f t="shared" si="38"/>
        <v>9.9531373705845549</v>
      </c>
      <c r="AT64" s="82">
        <f t="shared" si="38"/>
        <v>9.7818072881340505</v>
      </c>
      <c r="AU64" s="82">
        <f t="shared" si="30"/>
        <v>10.145856971217025</v>
      </c>
      <c r="AW64" s="82">
        <v>400</v>
      </c>
      <c r="AX64" s="82">
        <f t="shared" si="0"/>
        <v>5.692874813394283E-3</v>
      </c>
      <c r="AY64" s="82">
        <f t="shared" si="1"/>
        <v>0.1118883245706418</v>
      </c>
      <c r="AZ64" s="82">
        <f t="shared" si="2"/>
        <v>-0.10619544975724751</v>
      </c>
      <c r="BA64" s="82">
        <f t="shared" si="3"/>
        <v>0.74339782349656414</v>
      </c>
      <c r="BB64" s="82">
        <f t="shared" si="4"/>
        <v>-0.77730609383476423</v>
      </c>
      <c r="BC64" s="82">
        <f t="shared" si="5"/>
        <v>2.0548172608885253</v>
      </c>
      <c r="BD64" s="82">
        <f t="shared" si="6"/>
        <v>1.6555086473558975</v>
      </c>
      <c r="BE64" s="82">
        <f t="shared" si="33"/>
        <v>14.021107041098031</v>
      </c>
      <c r="BF64" s="82">
        <f t="shared" si="33"/>
        <v>14.021106865662846</v>
      </c>
      <c r="BG64" s="82">
        <f t="shared" si="33"/>
        <v>14.02110411829976</v>
      </c>
      <c r="BH64" s="82">
        <f t="shared" si="33"/>
        <v>14.021061102283493</v>
      </c>
      <c r="BI64" s="82">
        <f t="shared" si="33"/>
        <v>14.020389648833889</v>
      </c>
      <c r="BJ64" s="82">
        <f t="shared" si="33"/>
        <v>14.010366677306488</v>
      </c>
      <c r="BK64" s="82">
        <f t="shared" si="33"/>
        <v>13.907732571204944</v>
      </c>
      <c r="BL64" s="82">
        <f t="shared" si="8"/>
        <v>13.473389625074923</v>
      </c>
    </row>
    <row r="65" spans="1:64" s="82" customFormat="1" ht="12.95" customHeight="1" x14ac:dyDescent="0.2">
      <c r="A65" s="68" t="s">
        <v>260</v>
      </c>
      <c r="B65" s="69" t="s">
        <v>165</v>
      </c>
      <c r="C65" s="68">
        <v>25517.246999999999</v>
      </c>
      <c r="D65" s="68" t="s">
        <v>206</v>
      </c>
      <c r="E65" s="82">
        <f t="shared" si="11"/>
        <v>-8180.0665681370601</v>
      </c>
      <c r="F65" s="82">
        <f t="shared" si="31"/>
        <v>-8180</v>
      </c>
      <c r="G65" s="82">
        <f t="shared" si="12"/>
        <v>-0.15091000000029453</v>
      </c>
      <c r="H65" s="82">
        <f t="shared" si="36"/>
        <v>-0.15091000000029453</v>
      </c>
      <c r="Q65" s="111">
        <f t="shared" si="14"/>
        <v>10498.746999999999</v>
      </c>
      <c r="S65" s="83">
        <f t="shared" si="37"/>
        <v>0.2</v>
      </c>
      <c r="Z65" s="82">
        <f t="shared" si="16"/>
        <v>-8180</v>
      </c>
      <c r="AA65" s="82">
        <f t="shared" si="17"/>
        <v>-0.14501028413122447</v>
      </c>
      <c r="AB65" s="82">
        <f t="shared" si="18"/>
        <v>-0.22014463089622371</v>
      </c>
      <c r="AC65" s="82">
        <f t="shared" si="19"/>
        <v>-0.15091000000029453</v>
      </c>
      <c r="AD65" s="82">
        <f t="shared" si="20"/>
        <v>-5.8997158690700657E-3</v>
      </c>
      <c r="AE65" s="82">
        <f t="shared" si="21"/>
        <v>6.9613294671514326E-6</v>
      </c>
      <c r="AF65" s="82">
        <f t="shared" si="22"/>
        <v>-0.15091000000029453</v>
      </c>
      <c r="AG65" s="83"/>
      <c r="AH65" s="82">
        <f t="shared" si="23"/>
        <v>6.923463089592917E-2</v>
      </c>
      <c r="AI65" s="82">
        <f t="shared" si="24"/>
        <v>0.46655830847223612</v>
      </c>
      <c r="AJ65" s="82">
        <f t="shared" si="25"/>
        <v>0.43722274053613724</v>
      </c>
      <c r="AK65" s="82">
        <f t="shared" si="26"/>
        <v>-0.13968465249971762</v>
      </c>
      <c r="AL65" s="82">
        <f t="shared" si="27"/>
        <v>-2.8854873508883441</v>
      </c>
      <c r="AM65" s="82">
        <f t="shared" si="28"/>
        <v>-7.7665567868933429</v>
      </c>
      <c r="AN65" s="82">
        <f t="shared" si="38"/>
        <v>9.8948337541868163</v>
      </c>
      <c r="AO65" s="82">
        <f t="shared" si="38"/>
        <v>9.8997728060983743</v>
      </c>
      <c r="AP65" s="82">
        <f t="shared" si="38"/>
        <v>9.8897267295384736</v>
      </c>
      <c r="AQ65" s="82">
        <f t="shared" si="38"/>
        <v>9.9102154285728759</v>
      </c>
      <c r="AR65" s="82">
        <f t="shared" si="38"/>
        <v>9.8686500697832571</v>
      </c>
      <c r="AS65" s="82">
        <f t="shared" si="38"/>
        <v>9.9539483298060212</v>
      </c>
      <c r="AT65" s="82">
        <f t="shared" si="38"/>
        <v>9.7824888895527256</v>
      </c>
      <c r="AU65" s="82">
        <f t="shared" si="30"/>
        <v>10.147020037506385</v>
      </c>
      <c r="AW65" s="82">
        <v>600</v>
      </c>
      <c r="AX65" s="82">
        <f t="shared" si="0"/>
        <v>7.5748453819646233E-4</v>
      </c>
      <c r="AY65" s="82">
        <f t="shared" si="1"/>
        <v>0.10558744918365841</v>
      </c>
      <c r="AZ65" s="82">
        <f t="shared" si="2"/>
        <v>-0.10482996464546195</v>
      </c>
      <c r="BA65" s="82">
        <f t="shared" si="3"/>
        <v>0.70968208558320967</v>
      </c>
      <c r="BB65" s="82">
        <f t="shared" si="4"/>
        <v>-0.73110003591930472</v>
      </c>
      <c r="BC65" s="82">
        <f t="shared" si="5"/>
        <v>2.1252567944248191</v>
      </c>
      <c r="BD65" s="82">
        <f t="shared" si="6"/>
        <v>1.795474347193283</v>
      </c>
      <c r="BE65" s="82">
        <f t="shared" si="33"/>
        <v>14.102013795883009</v>
      </c>
      <c r="BF65" s="82">
        <f t="shared" si="33"/>
        <v>14.102013795283197</v>
      </c>
      <c r="BG65" s="82">
        <f t="shared" si="33"/>
        <v>14.102013764333822</v>
      </c>
      <c r="BH65" s="82">
        <f t="shared" si="33"/>
        <v>14.102012167429962</v>
      </c>
      <c r="BI65" s="82">
        <f t="shared" si="33"/>
        <v>14.101929869675853</v>
      </c>
      <c r="BJ65" s="82">
        <f t="shared" si="33"/>
        <v>14.097921425776923</v>
      </c>
      <c r="BK65" s="82">
        <f t="shared" si="33"/>
        <v>14.010281013441462</v>
      </c>
      <c r="BL65" s="82">
        <f t="shared" si="8"/>
        <v>13.550927377698898</v>
      </c>
    </row>
    <row r="66" spans="1:64" s="82" customFormat="1" ht="12.95" customHeight="1" x14ac:dyDescent="0.2">
      <c r="A66" s="68" t="s">
        <v>260</v>
      </c>
      <c r="B66" s="69" t="s">
        <v>165</v>
      </c>
      <c r="C66" s="68">
        <v>25535.379000000001</v>
      </c>
      <c r="D66" s="68" t="s">
        <v>206</v>
      </c>
      <c r="E66" s="82">
        <f t="shared" si="11"/>
        <v>-8172.0683343475221</v>
      </c>
      <c r="F66" s="82">
        <f t="shared" si="31"/>
        <v>-8172</v>
      </c>
      <c r="G66" s="82">
        <f t="shared" si="12"/>
        <v>-0.1549139999988256</v>
      </c>
      <c r="H66" s="82">
        <f t="shared" si="36"/>
        <v>-0.1549139999988256</v>
      </c>
      <c r="Q66" s="111">
        <f t="shared" si="14"/>
        <v>10516.879000000001</v>
      </c>
      <c r="S66" s="83">
        <f t="shared" si="37"/>
        <v>0.2</v>
      </c>
      <c r="Z66" s="82">
        <f t="shared" si="16"/>
        <v>-8172</v>
      </c>
      <c r="AA66" s="82">
        <f t="shared" si="17"/>
        <v>-0.14399333095504671</v>
      </c>
      <c r="AB66" s="82">
        <f t="shared" si="18"/>
        <v>-0.22431854982513552</v>
      </c>
      <c r="AC66" s="82">
        <f t="shared" si="19"/>
        <v>-0.1549139999988256</v>
      </c>
      <c r="AD66" s="82">
        <f t="shared" si="20"/>
        <v>-1.0920669043778891E-2</v>
      </c>
      <c r="AE66" s="82">
        <f t="shared" si="21"/>
        <v>2.3852202472750115E-5</v>
      </c>
      <c r="AF66" s="82">
        <f t="shared" si="22"/>
        <v>-0.1549139999988256</v>
      </c>
      <c r="AG66" s="83"/>
      <c r="AH66" s="82">
        <f t="shared" si="23"/>
        <v>6.9404549826309919E-2</v>
      </c>
      <c r="AI66" s="82">
        <f t="shared" si="24"/>
        <v>0.46672171481204849</v>
      </c>
      <c r="AJ66" s="82">
        <f t="shared" si="25"/>
        <v>0.43827218733180245</v>
      </c>
      <c r="AK66" s="82">
        <f t="shared" si="26"/>
        <v>-0.14030720206378106</v>
      </c>
      <c r="AL66" s="82">
        <f t="shared" si="27"/>
        <v>-2.88432012892387</v>
      </c>
      <c r="AM66" s="82">
        <f t="shared" si="28"/>
        <v>-7.7309315815707</v>
      </c>
      <c r="AN66" s="82">
        <f t="shared" si="38"/>
        <v>9.8969204240456587</v>
      </c>
      <c r="AO66" s="82">
        <f t="shared" si="38"/>
        <v>9.9018434017121191</v>
      </c>
      <c r="AP66" s="82">
        <f t="shared" si="38"/>
        <v>9.8918194001621487</v>
      </c>
      <c r="AQ66" s="82">
        <f t="shared" si="38"/>
        <v>9.9122850355061676</v>
      </c>
      <c r="AR66" s="82">
        <f t="shared" si="38"/>
        <v>9.8707232237280902</v>
      </c>
      <c r="AS66" s="82">
        <f t="shared" si="38"/>
        <v>9.9561100814209027</v>
      </c>
      <c r="AT66" s="82">
        <f t="shared" si="38"/>
        <v>9.7843089058611294</v>
      </c>
      <c r="AU66" s="82">
        <f t="shared" si="30"/>
        <v>10.150121547611345</v>
      </c>
      <c r="AW66" s="82">
        <v>800</v>
      </c>
      <c r="AX66" s="82">
        <f t="shared" ref="AX66:AX100" si="39">AB$3+AB$4*AW66+AB$5*AW66^2+AZ66</f>
        <v>-4.2288207116568388E-3</v>
      </c>
      <c r="AY66" s="82">
        <f t="shared" ref="AY66:AY100" si="40">AB$3+AB$4*AW66+AB$5*AW66^2</f>
        <v>9.8653177495801131E-2</v>
      </c>
      <c r="AZ66" s="82">
        <f t="shared" ref="AZ66:AZ100" si="41">$AB$6*($AB$11/BA66*BB66+$AB$12)</f>
        <v>-0.10288199820745797</v>
      </c>
      <c r="BA66" s="82">
        <f t="shared" ref="BA66:BA100" si="42">1+$AB$7*COS(BC66)</f>
        <v>0.68009432990645613</v>
      </c>
      <c r="BB66" s="82">
        <f t="shared" ref="BB66:BB100" si="43">SIN(BC66+RADIANS($AB$9))</f>
        <v>-0.68564624164289678</v>
      </c>
      <c r="BC66" s="82">
        <f t="shared" ref="BC66:BC100" si="44">2*ATAN(BD66)</f>
        <v>2.1896985702273195</v>
      </c>
      <c r="BD66" s="82">
        <f t="shared" ref="BD66:BD100" si="45">SQRT((1+$AB$7)/(1-$AB$7))*TAN(BE66/2)</f>
        <v>1.939976324172713</v>
      </c>
      <c r="BE66" s="82">
        <f t="shared" si="33"/>
        <v>14.179400514500292</v>
      </c>
      <c r="BF66" s="82">
        <f t="shared" si="33"/>
        <v>14.179400514587552</v>
      </c>
      <c r="BG66" s="82">
        <f t="shared" si="33"/>
        <v>14.179400510839571</v>
      </c>
      <c r="BH66" s="82">
        <f t="shared" si="33"/>
        <v>14.179400671822494</v>
      </c>
      <c r="BI66" s="82">
        <f t="shared" si="33"/>
        <v>14.179393756747196</v>
      </c>
      <c r="BJ66" s="82">
        <f t="shared" si="33"/>
        <v>14.179689783414199</v>
      </c>
      <c r="BK66" s="82">
        <f t="shared" si="33"/>
        <v>14.110069157617671</v>
      </c>
      <c r="BL66" s="82">
        <f t="shared" ref="BL66:BL100" si="46">RADIANS($AB$9)+$AB$18*(AW66-AB$15)</f>
        <v>13.628465130322873</v>
      </c>
    </row>
    <row r="67" spans="1:64" s="82" customFormat="1" ht="12.95" customHeight="1" x14ac:dyDescent="0.2">
      <c r="A67" s="68" t="s">
        <v>308</v>
      </c>
      <c r="B67" s="69" t="s">
        <v>165</v>
      </c>
      <c r="C67" s="68">
        <v>30967.363000000001</v>
      </c>
      <c r="D67" s="68" t="s">
        <v>206</v>
      </c>
      <c r="E67" s="82">
        <f t="shared" si="11"/>
        <v>-5775.9577027001087</v>
      </c>
      <c r="F67" s="82">
        <f t="shared" si="31"/>
        <v>-5776</v>
      </c>
      <c r="G67" s="82">
        <f t="shared" si="12"/>
        <v>9.5887999999831663E-2</v>
      </c>
      <c r="H67" s="82">
        <f t="shared" si="36"/>
        <v>9.5887999999831663E-2</v>
      </c>
      <c r="Q67" s="111">
        <f t="shared" si="14"/>
        <v>15948.863000000001</v>
      </c>
      <c r="S67" s="83">
        <f t="shared" si="37"/>
        <v>0.2</v>
      </c>
      <c r="Z67" s="82">
        <f t="shared" si="16"/>
        <v>-5776</v>
      </c>
      <c r="AA67" s="82">
        <f t="shared" si="17"/>
        <v>9.9781620851112043E-2</v>
      </c>
      <c r="AB67" s="82">
        <f t="shared" si="18"/>
        <v>-9.2091520000934374E-3</v>
      </c>
      <c r="AC67" s="82">
        <f t="shared" si="19"/>
        <v>9.5887999999831663E-2</v>
      </c>
      <c r="AD67" s="82">
        <f t="shared" si="20"/>
        <v>-3.8936208512803799E-3</v>
      </c>
      <c r="AE67" s="82">
        <f t="shared" si="21"/>
        <v>3.0320566667050701E-6</v>
      </c>
      <c r="AF67" s="82">
        <f t="shared" si="22"/>
        <v>9.5887999999831663E-2</v>
      </c>
      <c r="AG67" s="83"/>
      <c r="AH67" s="82">
        <f t="shared" si="23"/>
        <v>0.1050971519999251</v>
      </c>
      <c r="AI67" s="82">
        <f t="shared" si="24"/>
        <v>0.56816267124145636</v>
      </c>
      <c r="AJ67" s="82">
        <f t="shared" si="25"/>
        <v>0.76272818475696536</v>
      </c>
      <c r="AK67" s="82">
        <f t="shared" si="26"/>
        <v>-0.34291159486761941</v>
      </c>
      <c r="AL67" s="82">
        <f t="shared" si="27"/>
        <v>-2.470474449868147</v>
      </c>
      <c r="AM67" s="82">
        <f t="shared" si="28"/>
        <v>-2.8673991718095375</v>
      </c>
      <c r="AN67" s="82">
        <f t="shared" si="38"/>
        <v>10.575525278987428</v>
      </c>
      <c r="AO67" s="82">
        <f t="shared" si="38"/>
        <v>10.575559005659644</v>
      </c>
      <c r="AP67" s="82">
        <f t="shared" si="38"/>
        <v>10.575409039760659</v>
      </c>
      <c r="AQ67" s="82">
        <f t="shared" si="38"/>
        <v>10.576076250587009</v>
      </c>
      <c r="AR67" s="82">
        <f t="shared" si="38"/>
        <v>10.573115378019445</v>
      </c>
      <c r="AS67" s="82">
        <f t="shared" si="38"/>
        <v>10.586408446626431</v>
      </c>
      <c r="AT67" s="82">
        <f t="shared" si="38"/>
        <v>10.529515636643328</v>
      </c>
      <c r="AU67" s="82">
        <f t="shared" si="30"/>
        <v>11.079023824046567</v>
      </c>
      <c r="AW67" s="82">
        <v>1000</v>
      </c>
      <c r="AX67" s="82">
        <f t="shared" si="39"/>
        <v>-9.3469360919228306E-3</v>
      </c>
      <c r="AY67" s="82">
        <f t="shared" si="40"/>
        <v>9.1085509507070006E-2</v>
      </c>
      <c r="AZ67" s="82">
        <f t="shared" si="41"/>
        <v>-0.10043244559899284</v>
      </c>
      <c r="BA67" s="82">
        <f t="shared" si="42"/>
        <v>0.65400081207958483</v>
      </c>
      <c r="BB67" s="82">
        <f t="shared" si="43"/>
        <v>-0.64123357011283633</v>
      </c>
      <c r="BC67" s="82">
        <f t="shared" si="44"/>
        <v>2.249084903742383</v>
      </c>
      <c r="BD67" s="82">
        <f t="shared" si="45"/>
        <v>2.0901125454846077</v>
      </c>
      <c r="BE67" s="82">
        <f t="shared" si="33"/>
        <v>14.253690633051766</v>
      </c>
      <c r="BF67" s="82">
        <f t="shared" si="33"/>
        <v>14.253690676546412</v>
      </c>
      <c r="BG67" s="82">
        <f t="shared" si="33"/>
        <v>14.253689998096483</v>
      </c>
      <c r="BH67" s="82">
        <f t="shared" si="33"/>
        <v>14.253700580429534</v>
      </c>
      <c r="BI67" s="82">
        <f t="shared" si="33"/>
        <v>14.253535410147038</v>
      </c>
      <c r="BJ67" s="82">
        <f t="shared" si="33"/>
        <v>14.256087375239847</v>
      </c>
      <c r="BK67" s="82">
        <f t="shared" si="33"/>
        <v>14.206963299093259</v>
      </c>
      <c r="BL67" s="82">
        <f t="shared" si="46"/>
        <v>13.706002882946848</v>
      </c>
    </row>
    <row r="68" spans="1:64" s="82" customFormat="1" ht="12.95" customHeight="1" x14ac:dyDescent="0.2">
      <c r="A68" s="68" t="s">
        <v>365</v>
      </c>
      <c r="B68" s="69" t="s">
        <v>165</v>
      </c>
      <c r="C68" s="68">
        <v>33030.387999999999</v>
      </c>
      <c r="D68" s="68" t="s">
        <v>206</v>
      </c>
      <c r="E68" s="82">
        <f t="shared" si="11"/>
        <v>-4865.9336422731276</v>
      </c>
      <c r="F68" s="82">
        <f t="shared" si="31"/>
        <v>-4866</v>
      </c>
      <c r="G68" s="82">
        <f t="shared" si="12"/>
        <v>0.15043299999524606</v>
      </c>
      <c r="H68" s="82">
        <f t="shared" si="36"/>
        <v>0.15043299999524606</v>
      </c>
      <c r="Q68" s="111">
        <f t="shared" si="14"/>
        <v>18011.887999999999</v>
      </c>
      <c r="S68" s="83">
        <f t="shared" si="37"/>
        <v>0.2</v>
      </c>
      <c r="Z68" s="82">
        <f t="shared" si="16"/>
        <v>-4866</v>
      </c>
      <c r="AA68" s="82">
        <f t="shared" si="17"/>
        <v>0.15603479516614183</v>
      </c>
      <c r="AB68" s="82">
        <f t="shared" si="18"/>
        <v>4.4292937652566228E-2</v>
      </c>
      <c r="AC68" s="82">
        <f t="shared" si="19"/>
        <v>0.15043299999524606</v>
      </c>
      <c r="AD68" s="82">
        <f t="shared" si="20"/>
        <v>-5.6017951708957625E-3</v>
      </c>
      <c r="AE68" s="82">
        <f t="shared" si="21"/>
        <v>6.2760218273342166E-6</v>
      </c>
      <c r="AF68" s="82">
        <f t="shared" si="22"/>
        <v>0.15043299999524606</v>
      </c>
      <c r="AG68" s="83"/>
      <c r="AH68" s="82">
        <f t="shared" si="23"/>
        <v>0.10614006234267984</v>
      </c>
      <c r="AI68" s="82">
        <f t="shared" si="24"/>
        <v>0.65561487530033635</v>
      </c>
      <c r="AJ68" s="82">
        <f t="shared" si="25"/>
        <v>0.88785593311252853</v>
      </c>
      <c r="AK68" s="82">
        <f t="shared" si="26"/>
        <v>-0.4306631239026229</v>
      </c>
      <c r="AL68" s="82">
        <f t="shared" si="27"/>
        <v>-2.2453314061688885</v>
      </c>
      <c r="AM68" s="82">
        <f t="shared" si="28"/>
        <v>-2.0800764433942374</v>
      </c>
      <c r="AN68" s="82">
        <f t="shared" si="38"/>
        <v>10.883832544887326</v>
      </c>
      <c r="AO68" s="82">
        <f t="shared" si="38"/>
        <v>10.883832509241316</v>
      </c>
      <c r="AP68" s="82">
        <f t="shared" si="38"/>
        <v>10.883833088953637</v>
      </c>
      <c r="AQ68" s="82">
        <f t="shared" si="38"/>
        <v>10.883823661443445</v>
      </c>
      <c r="AR68" s="82">
        <f t="shared" si="38"/>
        <v>10.883977073753675</v>
      </c>
      <c r="AS68" s="82">
        <f t="shared" si="38"/>
        <v>10.881506150590942</v>
      </c>
      <c r="AT68" s="82">
        <f t="shared" si="38"/>
        <v>10.932037888528646</v>
      </c>
      <c r="AU68" s="82">
        <f t="shared" si="30"/>
        <v>11.431820598485654</v>
      </c>
      <c r="AW68" s="82">
        <v>1200</v>
      </c>
      <c r="AX68" s="82">
        <f t="shared" si="39"/>
        <v>-1.4664723439574381E-2</v>
      </c>
      <c r="AY68" s="82">
        <f t="shared" si="40"/>
        <v>8.2884445217465005E-2</v>
      </c>
      <c r="AZ68" s="82">
        <f t="shared" si="41"/>
        <v>-9.7549168657039387E-2</v>
      </c>
      <c r="BA68" s="82">
        <f t="shared" si="42"/>
        <v>0.63088387680502311</v>
      </c>
      <c r="BB68" s="82">
        <f t="shared" si="43"/>
        <v>-0.59800917194743364</v>
      </c>
      <c r="BC68" s="82">
        <f t="shared" si="44"/>
        <v>2.3041747831173915</v>
      </c>
      <c r="BD68" s="82">
        <f t="shared" si="45"/>
        <v>2.2470652778864859</v>
      </c>
      <c r="BE68" s="82">
        <f t="shared" si="33"/>
        <v>14.325243641616733</v>
      </c>
      <c r="BF68" s="82">
        <f t="shared" si="33"/>
        <v>14.325243936639128</v>
      </c>
      <c r="BG68" s="82">
        <f t="shared" si="33"/>
        <v>14.325241075111959</v>
      </c>
      <c r="BH68" s="82">
        <f t="shared" si="33"/>
        <v>14.325268828267248</v>
      </c>
      <c r="BI68" s="82">
        <f t="shared" si="33"/>
        <v>14.324999487206741</v>
      </c>
      <c r="BJ68" s="82">
        <f t="shared" si="33"/>
        <v>14.327597509393541</v>
      </c>
      <c r="BK68" s="82">
        <f t="shared" si="33"/>
        <v>14.300847123555146</v>
      </c>
      <c r="BL68" s="82">
        <f t="shared" si="46"/>
        <v>13.783540635570823</v>
      </c>
    </row>
    <row r="69" spans="1:64" s="82" customFormat="1" ht="12.95" customHeight="1" x14ac:dyDescent="0.2">
      <c r="A69" s="68" t="s">
        <v>369</v>
      </c>
      <c r="B69" s="69" t="s">
        <v>165</v>
      </c>
      <c r="C69" s="68">
        <v>33082.535000000003</v>
      </c>
      <c r="D69" s="68" t="s">
        <v>206</v>
      </c>
      <c r="E69" s="82">
        <f t="shared" si="11"/>
        <v>-4842.9310006768837</v>
      </c>
      <c r="F69" s="82">
        <f t="shared" si="31"/>
        <v>-4843</v>
      </c>
      <c r="G69" s="82">
        <f t="shared" si="12"/>
        <v>0.1564215000034892</v>
      </c>
      <c r="H69" s="82">
        <f t="shared" si="36"/>
        <v>0.1564215000034892</v>
      </c>
      <c r="Q69" s="111">
        <f t="shared" si="14"/>
        <v>18064.035000000003</v>
      </c>
      <c r="S69" s="83">
        <f t="shared" si="37"/>
        <v>0.2</v>
      </c>
      <c r="Z69" s="82">
        <f t="shared" si="16"/>
        <v>-4843</v>
      </c>
      <c r="AA69" s="82">
        <f t="shared" si="17"/>
        <v>0.15714664685408775</v>
      </c>
      <c r="AB69" s="82">
        <f t="shared" si="18"/>
        <v>5.0395109586852116E-2</v>
      </c>
      <c r="AC69" s="82">
        <f t="shared" si="19"/>
        <v>0.1564215000034892</v>
      </c>
      <c r="AD69" s="82">
        <f t="shared" si="20"/>
        <v>-7.2514685059854589E-4</v>
      </c>
      <c r="AE69" s="82">
        <f t="shared" si="21"/>
        <v>1.0516759098659796E-7</v>
      </c>
      <c r="AF69" s="82">
        <f t="shared" si="22"/>
        <v>0.1564215000034892</v>
      </c>
      <c r="AG69" s="83"/>
      <c r="AH69" s="82">
        <f t="shared" si="23"/>
        <v>0.10602639041663708</v>
      </c>
      <c r="AI69" s="82">
        <f t="shared" si="24"/>
        <v>0.65847797941368835</v>
      </c>
      <c r="AJ69" s="82">
        <f t="shared" si="25"/>
        <v>0.89088727527943756</v>
      </c>
      <c r="AK69" s="82">
        <f t="shared" si="26"/>
        <v>-0.43293711998235007</v>
      </c>
      <c r="AL69" s="82">
        <f t="shared" si="27"/>
        <v>-2.2387008067822949</v>
      </c>
      <c r="AM69" s="82">
        <f t="shared" si="28"/>
        <v>-2.0625376613386051</v>
      </c>
      <c r="AN69" s="82">
        <f t="shared" si="38"/>
        <v>10.8922511561027</v>
      </c>
      <c r="AO69" s="82">
        <f t="shared" si="38"/>
        <v>10.892251131752349</v>
      </c>
      <c r="AP69" s="82">
        <f t="shared" si="38"/>
        <v>10.892251559899796</v>
      </c>
      <c r="AQ69" s="82">
        <f t="shared" si="38"/>
        <v>10.892244032124811</v>
      </c>
      <c r="AR69" s="82">
        <f t="shared" si="38"/>
        <v>10.892376466749596</v>
      </c>
      <c r="AS69" s="82">
        <f t="shared" si="38"/>
        <v>10.890070745963099</v>
      </c>
      <c r="AT69" s="82">
        <f t="shared" si="38"/>
        <v>10.943052196968473</v>
      </c>
      <c r="AU69" s="82">
        <f t="shared" si="30"/>
        <v>11.440737440037411</v>
      </c>
      <c r="AW69" s="82">
        <v>1400</v>
      </c>
      <c r="AX69" s="82">
        <f t="shared" si="39"/>
        <v>-2.023955768066947E-2</v>
      </c>
      <c r="AY69" s="82">
        <f t="shared" si="40"/>
        <v>7.4049984626986143E-2</v>
      </c>
      <c r="AZ69" s="82">
        <f t="shared" si="41"/>
        <v>-9.4289542307655613E-2</v>
      </c>
      <c r="BA69" s="82">
        <f t="shared" si="42"/>
        <v>0.61031956706151469</v>
      </c>
      <c r="BB69" s="82">
        <f t="shared" si="43"/>
        <v>-0.55603180664133534</v>
      </c>
      <c r="BC69" s="82">
        <f t="shared" si="44"/>
        <v>2.3555858168198749</v>
      </c>
      <c r="BD69" s="82">
        <f t="shared" si="45"/>
        <v>2.4121369471849152</v>
      </c>
      <c r="BE69" s="82">
        <f t="shared" si="33"/>
        <v>14.394366838400146</v>
      </c>
      <c r="BF69" s="82">
        <f t="shared" si="33"/>
        <v>14.394367007548677</v>
      </c>
      <c r="BG69" s="82">
        <f t="shared" si="33"/>
        <v>14.394365801655374</v>
      </c>
      <c r="BH69" s="82">
        <f t="shared" si="33"/>
        <v>14.394374398586244</v>
      </c>
      <c r="BI69" s="82">
        <f t="shared" si="33"/>
        <v>14.394313104088129</v>
      </c>
      <c r="BJ69" s="82">
        <f t="shared" si="33"/>
        <v>14.394749810646347</v>
      </c>
      <c r="BK69" s="82">
        <f t="shared" si="33"/>
        <v>14.391622405960845</v>
      </c>
      <c r="BL69" s="82">
        <f t="shared" si="46"/>
        <v>13.861078388194798</v>
      </c>
    </row>
    <row r="70" spans="1:64" s="82" customFormat="1" ht="12.95" customHeight="1" x14ac:dyDescent="0.2">
      <c r="A70" s="68" t="s">
        <v>292</v>
      </c>
      <c r="B70" s="69" t="s">
        <v>165</v>
      </c>
      <c r="C70" s="68">
        <v>33132.413999999997</v>
      </c>
      <c r="D70" s="68" t="s">
        <v>206</v>
      </c>
      <c r="E70" s="82">
        <f t="shared" si="11"/>
        <v>-4820.9287999715934</v>
      </c>
      <c r="F70" s="82">
        <f t="shared" si="31"/>
        <v>-4821</v>
      </c>
      <c r="G70" s="82">
        <f t="shared" si="12"/>
        <v>0.16141049999714596</v>
      </c>
      <c r="H70" s="82">
        <f t="shared" si="36"/>
        <v>0.16141049999714596</v>
      </c>
      <c r="Q70" s="111">
        <f t="shared" si="14"/>
        <v>18113.913999999997</v>
      </c>
      <c r="S70" s="83">
        <f t="shared" si="37"/>
        <v>0.2</v>
      </c>
      <c r="Z70" s="82">
        <f t="shared" si="16"/>
        <v>-4821</v>
      </c>
      <c r="AA70" s="82">
        <f t="shared" si="17"/>
        <v>0.158194775720431</v>
      </c>
      <c r="AB70" s="82">
        <f t="shared" si="18"/>
        <v>5.5500382413540175E-2</v>
      </c>
      <c r="AC70" s="82">
        <f t="shared" si="19"/>
        <v>0.16141049999714596</v>
      </c>
      <c r="AD70" s="82">
        <f t="shared" si="20"/>
        <v>3.2157242767149596E-3</v>
      </c>
      <c r="AE70" s="82">
        <f t="shared" si="21"/>
        <v>2.0681765247707902E-6</v>
      </c>
      <c r="AF70" s="82">
        <f t="shared" si="22"/>
        <v>0.16141049999714596</v>
      </c>
      <c r="AG70" s="83"/>
      <c r="AH70" s="82">
        <f t="shared" si="23"/>
        <v>0.10591011758360579</v>
      </c>
      <c r="AI70" s="82">
        <f t="shared" si="24"/>
        <v>0.66125439067052072</v>
      </c>
      <c r="AJ70" s="82">
        <f t="shared" si="25"/>
        <v>0.89377464300339449</v>
      </c>
      <c r="AK70" s="82">
        <f t="shared" si="26"/>
        <v>-0.43511291932551094</v>
      </c>
      <c r="AL70" s="82">
        <f t="shared" si="27"/>
        <v>-2.2323039364095023</v>
      </c>
      <c r="AM70" s="82">
        <f t="shared" si="28"/>
        <v>-2.0458429620479524</v>
      </c>
      <c r="AN70" s="82">
        <f t="shared" si="38"/>
        <v>10.900338302142215</v>
      </c>
      <c r="AO70" s="82">
        <f t="shared" si="38"/>
        <v>10.900338285959956</v>
      </c>
      <c r="AP70" s="82">
        <f t="shared" si="38"/>
        <v>10.900338594568034</v>
      </c>
      <c r="AQ70" s="82">
        <f t="shared" si="38"/>
        <v>10.900332709347275</v>
      </c>
      <c r="AR70" s="82">
        <f t="shared" si="38"/>
        <v>10.900445004285219</v>
      </c>
      <c r="AS70" s="82">
        <f t="shared" si="38"/>
        <v>10.89832462026496</v>
      </c>
      <c r="AT70" s="82">
        <f t="shared" si="38"/>
        <v>10.953624652150902</v>
      </c>
      <c r="AU70" s="82">
        <f t="shared" si="30"/>
        <v>11.449266592826049</v>
      </c>
      <c r="AW70" s="82">
        <v>1600</v>
      </c>
      <c r="AX70" s="82">
        <f t="shared" si="39"/>
        <v>-2.6120306863576803E-2</v>
      </c>
      <c r="AY70" s="82">
        <f t="shared" si="40"/>
        <v>6.4582127735633404E-2</v>
      </c>
      <c r="AZ70" s="82">
        <f t="shared" si="41"/>
        <v>-9.0702434599210208E-2</v>
      </c>
      <c r="BA70" s="82">
        <f t="shared" si="42"/>
        <v>0.59195910226905202</v>
      </c>
      <c r="BB70" s="82">
        <f t="shared" si="43"/>
        <v>-0.51530528982257884</v>
      </c>
      <c r="BC70" s="82">
        <f t="shared" si="44"/>
        <v>2.4038258330988214</v>
      </c>
      <c r="BD70" s="82">
        <f t="shared" si="45"/>
        <v>2.5867923805878172</v>
      </c>
      <c r="BE70" s="82">
        <f t="shared" si="33"/>
        <v>14.461325100682547</v>
      </c>
      <c r="BF70" s="82">
        <f t="shared" si="33"/>
        <v>14.461321507936441</v>
      </c>
      <c r="BG70" s="82">
        <f t="shared" si="33"/>
        <v>14.461341963222084</v>
      </c>
      <c r="BH70" s="82">
        <f t="shared" ref="BH70:BK100" si="47">$BL70+$AB$7*SIN(BI70)</f>
        <v>14.461225484491584</v>
      </c>
      <c r="BI70" s="82">
        <f t="shared" si="47"/>
        <v>14.461888211719788</v>
      </c>
      <c r="BJ70" s="82">
        <f t="shared" si="47"/>
        <v>14.458099889968908</v>
      </c>
      <c r="BK70" s="82">
        <f t="shared" si="47"/>
        <v>14.479209600781735</v>
      </c>
      <c r="BL70" s="82">
        <f t="shared" si="46"/>
        <v>13.938616140818773</v>
      </c>
    </row>
    <row r="71" spans="1:64" s="82" customFormat="1" ht="12.95" customHeight="1" x14ac:dyDescent="0.2">
      <c r="A71" s="68" t="s">
        <v>377</v>
      </c>
      <c r="B71" s="69" t="s">
        <v>165</v>
      </c>
      <c r="C71" s="68">
        <v>33132.415000000001</v>
      </c>
      <c r="D71" s="68" t="s">
        <v>206</v>
      </c>
      <c r="E71" s="82">
        <f t="shared" si="11"/>
        <v>-4820.9283588600883</v>
      </c>
      <c r="F71" s="82">
        <f t="shared" si="31"/>
        <v>-4821</v>
      </c>
      <c r="G71" s="82">
        <f t="shared" si="12"/>
        <v>0.16241050000098767</v>
      </c>
      <c r="H71" s="82">
        <f t="shared" si="36"/>
        <v>0.16241050000098767</v>
      </c>
      <c r="Q71" s="111">
        <f t="shared" si="14"/>
        <v>18113.915000000001</v>
      </c>
      <c r="S71" s="83">
        <f t="shared" si="37"/>
        <v>0.2</v>
      </c>
      <c r="Z71" s="82">
        <f t="shared" si="16"/>
        <v>-4821</v>
      </c>
      <c r="AA71" s="82">
        <f t="shared" si="17"/>
        <v>0.158194775720431</v>
      </c>
      <c r="AB71" s="82">
        <f t="shared" si="18"/>
        <v>5.6500382417381881E-2</v>
      </c>
      <c r="AC71" s="82">
        <f t="shared" si="19"/>
        <v>0.16241050000098767</v>
      </c>
      <c r="AD71" s="82">
        <f t="shared" si="20"/>
        <v>4.2157242805566653E-3</v>
      </c>
      <c r="AE71" s="82">
        <f t="shared" si="21"/>
        <v>3.5544662419350031E-6</v>
      </c>
      <c r="AF71" s="82">
        <f t="shared" si="22"/>
        <v>0.16241050000098767</v>
      </c>
      <c r="AG71" s="83"/>
      <c r="AH71" s="82">
        <f t="shared" si="23"/>
        <v>0.10591011758360579</v>
      </c>
      <c r="AI71" s="82">
        <f t="shared" si="24"/>
        <v>0.66125439067052072</v>
      </c>
      <c r="AJ71" s="82">
        <f t="shared" si="25"/>
        <v>0.89377464300339449</v>
      </c>
      <c r="AK71" s="82">
        <f t="shared" si="26"/>
        <v>-0.43511291932551094</v>
      </c>
      <c r="AL71" s="82">
        <f t="shared" si="27"/>
        <v>-2.2323039364095023</v>
      </c>
      <c r="AM71" s="82">
        <f t="shared" si="28"/>
        <v>-2.0458429620479524</v>
      </c>
      <c r="AN71" s="82">
        <f t="shared" ref="AN71:AT80" si="48">$AU71+$AB$7*SIN(AO71)</f>
        <v>10.900338302142215</v>
      </c>
      <c r="AO71" s="82">
        <f t="shared" si="48"/>
        <v>10.900338285959956</v>
      </c>
      <c r="AP71" s="82">
        <f t="shared" si="48"/>
        <v>10.900338594568034</v>
      </c>
      <c r="AQ71" s="82">
        <f t="shared" si="48"/>
        <v>10.900332709347275</v>
      </c>
      <c r="AR71" s="82">
        <f t="shared" si="48"/>
        <v>10.900445004285219</v>
      </c>
      <c r="AS71" s="82">
        <f t="shared" si="48"/>
        <v>10.89832462026496</v>
      </c>
      <c r="AT71" s="82">
        <f t="shared" si="48"/>
        <v>10.953624652150902</v>
      </c>
      <c r="AU71" s="82">
        <f t="shared" si="30"/>
        <v>11.449266592826049</v>
      </c>
      <c r="AW71" s="82">
        <v>1800</v>
      </c>
      <c r="AX71" s="82">
        <f t="shared" si="39"/>
        <v>-3.2348859888510176E-2</v>
      </c>
      <c r="AY71" s="82">
        <f t="shared" si="40"/>
        <v>5.448087454340679E-2</v>
      </c>
      <c r="AZ71" s="82">
        <f t="shared" si="41"/>
        <v>-8.6829734431916966E-2</v>
      </c>
      <c r="BA71" s="82">
        <f t="shared" si="42"/>
        <v>0.57551396607340743</v>
      </c>
      <c r="BB71" s="82">
        <f t="shared" si="43"/>
        <v>-0.47579952326268654</v>
      </c>
      <c r="BC71" s="82">
        <f t="shared" si="44"/>
        <v>2.4493168536946333</v>
      </c>
      <c r="BD71" s="82">
        <f t="shared" si="45"/>
        <v>2.7727104495316226</v>
      </c>
      <c r="BE71" s="82">
        <f t="shared" ref="BE71:BG100" si="49">$BL71+$AB$7*SIN(BF71)</f>
        <v>14.52634902327214</v>
      </c>
      <c r="BF71" s="82">
        <f t="shared" si="49"/>
        <v>14.526330327323496</v>
      </c>
      <c r="BG71" s="82">
        <f t="shared" si="49"/>
        <v>14.526419678069171</v>
      </c>
      <c r="BH71" s="82">
        <f t="shared" si="47"/>
        <v>14.525992481478326</v>
      </c>
      <c r="BI71" s="82">
        <f t="shared" si="47"/>
        <v>14.5280309542187</v>
      </c>
      <c r="BJ71" s="82">
        <f t="shared" si="47"/>
        <v>14.518210778603638</v>
      </c>
      <c r="BK71" s="82">
        <f t="shared" si="47"/>
        <v>14.563548319999422</v>
      </c>
      <c r="BL71" s="82">
        <f t="shared" si="46"/>
        <v>14.016153893442748</v>
      </c>
    </row>
    <row r="72" spans="1:64" s="82" customFormat="1" ht="12.95" customHeight="1" x14ac:dyDescent="0.2">
      <c r="A72" s="68" t="s">
        <v>377</v>
      </c>
      <c r="B72" s="69" t="s">
        <v>165</v>
      </c>
      <c r="C72" s="68">
        <v>33157.343000000001</v>
      </c>
      <c r="D72" s="68" t="s">
        <v>206</v>
      </c>
      <c r="E72" s="82">
        <f t="shared" si="11"/>
        <v>-4809.9323312897368</v>
      </c>
      <c r="F72" s="82">
        <f t="shared" si="31"/>
        <v>-4810</v>
      </c>
      <c r="G72" s="82">
        <f t="shared" si="12"/>
        <v>0.15340499999729218</v>
      </c>
      <c r="H72" s="82">
        <f t="shared" si="36"/>
        <v>0.15340499999729218</v>
      </c>
      <c r="Q72" s="111">
        <f t="shared" si="14"/>
        <v>18138.843000000001</v>
      </c>
      <c r="S72" s="83">
        <f t="shared" si="37"/>
        <v>0.2</v>
      </c>
      <c r="Z72" s="82">
        <f t="shared" si="16"/>
        <v>-4810</v>
      </c>
      <c r="AA72" s="82">
        <f t="shared" si="17"/>
        <v>0.15871317284519249</v>
      </c>
      <c r="AB72" s="82">
        <f t="shared" si="18"/>
        <v>4.7555812102896902E-2</v>
      </c>
      <c r="AC72" s="82">
        <f t="shared" si="19"/>
        <v>0.15340499999729218</v>
      </c>
      <c r="AD72" s="82">
        <f t="shared" si="20"/>
        <v>-5.3081728479003054E-3</v>
      </c>
      <c r="AE72" s="82">
        <f t="shared" si="21"/>
        <v>5.6353397966372076E-6</v>
      </c>
      <c r="AF72" s="82">
        <f t="shared" si="22"/>
        <v>0.15340499999729218</v>
      </c>
      <c r="AG72" s="83"/>
      <c r="AH72" s="82">
        <f t="shared" si="23"/>
        <v>0.10584918789439528</v>
      </c>
      <c r="AI72" s="82">
        <f t="shared" si="24"/>
        <v>0.66265665874305668</v>
      </c>
      <c r="AJ72" s="82">
        <f t="shared" si="25"/>
        <v>0.89521366843884753</v>
      </c>
      <c r="AK72" s="82">
        <f t="shared" si="26"/>
        <v>-0.43620099783651389</v>
      </c>
      <c r="AL72" s="82">
        <f t="shared" si="27"/>
        <v>-2.2290851955303386</v>
      </c>
      <c r="AM72" s="82">
        <f t="shared" si="28"/>
        <v>-2.0375249942890008</v>
      </c>
      <c r="AN72" s="82">
        <f t="shared" si="48"/>
        <v>10.904394692702652</v>
      </c>
      <c r="AO72" s="82">
        <f t="shared" si="48"/>
        <v>10.904394679757711</v>
      </c>
      <c r="AP72" s="82">
        <f t="shared" si="48"/>
        <v>10.904394937577857</v>
      </c>
      <c r="AQ72" s="82">
        <f t="shared" si="48"/>
        <v>10.904389802796048</v>
      </c>
      <c r="AR72" s="82">
        <f t="shared" si="48"/>
        <v>10.90449212219956</v>
      </c>
      <c r="AS72" s="82">
        <f t="shared" si="48"/>
        <v>10.902474375562642</v>
      </c>
      <c r="AT72" s="82">
        <f t="shared" si="48"/>
        <v>10.958924410124231</v>
      </c>
      <c r="AU72" s="82">
        <f t="shared" si="30"/>
        <v>11.453531169220367</v>
      </c>
      <c r="AW72" s="82">
        <v>2000</v>
      </c>
      <c r="AX72" s="82">
        <f t="shared" si="39"/>
        <v>-3.8961313146037693E-2</v>
      </c>
      <c r="AY72" s="82">
        <f t="shared" si="40"/>
        <v>4.3746225050306328E-2</v>
      </c>
      <c r="AZ72" s="82">
        <f t="shared" si="41"/>
        <v>-8.2707538196344021E-2</v>
      </c>
      <c r="BA72" s="82">
        <f t="shared" si="42"/>
        <v>0.5607441136568585</v>
      </c>
      <c r="BB72" s="82">
        <f t="shared" si="43"/>
        <v>-0.4374638435349596</v>
      </c>
      <c r="BC72" s="82">
        <f t="shared" si="44"/>
        <v>2.4924132858959265</v>
      </c>
      <c r="BD72" s="82">
        <f t="shared" si="45"/>
        <v>2.9718484078995617</v>
      </c>
      <c r="BE72" s="82">
        <f t="shared" si="49"/>
        <v>14.589641502888359</v>
      </c>
      <c r="BF72" s="82">
        <f t="shared" si="49"/>
        <v>14.589583530177128</v>
      </c>
      <c r="BG72" s="82">
        <f t="shared" si="49"/>
        <v>14.589823970491871</v>
      </c>
      <c r="BH72" s="82">
        <f t="shared" si="47"/>
        <v>14.588825972899182</v>
      </c>
      <c r="BI72" s="82">
        <f t="shared" si="47"/>
        <v>14.59295506883738</v>
      </c>
      <c r="BJ72" s="82">
        <f t="shared" si="47"/>
        <v>14.575636650694774</v>
      </c>
      <c r="BK72" s="82">
        <f t="shared" si="47"/>
        <v>14.644597695982879</v>
      </c>
      <c r="BL72" s="82">
        <f t="shared" si="46"/>
        <v>14.093691646066723</v>
      </c>
    </row>
    <row r="73" spans="1:64" s="82" customFormat="1" ht="12.95" customHeight="1" x14ac:dyDescent="0.2">
      <c r="A73" s="82" t="s">
        <v>84</v>
      </c>
      <c r="C73" s="73">
        <v>33284.302329999999</v>
      </c>
      <c r="D73" s="73"/>
      <c r="E73" s="82">
        <f t="shared" si="11"/>
        <v>-4753.9291102935358</v>
      </c>
      <c r="F73" s="82">
        <f t="shared" si="31"/>
        <v>-4754</v>
      </c>
      <c r="G73" s="82">
        <f t="shared" si="12"/>
        <v>0.16070699999545468</v>
      </c>
      <c r="H73" s="82">
        <f t="shared" si="36"/>
        <v>0.16070699999545468</v>
      </c>
      <c r="Q73" s="111">
        <f t="shared" si="14"/>
        <v>18265.802329999999</v>
      </c>
      <c r="S73" s="83">
        <f t="shared" si="37"/>
        <v>0.2</v>
      </c>
      <c r="Z73" s="82">
        <f t="shared" si="16"/>
        <v>-4754</v>
      </c>
      <c r="AA73" s="82">
        <f t="shared" si="17"/>
        <v>0.16129324738014555</v>
      </c>
      <c r="AB73" s="82">
        <f t="shared" si="18"/>
        <v>5.5197331423453108E-2</v>
      </c>
      <c r="AC73" s="82">
        <f t="shared" si="19"/>
        <v>0.16070699999545468</v>
      </c>
      <c r="AD73" s="82">
        <f t="shared" si="20"/>
        <v>-5.8624738469087445E-4</v>
      </c>
      <c r="AE73" s="82">
        <f t="shared" si="21"/>
        <v>6.8737199211378034E-8</v>
      </c>
      <c r="AF73" s="82">
        <f t="shared" si="22"/>
        <v>0.16070699999545468</v>
      </c>
      <c r="AG73" s="83"/>
      <c r="AH73" s="82">
        <f t="shared" si="23"/>
        <v>0.10550966857200157</v>
      </c>
      <c r="AI73" s="82">
        <f t="shared" si="24"/>
        <v>0.66994431168264734</v>
      </c>
      <c r="AJ73" s="82">
        <f t="shared" si="25"/>
        <v>0.90248812260040323</v>
      </c>
      <c r="AK73" s="82">
        <f t="shared" si="26"/>
        <v>-0.44174096823062203</v>
      </c>
      <c r="AL73" s="82">
        <f t="shared" si="27"/>
        <v>-2.2124839033137058</v>
      </c>
      <c r="AM73" s="82">
        <f t="shared" si="28"/>
        <v>-1.9954743754396536</v>
      </c>
      <c r="AN73" s="82">
        <f t="shared" si="48"/>
        <v>10.92518032760859</v>
      </c>
      <c r="AO73" s="82">
        <f t="shared" si="48"/>
        <v>10.925180324428419</v>
      </c>
      <c r="AP73" s="82">
        <f t="shared" si="48"/>
        <v>10.925180406423143</v>
      </c>
      <c r="AQ73" s="82">
        <f t="shared" si="48"/>
        <v>10.92517829237379</v>
      </c>
      <c r="AR73" s="82">
        <f t="shared" si="48"/>
        <v>10.92523281864187</v>
      </c>
      <c r="AS73" s="82">
        <f t="shared" si="48"/>
        <v>10.923839687171947</v>
      </c>
      <c r="AT73" s="82">
        <f t="shared" si="48"/>
        <v>10.986044054905483</v>
      </c>
      <c r="AU73" s="82">
        <f t="shared" si="30"/>
        <v>11.475241739955081</v>
      </c>
      <c r="AW73" s="82">
        <v>2200</v>
      </c>
      <c r="AX73" s="82">
        <f t="shared" si="39"/>
        <v>-4.598891894984853E-2</v>
      </c>
      <c r="AY73" s="82">
        <f t="shared" si="40"/>
        <v>3.237817925633197E-2</v>
      </c>
      <c r="AZ73" s="82">
        <f t="shared" si="41"/>
        <v>-7.8367098206180499E-2</v>
      </c>
      <c r="BA73" s="82">
        <f t="shared" si="42"/>
        <v>0.54744874819625</v>
      </c>
      <c r="BB73" s="82">
        <f t="shared" si="43"/>
        <v>-0.40023568254466496</v>
      </c>
      <c r="BC73" s="82">
        <f t="shared" si="44"/>
        <v>2.5334156610252418</v>
      </c>
      <c r="BD73" s="82">
        <f t="shared" si="45"/>
        <v>3.1865231234768223</v>
      </c>
      <c r="BE73" s="82">
        <f t="shared" si="49"/>
        <v>14.651382790743275</v>
      </c>
      <c r="BF73" s="82">
        <f t="shared" si="49"/>
        <v>14.651244216585356</v>
      </c>
      <c r="BG73" s="82">
        <f t="shared" si="49"/>
        <v>14.651755038678063</v>
      </c>
      <c r="BH73" s="82">
        <f t="shared" si="47"/>
        <v>14.649869715588359</v>
      </c>
      <c r="BI73" s="82">
        <f t="shared" si="47"/>
        <v>14.656797074470905</v>
      </c>
      <c r="BJ73" s="82">
        <f t="shared" si="47"/>
        <v>14.630909156163163</v>
      </c>
      <c r="BK73" s="82">
        <f t="shared" si="47"/>
        <v>14.722336627065781</v>
      </c>
      <c r="BL73" s="82">
        <f t="shared" si="46"/>
        <v>14.171229398690699</v>
      </c>
    </row>
    <row r="74" spans="1:64" s="82" customFormat="1" ht="12.95" customHeight="1" x14ac:dyDescent="0.2">
      <c r="A74" s="68" t="s">
        <v>369</v>
      </c>
      <c r="B74" s="69" t="s">
        <v>165</v>
      </c>
      <c r="C74" s="68">
        <v>33515.535000000003</v>
      </c>
      <c r="D74" s="68" t="s">
        <v>206</v>
      </c>
      <c r="E74" s="82">
        <f t="shared" si="11"/>
        <v>-4651.9297194685205</v>
      </c>
      <c r="F74" s="82">
        <f t="shared" si="31"/>
        <v>-4652</v>
      </c>
      <c r="G74" s="82">
        <f t="shared" si="12"/>
        <v>0.15932600000815</v>
      </c>
      <c r="H74" s="82">
        <f t="shared" si="36"/>
        <v>0.15932600000815</v>
      </c>
      <c r="Q74" s="111">
        <f t="shared" si="14"/>
        <v>18497.035000000003</v>
      </c>
      <c r="S74" s="83">
        <f t="shared" si="37"/>
        <v>0.2</v>
      </c>
      <c r="Z74" s="82">
        <f t="shared" si="16"/>
        <v>-4652</v>
      </c>
      <c r="AA74" s="82">
        <f t="shared" si="17"/>
        <v>0.16573519088379118</v>
      </c>
      <c r="AB74" s="82">
        <f t="shared" si="18"/>
        <v>5.4564621916430467E-2</v>
      </c>
      <c r="AC74" s="82">
        <f t="shared" si="19"/>
        <v>0.15932600000815</v>
      </c>
      <c r="AD74" s="82">
        <f t="shared" si="20"/>
        <v>-6.4091908756411797E-3</v>
      </c>
      <c r="AE74" s="82">
        <f t="shared" si="21"/>
        <v>8.2155455360804312E-6</v>
      </c>
      <c r="AF74" s="82">
        <f t="shared" si="22"/>
        <v>0.15932600000815</v>
      </c>
      <c r="AG74" s="83"/>
      <c r="AH74" s="82">
        <f t="shared" si="23"/>
        <v>0.10476137809171954</v>
      </c>
      <c r="AI74" s="82">
        <f t="shared" si="24"/>
        <v>0.68388735660693367</v>
      </c>
      <c r="AJ74" s="82">
        <f t="shared" si="25"/>
        <v>0.91548709476668011</v>
      </c>
      <c r="AK74" s="82">
        <f t="shared" si="26"/>
        <v>-0.45182367920574601</v>
      </c>
      <c r="AL74" s="82">
        <f t="shared" si="27"/>
        <v>-2.1812787442644157</v>
      </c>
      <c r="AM74" s="82">
        <f t="shared" si="28"/>
        <v>-1.9200847093424966</v>
      </c>
      <c r="AN74" s="82">
        <f t="shared" si="48"/>
        <v>10.963640047025315</v>
      </c>
      <c r="AO74" s="82">
        <f t="shared" si="48"/>
        <v>10.963640047041901</v>
      </c>
      <c r="AP74" s="82">
        <f t="shared" si="48"/>
        <v>10.963640046099849</v>
      </c>
      <c r="AQ74" s="82">
        <f t="shared" si="48"/>
        <v>10.963640099606096</v>
      </c>
      <c r="AR74" s="82">
        <f t="shared" si="48"/>
        <v>10.963637060725256</v>
      </c>
      <c r="AS74" s="82">
        <f t="shared" si="48"/>
        <v>10.963810114078225</v>
      </c>
      <c r="AT74" s="82">
        <f t="shared" si="48"/>
        <v>11.036031146702586</v>
      </c>
      <c r="AU74" s="82">
        <f t="shared" si="30"/>
        <v>11.514785993793307</v>
      </c>
      <c r="AW74" s="82">
        <v>2400</v>
      </c>
      <c r="AX74" s="82">
        <f t="shared" si="39"/>
        <v>-5.3458880329800063E-2</v>
      </c>
      <c r="AY74" s="82">
        <f t="shared" si="40"/>
        <v>2.0376737161483763E-2</v>
      </c>
      <c r="AZ74" s="82">
        <f t="shared" si="41"/>
        <v>-7.3835617491283825E-2</v>
      </c>
      <c r="BA74" s="82">
        <f t="shared" si="42"/>
        <v>0.53545913476961471</v>
      </c>
      <c r="BB74" s="82">
        <f t="shared" si="43"/>
        <v>-0.36404638685878782</v>
      </c>
      <c r="BC74" s="82">
        <f t="shared" si="44"/>
        <v>2.5725809446088705</v>
      </c>
      <c r="BD74" s="82">
        <f t="shared" si="45"/>
        <v>3.4195151431190203</v>
      </c>
      <c r="BE74" s="82">
        <f t="shared" si="49"/>
        <v>14.711734105361456</v>
      </c>
      <c r="BF74" s="82">
        <f t="shared" si="49"/>
        <v>14.711454339831125</v>
      </c>
      <c r="BG74" s="82">
        <f t="shared" si="49"/>
        <v>14.712387602760449</v>
      </c>
      <c r="BH74" s="82">
        <f t="shared" si="47"/>
        <v>14.709269090230402</v>
      </c>
      <c r="BI74" s="82">
        <f t="shared" si="47"/>
        <v>14.719631670236135</v>
      </c>
      <c r="BJ74" s="82">
        <f t="shared" si="47"/>
        <v>14.684526499127477</v>
      </c>
      <c r="BK74" s="82">
        <f t="shared" si="47"/>
        <v>14.796763904348342</v>
      </c>
      <c r="BL74" s="82">
        <f t="shared" si="46"/>
        <v>14.248767151314674</v>
      </c>
    </row>
    <row r="75" spans="1:64" s="82" customFormat="1" ht="12.95" customHeight="1" x14ac:dyDescent="0.2">
      <c r="A75" s="68" t="s">
        <v>369</v>
      </c>
      <c r="B75" s="69" t="s">
        <v>165</v>
      </c>
      <c r="C75" s="68">
        <v>33540.470999999998</v>
      </c>
      <c r="D75" s="68" t="s">
        <v>206</v>
      </c>
      <c r="E75" s="82">
        <f t="shared" si="11"/>
        <v>-4640.9301630061409</v>
      </c>
      <c r="F75" s="82">
        <f t="shared" si="31"/>
        <v>-4641</v>
      </c>
      <c r="G75" s="82">
        <f t="shared" si="12"/>
        <v>0.15832049999880837</v>
      </c>
      <c r="H75" s="82">
        <f t="shared" si="36"/>
        <v>0.15832049999880837</v>
      </c>
      <c r="Q75" s="111">
        <f t="shared" si="14"/>
        <v>18521.970999999998</v>
      </c>
      <c r="S75" s="83">
        <f t="shared" si="37"/>
        <v>0.2</v>
      </c>
      <c r="Z75" s="82">
        <f t="shared" si="16"/>
        <v>-4641</v>
      </c>
      <c r="AA75" s="82">
        <f t="shared" si="17"/>
        <v>0.16619405473693416</v>
      </c>
      <c r="AB75" s="82">
        <f t="shared" si="18"/>
        <v>5.3650147774834789E-2</v>
      </c>
      <c r="AC75" s="82">
        <f t="shared" si="19"/>
        <v>0.15832049999880837</v>
      </c>
      <c r="AD75" s="82">
        <f t="shared" si="20"/>
        <v>-7.8735547381257875E-3</v>
      </c>
      <c r="AE75" s="82">
        <f t="shared" si="21"/>
        <v>1.239857284285261E-5</v>
      </c>
      <c r="AF75" s="82">
        <f t="shared" si="22"/>
        <v>0.15832049999880837</v>
      </c>
      <c r="AG75" s="83"/>
      <c r="AH75" s="82">
        <f t="shared" si="23"/>
        <v>0.10467035222397358</v>
      </c>
      <c r="AI75" s="82">
        <f t="shared" si="24"/>
        <v>0.68544503231161913</v>
      </c>
      <c r="AJ75" s="82">
        <f t="shared" si="25"/>
        <v>0.9168671030232064</v>
      </c>
      <c r="AK75" s="82">
        <f t="shared" si="26"/>
        <v>-0.45290949725803992</v>
      </c>
      <c r="AL75" s="82">
        <f t="shared" si="27"/>
        <v>-2.177835355194349</v>
      </c>
      <c r="AM75" s="82">
        <f t="shared" si="28"/>
        <v>-1.9120421790664146</v>
      </c>
      <c r="AN75" s="82">
        <f t="shared" si="48"/>
        <v>10.967835605723488</v>
      </c>
      <c r="AO75" s="82">
        <f t="shared" si="48"/>
        <v>10.96783560574382</v>
      </c>
      <c r="AP75" s="82">
        <f t="shared" si="48"/>
        <v>10.967835604414333</v>
      </c>
      <c r="AQ75" s="82">
        <f t="shared" si="48"/>
        <v>10.967835691343742</v>
      </c>
      <c r="AR75" s="82">
        <f t="shared" si="48"/>
        <v>10.967830007981174</v>
      </c>
      <c r="AS75" s="82">
        <f t="shared" si="48"/>
        <v>10.968204063726164</v>
      </c>
      <c r="AT75" s="82">
        <f t="shared" si="48"/>
        <v>11.041466928739407</v>
      </c>
      <c r="AU75" s="82">
        <f t="shared" si="30"/>
        <v>11.519050570187627</v>
      </c>
      <c r="AW75" s="82">
        <v>2600</v>
      </c>
      <c r="AX75" s="82">
        <f t="shared" si="39"/>
        <v>-6.1395051111213579E-2</v>
      </c>
      <c r="AY75" s="82">
        <f t="shared" si="40"/>
        <v>7.7418987657616803E-3</v>
      </c>
      <c r="AZ75" s="82">
        <f t="shared" si="41"/>
        <v>-6.9136949876975259E-2</v>
      </c>
      <c r="BA75" s="82">
        <f t="shared" si="42"/>
        <v>0.52463297938081643</v>
      </c>
      <c r="BB75" s="82">
        <f t="shared" si="43"/>
        <v>-0.32882528846829345</v>
      </c>
      <c r="BC75" s="82">
        <f t="shared" si="44"/>
        <v>2.6101302498149881</v>
      </c>
      <c r="BD75" s="82">
        <f t="shared" si="45"/>
        <v>3.6742044120952397</v>
      </c>
      <c r="BE75" s="82">
        <f t="shared" si="49"/>
        <v>14.770840008177418</v>
      </c>
      <c r="BF75" s="82">
        <f t="shared" si="49"/>
        <v>14.770340253381555</v>
      </c>
      <c r="BG75" s="82">
        <f t="shared" si="49"/>
        <v>14.771870321272335</v>
      </c>
      <c r="BH75" s="82">
        <f t="shared" si="47"/>
        <v>14.767175694576961</v>
      </c>
      <c r="BI75" s="82">
        <f t="shared" si="47"/>
        <v>14.781486342443529</v>
      </c>
      <c r="BJ75" s="82">
        <f t="shared" si="47"/>
        <v>14.736945236797848</v>
      </c>
      <c r="BK75" s="82">
        <f t="shared" si="47"/>
        <v>14.86789821896172</v>
      </c>
      <c r="BL75" s="82">
        <f t="shared" si="46"/>
        <v>14.326304903938649</v>
      </c>
    </row>
    <row r="76" spans="1:64" s="82" customFormat="1" ht="12.95" customHeight="1" x14ac:dyDescent="0.2">
      <c r="A76" s="68" t="s">
        <v>369</v>
      </c>
      <c r="B76" s="69" t="s">
        <v>165</v>
      </c>
      <c r="C76" s="68">
        <v>33744.510999999999</v>
      </c>
      <c r="D76" s="68" t="s">
        <v>206</v>
      </c>
      <c r="E76" s="82">
        <f t="shared" si="11"/>
        <v>-4550.9257717411183</v>
      </c>
      <c r="F76" s="82">
        <f t="shared" si="31"/>
        <v>-4551</v>
      </c>
      <c r="G76" s="82">
        <f t="shared" si="12"/>
        <v>0.16827550000016345</v>
      </c>
      <c r="H76" s="82">
        <f t="shared" si="36"/>
        <v>0.16827550000016345</v>
      </c>
      <c r="Q76" s="111">
        <f t="shared" si="14"/>
        <v>18726.010999999999</v>
      </c>
      <c r="S76" s="83">
        <f t="shared" si="37"/>
        <v>0.2</v>
      </c>
      <c r="Z76" s="82">
        <f t="shared" si="16"/>
        <v>-4551</v>
      </c>
      <c r="AA76" s="82">
        <f t="shared" si="17"/>
        <v>0.16979803461946583</v>
      </c>
      <c r="AB76" s="82">
        <f t="shared" si="18"/>
        <v>6.4428295955335446E-2</v>
      </c>
      <c r="AC76" s="82">
        <f t="shared" si="19"/>
        <v>0.16827550000016345</v>
      </c>
      <c r="AD76" s="82">
        <f t="shared" si="20"/>
        <v>-1.5225346193023792E-3</v>
      </c>
      <c r="AE76" s="82">
        <f t="shared" si="21"/>
        <v>4.6362233339484818E-7</v>
      </c>
      <c r="AF76" s="82">
        <f t="shared" si="22"/>
        <v>0.16827550000016345</v>
      </c>
      <c r="AG76" s="83"/>
      <c r="AH76" s="82">
        <f t="shared" si="23"/>
        <v>0.103847204044828</v>
      </c>
      <c r="AI76" s="82">
        <f t="shared" si="24"/>
        <v>0.69860723123925272</v>
      </c>
      <c r="AJ76" s="82">
        <f t="shared" si="25"/>
        <v>0.92797378421090726</v>
      </c>
      <c r="AK76" s="82">
        <f t="shared" si="26"/>
        <v>-0.4617729305001535</v>
      </c>
      <c r="AL76" s="82">
        <f t="shared" si="27"/>
        <v>-2.1490575189875241</v>
      </c>
      <c r="AM76" s="82">
        <f t="shared" si="28"/>
        <v>-1.8468381466315069</v>
      </c>
      <c r="AN76" s="82">
        <f t="shared" si="48"/>
        <v>11.002528799396369</v>
      </c>
      <c r="AO76" s="82">
        <f t="shared" si="48"/>
        <v>11.002528799396934</v>
      </c>
      <c r="AP76" s="82">
        <f t="shared" si="48"/>
        <v>11.002528799544105</v>
      </c>
      <c r="AQ76" s="82">
        <f t="shared" si="48"/>
        <v>11.002528837921137</v>
      </c>
      <c r="AR76" s="82">
        <f t="shared" si="48"/>
        <v>11.002538838049929</v>
      </c>
      <c r="AS76" s="82">
        <f t="shared" si="48"/>
        <v>11.00478164118188</v>
      </c>
      <c r="AT76" s="82">
        <f t="shared" si="48"/>
        <v>11.086265806587747</v>
      </c>
      <c r="AU76" s="82">
        <f t="shared" si="30"/>
        <v>11.553942558868416</v>
      </c>
      <c r="AW76" s="82">
        <v>2800</v>
      </c>
      <c r="AX76" s="82">
        <f t="shared" si="39"/>
        <v>-6.9818572815359886E-2</v>
      </c>
      <c r="AY76" s="82">
        <f t="shared" si="40"/>
        <v>-5.5263359308342641E-3</v>
      </c>
      <c r="AZ76" s="82">
        <f t="shared" si="41"/>
        <v>-6.4292236884525622E-2</v>
      </c>
      <c r="BA76" s="82">
        <f t="shared" si="42"/>
        <v>0.51484997973566193</v>
      </c>
      <c r="BB76" s="82">
        <f t="shared" si="43"/>
        <v>-0.29450263578139335</v>
      </c>
      <c r="BC76" s="82">
        <f t="shared" si="44"/>
        <v>2.6462546409969145</v>
      </c>
      <c r="BD76" s="82">
        <f t="shared" si="45"/>
        <v>3.9547509983176465</v>
      </c>
      <c r="BE76" s="82">
        <f t="shared" si="49"/>
        <v>14.828829838375231</v>
      </c>
      <c r="BF76" s="82">
        <f t="shared" si="49"/>
        <v>14.828017682293105</v>
      </c>
      <c r="BG76" s="82">
        <f t="shared" si="49"/>
        <v>14.830325890142536</v>
      </c>
      <c r="BH76" s="82">
        <f t="shared" si="47"/>
        <v>14.823748826966685</v>
      </c>
      <c r="BI76" s="82">
        <f t="shared" si="47"/>
        <v>14.84235462399144</v>
      </c>
      <c r="BJ76" s="82">
        <f t="shared" si="47"/>
        <v>14.788574645395977</v>
      </c>
      <c r="BK76" s="82">
        <f t="shared" si="47"/>
        <v>14.935778049751281</v>
      </c>
      <c r="BL76" s="82">
        <f t="shared" si="46"/>
        <v>14.403842656562624</v>
      </c>
    </row>
    <row r="77" spans="1:64" s="82" customFormat="1" ht="12.95" customHeight="1" x14ac:dyDescent="0.2">
      <c r="A77" s="68" t="s">
        <v>394</v>
      </c>
      <c r="B77" s="69" t="s">
        <v>165</v>
      </c>
      <c r="C77" s="68">
        <v>33896.404000000002</v>
      </c>
      <c r="D77" s="68" t="s">
        <v>206</v>
      </c>
      <c r="E77" s="82">
        <f t="shared" si="11"/>
        <v>-4483.9240220723359</v>
      </c>
      <c r="F77" s="82">
        <f t="shared" si="31"/>
        <v>-4484</v>
      </c>
      <c r="G77" s="82">
        <f t="shared" si="12"/>
        <v>0.17224200000055134</v>
      </c>
      <c r="H77" s="82">
        <f t="shared" si="36"/>
        <v>0.17224200000055134</v>
      </c>
      <c r="Q77" s="111">
        <f t="shared" si="14"/>
        <v>18877.904000000002</v>
      </c>
      <c r="S77" s="83">
        <f t="shared" si="37"/>
        <v>0.2</v>
      </c>
      <c r="Z77" s="82">
        <f t="shared" si="16"/>
        <v>-4484</v>
      </c>
      <c r="AA77" s="82">
        <f t="shared" si="17"/>
        <v>0.17230411137662546</v>
      </c>
      <c r="AB77" s="82">
        <f t="shared" si="18"/>
        <v>6.9101186392812292E-2</v>
      </c>
      <c r="AC77" s="82">
        <f t="shared" si="19"/>
        <v>0.17224200000055134</v>
      </c>
      <c r="AD77" s="82">
        <f t="shared" si="20"/>
        <v>-6.2111376074119873E-5</v>
      </c>
      <c r="AE77" s="82">
        <f t="shared" si="21"/>
        <v>7.715646075641501E-10</v>
      </c>
      <c r="AF77" s="82">
        <f t="shared" si="22"/>
        <v>0.17224200000055134</v>
      </c>
      <c r="AG77" s="83"/>
      <c r="AH77" s="82">
        <f t="shared" si="23"/>
        <v>0.10314081360773905</v>
      </c>
      <c r="AI77" s="82">
        <f t="shared" si="24"/>
        <v>0.70891213784518503</v>
      </c>
      <c r="AJ77" s="82">
        <f t="shared" si="25"/>
        <v>0.93600223466182786</v>
      </c>
      <c r="AK77" s="82">
        <f t="shared" si="26"/>
        <v>-0.46833716157284416</v>
      </c>
      <c r="AL77" s="82">
        <f t="shared" si="27"/>
        <v>-2.1268999591794775</v>
      </c>
      <c r="AM77" s="82">
        <f t="shared" si="28"/>
        <v>-1.7989496150467832</v>
      </c>
      <c r="AN77" s="82">
        <f t="shared" si="48"/>
        <v>11.028794862952914</v>
      </c>
      <c r="AO77" s="82">
        <f t="shared" si="48"/>
        <v>11.028794863416705</v>
      </c>
      <c r="AP77" s="82">
        <f t="shared" si="48"/>
        <v>11.028794888739238</v>
      </c>
      <c r="AQ77" s="82">
        <f t="shared" si="48"/>
        <v>11.028796271294203</v>
      </c>
      <c r="AR77" s="82">
        <f t="shared" si="48"/>
        <v>11.028871668678498</v>
      </c>
      <c r="AS77" s="82">
        <f t="shared" si="48"/>
        <v>11.032752710211847</v>
      </c>
      <c r="AT77" s="82">
        <f t="shared" si="48"/>
        <v>11.119986444468406</v>
      </c>
      <c r="AU77" s="82">
        <f t="shared" si="30"/>
        <v>11.579917705997447</v>
      </c>
      <c r="AW77" s="82">
        <v>3000</v>
      </c>
      <c r="AX77" s="82">
        <f t="shared" si="39"/>
        <v>-7.8748456098716058E-2</v>
      </c>
      <c r="AY77" s="82">
        <f t="shared" si="40"/>
        <v>-1.9427966928304077E-2</v>
      </c>
      <c r="AZ77" s="82">
        <f t="shared" si="41"/>
        <v>-5.9320489170411973E-2</v>
      </c>
      <c r="BA77" s="82">
        <f t="shared" si="42"/>
        <v>0.50600823875883671</v>
      </c>
      <c r="BB77" s="82">
        <f t="shared" si="43"/>
        <v>-0.26101169938327418</v>
      </c>
      <c r="BC77" s="82">
        <f t="shared" si="44"/>
        <v>2.6811195889858013</v>
      </c>
      <c r="BD77" s="82">
        <f t="shared" si="45"/>
        <v>4.2663412703982395</v>
      </c>
      <c r="BE77" s="82">
        <f t="shared" si="49"/>
        <v>14.885818552384999</v>
      </c>
      <c r="BF77" s="82">
        <f t="shared" si="49"/>
        <v>14.884595838329943</v>
      </c>
      <c r="BG77" s="82">
        <f t="shared" si="49"/>
        <v>14.887852125698981</v>
      </c>
      <c r="BH77" s="82">
        <f t="shared" si="47"/>
        <v>14.879154596355855</v>
      </c>
      <c r="BI77" s="82">
        <f t="shared" si="47"/>
        <v>14.902207764553623</v>
      </c>
      <c r="BJ77" s="82">
        <f t="shared" si="47"/>
        <v>14.839773405565147</v>
      </c>
      <c r="BK77" s="82">
        <f t="shared" si="47"/>
        <v>15.000461432053712</v>
      </c>
      <c r="BL77" s="82">
        <f t="shared" si="46"/>
        <v>14.481380409186601</v>
      </c>
    </row>
    <row r="78" spans="1:64" s="82" customFormat="1" ht="12.95" customHeight="1" x14ac:dyDescent="0.2">
      <c r="A78" s="68" t="s">
        <v>394</v>
      </c>
      <c r="B78" s="69" t="s">
        <v>165</v>
      </c>
      <c r="C78" s="68">
        <v>33971.216</v>
      </c>
      <c r="D78" s="68" t="s">
        <v>206</v>
      </c>
      <c r="E78" s="82">
        <f t="shared" si="11"/>
        <v>-4450.9235882391731</v>
      </c>
      <c r="F78" s="82">
        <f t="shared" si="31"/>
        <v>-4451</v>
      </c>
      <c r="G78" s="82">
        <f t="shared" si="12"/>
        <v>0.17322550000244519</v>
      </c>
      <c r="H78" s="82">
        <f t="shared" si="36"/>
        <v>0.17322550000244519</v>
      </c>
      <c r="Q78" s="111">
        <f t="shared" si="14"/>
        <v>18952.716</v>
      </c>
      <c r="S78" s="83">
        <f t="shared" si="37"/>
        <v>0.2</v>
      </c>
      <c r="Z78" s="82">
        <f t="shared" si="16"/>
        <v>-4451</v>
      </c>
      <c r="AA78" s="82">
        <f t="shared" si="17"/>
        <v>0.17348189030022046</v>
      </c>
      <c r="AB78" s="82">
        <f t="shared" si="18"/>
        <v>7.0463039835046426E-2</v>
      </c>
      <c r="AC78" s="82">
        <f t="shared" si="19"/>
        <v>0.17322550000244519</v>
      </c>
      <c r="AD78" s="82">
        <f t="shared" si="20"/>
        <v>-2.5639029777527189E-4</v>
      </c>
      <c r="AE78" s="82">
        <f t="shared" si="21"/>
        <v>1.3147196958658519E-8</v>
      </c>
      <c r="AF78" s="82">
        <f t="shared" si="22"/>
        <v>0.17322550000244519</v>
      </c>
      <c r="AG78" s="83"/>
      <c r="AH78" s="82">
        <f t="shared" si="23"/>
        <v>0.10276246016739876</v>
      </c>
      <c r="AI78" s="82">
        <f t="shared" si="24"/>
        <v>0.71415519590936494</v>
      </c>
      <c r="AJ78" s="82">
        <f t="shared" si="25"/>
        <v>0.93987095906485585</v>
      </c>
      <c r="AK78" s="82">
        <f t="shared" si="26"/>
        <v>-0.47155549872560631</v>
      </c>
      <c r="AL78" s="82">
        <f t="shared" si="27"/>
        <v>-2.1157433582142273</v>
      </c>
      <c r="AM78" s="82">
        <f t="shared" si="28"/>
        <v>-1.7755532503006428</v>
      </c>
      <c r="AN78" s="82">
        <f t="shared" si="48"/>
        <v>11.041875305646663</v>
      </c>
      <c r="AO78" s="82">
        <f t="shared" si="48"/>
        <v>11.041875307779291</v>
      </c>
      <c r="AP78" s="82">
        <f t="shared" si="48"/>
        <v>11.041875391337918</v>
      </c>
      <c r="AQ78" s="82">
        <f t="shared" si="48"/>
        <v>11.041878665134464</v>
      </c>
      <c r="AR78" s="82">
        <f t="shared" si="48"/>
        <v>11.042006749736837</v>
      </c>
      <c r="AS78" s="82">
        <f t="shared" si="48"/>
        <v>11.046767210045431</v>
      </c>
      <c r="AT78" s="82">
        <f t="shared" si="48"/>
        <v>11.136709506112352</v>
      </c>
      <c r="AU78" s="82">
        <f t="shared" si="30"/>
        <v>11.592711435180403</v>
      </c>
      <c r="AW78" s="82">
        <v>3200</v>
      </c>
      <c r="AX78" s="82">
        <f t="shared" si="39"/>
        <v>-8.8202097724753403E-2</v>
      </c>
      <c r="AY78" s="82">
        <f t="shared" si="40"/>
        <v>-3.3962994226647766E-2</v>
      </c>
      <c r="AZ78" s="82">
        <f t="shared" si="41"/>
        <v>-5.4239103498105637E-2</v>
      </c>
      <c r="BA78" s="82">
        <f t="shared" si="42"/>
        <v>0.4980213117704354</v>
      </c>
      <c r="BB78" s="82">
        <f t="shared" si="43"/>
        <v>-0.22829020384941495</v>
      </c>
      <c r="BC78" s="82">
        <f t="shared" si="44"/>
        <v>2.7148685231761895</v>
      </c>
      <c r="BD78" s="82">
        <f t="shared" si="45"/>
        <v>4.6155312973858571</v>
      </c>
      <c r="BE78" s="82">
        <f t="shared" si="49"/>
        <v>14.941907310928162</v>
      </c>
      <c r="BF78" s="82">
        <f t="shared" si="49"/>
        <v>14.940180480699912</v>
      </c>
      <c r="BG78" s="82">
        <f t="shared" si="49"/>
        <v>14.944524095024178</v>
      </c>
      <c r="BH78" s="82">
        <f t="shared" si="47"/>
        <v>14.933563341497265</v>
      </c>
      <c r="BI78" s="82">
        <f t="shared" si="47"/>
        <v>14.961004770838105</v>
      </c>
      <c r="BJ78" s="82">
        <f t="shared" si="47"/>
        <v>14.890848299095815</v>
      </c>
      <c r="BK78" s="82">
        <f t="shared" si="47"/>
        <v>15.062025608957345</v>
      </c>
      <c r="BL78" s="82">
        <f t="shared" si="46"/>
        <v>14.558918161810576</v>
      </c>
    </row>
    <row r="79" spans="1:64" s="82" customFormat="1" ht="12.95" customHeight="1" x14ac:dyDescent="0.2">
      <c r="A79" s="68" t="s">
        <v>402</v>
      </c>
      <c r="B79" s="69" t="s">
        <v>165</v>
      </c>
      <c r="C79" s="68">
        <v>34193.39</v>
      </c>
      <c r="D79" s="68" t="s">
        <v>206</v>
      </c>
      <c r="E79" s="82">
        <f t="shared" si="11"/>
        <v>-4352.9200809616059</v>
      </c>
      <c r="F79" s="82">
        <f t="shared" si="31"/>
        <v>-4353</v>
      </c>
      <c r="G79" s="82">
        <f t="shared" si="12"/>
        <v>0.18117650000203867</v>
      </c>
      <c r="H79" s="82">
        <f t="shared" si="36"/>
        <v>0.18117650000203867</v>
      </c>
      <c r="Q79" s="111">
        <f t="shared" si="14"/>
        <v>19174.89</v>
      </c>
      <c r="S79" s="83">
        <f t="shared" si="37"/>
        <v>0.2</v>
      </c>
      <c r="Z79" s="82">
        <f t="shared" si="16"/>
        <v>-4353</v>
      </c>
      <c r="AA79" s="82">
        <f t="shared" si="17"/>
        <v>0.1767549454744409</v>
      </c>
      <c r="AB79" s="82">
        <f t="shared" si="18"/>
        <v>7.9660581954662663E-2</v>
      </c>
      <c r="AC79" s="82">
        <f t="shared" si="19"/>
        <v>0.18117650000203867</v>
      </c>
      <c r="AD79" s="82">
        <f t="shared" si="20"/>
        <v>4.4215545275977652E-3</v>
      </c>
      <c r="AE79" s="82">
        <f t="shared" si="21"/>
        <v>3.9100288881040593E-6</v>
      </c>
      <c r="AF79" s="82">
        <f t="shared" si="22"/>
        <v>0.18117650000203867</v>
      </c>
      <c r="AG79" s="83"/>
      <c r="AH79" s="82">
        <f t="shared" si="23"/>
        <v>0.101515918047376</v>
      </c>
      <c r="AI79" s="82">
        <f t="shared" si="24"/>
        <v>0.73041485214499235</v>
      </c>
      <c r="AJ79" s="82">
        <f t="shared" si="25"/>
        <v>0.95097911778860911</v>
      </c>
      <c r="AK79" s="82">
        <f t="shared" si="26"/>
        <v>-0.48103605733870153</v>
      </c>
      <c r="AL79" s="82">
        <f t="shared" si="27"/>
        <v>-2.0816089438465482</v>
      </c>
      <c r="AM79" s="82">
        <f t="shared" si="28"/>
        <v>-1.7067582142718292</v>
      </c>
      <c r="AN79" s="82">
        <f t="shared" si="48"/>
        <v>11.081302929936617</v>
      </c>
      <c r="AO79" s="82">
        <f t="shared" si="48"/>
        <v>11.081302969817227</v>
      </c>
      <c r="AP79" s="82">
        <f t="shared" si="48"/>
        <v>11.081303814468594</v>
      </c>
      <c r="AQ79" s="82">
        <f t="shared" si="48"/>
        <v>11.081321701813259</v>
      </c>
      <c r="AR79" s="82">
        <f t="shared" si="48"/>
        <v>11.081699635319229</v>
      </c>
      <c r="AS79" s="82">
        <f t="shared" si="48"/>
        <v>11.089330224055814</v>
      </c>
      <c r="AT79" s="82">
        <f t="shared" si="48"/>
        <v>11.186809325084006</v>
      </c>
      <c r="AU79" s="82">
        <f t="shared" si="30"/>
        <v>11.63070493396615</v>
      </c>
      <c r="AW79" s="82">
        <v>3400</v>
      </c>
      <c r="AX79" s="82">
        <f t="shared" si="39"/>
        <v>-9.8195715792020244E-2</v>
      </c>
      <c r="AY79" s="82">
        <f t="shared" si="40"/>
        <v>-4.9131417825865331E-2</v>
      </c>
      <c r="AZ79" s="82">
        <f t="shared" si="41"/>
        <v>-4.9064297966154906E-2</v>
      </c>
      <c r="BA79" s="82">
        <f t="shared" si="42"/>
        <v>0.49081572758014358</v>
      </c>
      <c r="BB79" s="82">
        <f t="shared" si="43"/>
        <v>-0.19628116063741399</v>
      </c>
      <c r="BC79" s="82">
        <f t="shared" si="44"/>
        <v>2.7476258159342728</v>
      </c>
      <c r="BD79" s="82">
        <f t="shared" si="45"/>
        <v>5.0107377946113427</v>
      </c>
      <c r="BE79" s="82">
        <f t="shared" si="49"/>
        <v>14.997184109610208</v>
      </c>
      <c r="BF79" s="82">
        <f t="shared" si="49"/>
        <v>14.994875831863295</v>
      </c>
      <c r="BG79" s="82">
        <f t="shared" si="49"/>
        <v>15.000397191518385</v>
      </c>
      <c r="BH79" s="82">
        <f t="shared" si="47"/>
        <v>14.987145967966166</v>
      </c>
      <c r="BI79" s="82">
        <f t="shared" si="47"/>
        <v>15.018700888977627</v>
      </c>
      <c r="BJ79" s="82">
        <f t="shared" si="47"/>
        <v>14.942054578443569</v>
      </c>
      <c r="BK79" s="82">
        <f t="shared" si="47"/>
        <v>15.120566567141395</v>
      </c>
      <c r="BL79" s="82">
        <f t="shared" si="46"/>
        <v>14.636455914434551</v>
      </c>
    </row>
    <row r="80" spans="1:64" s="82" customFormat="1" ht="12.95" customHeight="1" x14ac:dyDescent="0.2">
      <c r="A80" s="68" t="s">
        <v>402</v>
      </c>
      <c r="B80" s="69" t="s">
        <v>165</v>
      </c>
      <c r="C80" s="68">
        <v>34277.273000000001</v>
      </c>
      <c r="D80" s="68" t="s">
        <v>206</v>
      </c>
      <c r="E80" s="82">
        <f t="shared" si="11"/>
        <v>-4315.9183246761522</v>
      </c>
      <c r="F80" s="82">
        <f t="shared" si="31"/>
        <v>-4316</v>
      </c>
      <c r="G80" s="82">
        <f t="shared" si="12"/>
        <v>0.18515800000022864</v>
      </c>
      <c r="H80" s="82">
        <f t="shared" si="36"/>
        <v>0.18515800000022864</v>
      </c>
      <c r="Q80" s="111">
        <f t="shared" si="14"/>
        <v>19258.773000000001</v>
      </c>
      <c r="S80" s="83">
        <f t="shared" si="37"/>
        <v>0.2</v>
      </c>
      <c r="Z80" s="82">
        <f t="shared" si="16"/>
        <v>-4316</v>
      </c>
      <c r="AA80" s="82">
        <f t="shared" si="17"/>
        <v>0.17790172879829241</v>
      </c>
      <c r="AB80" s="82">
        <f t="shared" si="18"/>
        <v>8.4162129517740783E-2</v>
      </c>
      <c r="AC80" s="82">
        <f t="shared" si="19"/>
        <v>0.18515800000022864</v>
      </c>
      <c r="AD80" s="82">
        <f t="shared" si="20"/>
        <v>7.2562712019362263E-3</v>
      </c>
      <c r="AE80" s="82">
        <f t="shared" si="21"/>
        <v>1.0530694351209802E-5</v>
      </c>
      <c r="AF80" s="82">
        <f t="shared" si="22"/>
        <v>0.18515800000022864</v>
      </c>
      <c r="AG80" s="83"/>
      <c r="AH80" s="82">
        <f t="shared" si="23"/>
        <v>0.10099587048248786</v>
      </c>
      <c r="AI80" s="82">
        <f t="shared" si="24"/>
        <v>0.73683512944033236</v>
      </c>
      <c r="AJ80" s="82">
        <f t="shared" si="25"/>
        <v>0.955007273282656</v>
      </c>
      <c r="AK80" s="82">
        <f t="shared" si="26"/>
        <v>-0.48457826128220216</v>
      </c>
      <c r="AL80" s="82">
        <f t="shared" si="27"/>
        <v>-2.0683113309901797</v>
      </c>
      <c r="AM80" s="82">
        <f t="shared" si="28"/>
        <v>-1.6810328279543529</v>
      </c>
      <c r="AN80" s="82">
        <f t="shared" si="48"/>
        <v>11.096424151198102</v>
      </c>
      <c r="AO80" s="82">
        <f t="shared" si="48"/>
        <v>11.096424239203561</v>
      </c>
      <c r="AP80" s="82">
        <f t="shared" si="48"/>
        <v>11.096425824384511</v>
      </c>
      <c r="AQ80" s="82">
        <f t="shared" si="48"/>
        <v>11.096454372892767</v>
      </c>
      <c r="AR80" s="82">
        <f t="shared" si="48"/>
        <v>11.096967149422751</v>
      </c>
      <c r="AS80" s="82">
        <f t="shared" si="48"/>
        <v>11.105773237829728</v>
      </c>
      <c r="AT80" s="82">
        <f t="shared" si="48"/>
        <v>11.205892145369425</v>
      </c>
      <c r="AU80" s="82">
        <f t="shared" si="30"/>
        <v>11.645049418201586</v>
      </c>
      <c r="AW80" s="82">
        <v>3600</v>
      </c>
      <c r="AX80" s="82">
        <f t="shared" si="39"/>
        <v>-0.10874468565471809</v>
      </c>
      <c r="AY80" s="82">
        <f t="shared" si="40"/>
        <v>-6.4933237725956758E-2</v>
      </c>
      <c r="AZ80" s="82">
        <f t="shared" si="41"/>
        <v>-4.3811447928761328E-2</v>
      </c>
      <c r="BA80" s="82">
        <f t="shared" si="42"/>
        <v>0.48432887939946834</v>
      </c>
      <c r="BB80" s="82">
        <f t="shared" si="43"/>
        <v>-0.16493315468811087</v>
      </c>
      <c r="BC80" s="82">
        <f t="shared" si="44"/>
        <v>2.7794994348269908</v>
      </c>
      <c r="BD80" s="82">
        <f t="shared" si="45"/>
        <v>5.4629583786944051</v>
      </c>
      <c r="BE80" s="82">
        <f t="shared" si="49"/>
        <v>15.051724671533195</v>
      </c>
      <c r="BF80" s="82">
        <f t="shared" si="49"/>
        <v>15.048785367356555</v>
      </c>
      <c r="BG80" s="82">
        <f t="shared" si="49"/>
        <v>15.055510950678888</v>
      </c>
      <c r="BH80" s="82">
        <f t="shared" si="47"/>
        <v>15.040069729378436</v>
      </c>
      <c r="BI80" s="82">
        <f t="shared" si="47"/>
        <v>15.07525465158626</v>
      </c>
      <c r="BJ80" s="82">
        <f t="shared" si="47"/>
        <v>14.993597665764977</v>
      </c>
      <c r="BK80" s="82">
        <f t="shared" si="47"/>
        <v>15.176198460083191</v>
      </c>
      <c r="BL80" s="82">
        <f t="shared" si="46"/>
        <v>14.713993667058526</v>
      </c>
    </row>
    <row r="81" spans="1:64" s="82" customFormat="1" ht="12.95" customHeight="1" x14ac:dyDescent="0.2">
      <c r="A81" s="68" t="s">
        <v>408</v>
      </c>
      <c r="B81" s="69" t="s">
        <v>165</v>
      </c>
      <c r="C81" s="68">
        <v>34458.633000000002</v>
      </c>
      <c r="D81" s="68" t="s">
        <v>206</v>
      </c>
      <c r="E81" s="82">
        <f t="shared" si="11"/>
        <v>-4235.9183423206114</v>
      </c>
      <c r="F81" s="82">
        <f t="shared" si="31"/>
        <v>-4236</v>
      </c>
      <c r="G81" s="82">
        <f t="shared" si="12"/>
        <v>0.18511800000123912</v>
      </c>
      <c r="H81" s="82">
        <f t="shared" si="36"/>
        <v>0.18511800000123912</v>
      </c>
      <c r="Q81" s="111">
        <f t="shared" si="14"/>
        <v>19440.133000000002</v>
      </c>
      <c r="S81" s="83">
        <f t="shared" si="37"/>
        <v>0.2</v>
      </c>
      <c r="Z81" s="82">
        <f t="shared" si="16"/>
        <v>-4236</v>
      </c>
      <c r="AA81" s="82">
        <f t="shared" si="17"/>
        <v>0.18021058264298856</v>
      </c>
      <c r="AB81" s="82">
        <f t="shared" si="18"/>
        <v>8.5343126985208975E-2</v>
      </c>
      <c r="AC81" s="82">
        <f t="shared" si="19"/>
        <v>0.18511800000123912</v>
      </c>
      <c r="AD81" s="82">
        <f t="shared" si="20"/>
        <v>4.9074173582505654E-3</v>
      </c>
      <c r="AE81" s="82">
        <f t="shared" si="21"/>
        <v>4.8165490256117914E-6</v>
      </c>
      <c r="AF81" s="82">
        <f t="shared" si="22"/>
        <v>0.18511800000123912</v>
      </c>
      <c r="AG81" s="83"/>
      <c r="AH81" s="82">
        <f t="shared" si="23"/>
        <v>9.9774873016030149E-2</v>
      </c>
      <c r="AI81" s="82">
        <f t="shared" si="24"/>
        <v>0.75127789412877899</v>
      </c>
      <c r="AJ81" s="82">
        <f t="shared" si="25"/>
        <v>0.96335889611216408</v>
      </c>
      <c r="AK81" s="82">
        <f t="shared" si="26"/>
        <v>-0.49214749258220747</v>
      </c>
      <c r="AL81" s="82">
        <f t="shared" si="27"/>
        <v>-2.0387396480111537</v>
      </c>
      <c r="AM81" s="82">
        <f t="shared" si="28"/>
        <v>-1.6258321180135269</v>
      </c>
      <c r="AN81" s="82">
        <f t="shared" ref="AN81:AT90" si="50">$AU81+$AB$7*SIN(AO81)</f>
        <v>11.129581274930576</v>
      </c>
      <c r="AO81" s="82">
        <f t="shared" si="50"/>
        <v>11.129581631959503</v>
      </c>
      <c r="AP81" s="82">
        <f t="shared" si="50"/>
        <v>11.12958647791606</v>
      </c>
      <c r="AQ81" s="82">
        <f t="shared" si="50"/>
        <v>11.12965223490615</v>
      </c>
      <c r="AR81" s="82">
        <f t="shared" si="50"/>
        <v>11.130541373580108</v>
      </c>
      <c r="AS81" s="82">
        <f t="shared" si="50"/>
        <v>11.142038150686874</v>
      </c>
      <c r="AT81" s="82">
        <f t="shared" si="50"/>
        <v>11.247459885559822</v>
      </c>
      <c r="AU81" s="82">
        <f t="shared" si="30"/>
        <v>11.676064519251176</v>
      </c>
      <c r="AW81" s="82">
        <v>3800</v>
      </c>
      <c r="AX81" s="82">
        <f t="shared" si="39"/>
        <v>-0.11986376495955647</v>
      </c>
      <c r="AY81" s="82">
        <f t="shared" si="40"/>
        <v>-8.1368453926922046E-2</v>
      </c>
      <c r="AZ81" s="82">
        <f t="shared" si="41"/>
        <v>-3.849531103263442E-2</v>
      </c>
      <c r="BA81" s="82">
        <f t="shared" si="42"/>
        <v>0.4785072226685847</v>
      </c>
      <c r="BB81" s="82">
        <f t="shared" si="43"/>
        <v>-0.13420014452723067</v>
      </c>
      <c r="BC81" s="82">
        <f t="shared" si="44"/>
        <v>2.8105834108196048</v>
      </c>
      <c r="BD81" s="82">
        <f t="shared" si="45"/>
        <v>5.9868581391345179</v>
      </c>
      <c r="BE81" s="82">
        <f t="shared" si="49"/>
        <v>15.105593727684106</v>
      </c>
      <c r="BF81" s="82">
        <f t="shared" si="49"/>
        <v>15.102011595480228</v>
      </c>
      <c r="BG81" s="82">
        <f t="shared" si="49"/>
        <v>15.109893347709095</v>
      </c>
      <c r="BH81" s="82">
        <f t="shared" si="47"/>
        <v>15.09249389453498</v>
      </c>
      <c r="BI81" s="82">
        <f t="shared" si="47"/>
        <v>15.130633622780412</v>
      </c>
      <c r="BJ81" s="82">
        <f t="shared" si="47"/>
        <v>15.045635853578895</v>
      </c>
      <c r="BK81" s="82">
        <f t="shared" si="47"/>
        <v>15.229052922099488</v>
      </c>
      <c r="BL81" s="82">
        <f t="shared" si="46"/>
        <v>14.791531419682501</v>
      </c>
    </row>
    <row r="82" spans="1:64" s="82" customFormat="1" ht="12.95" customHeight="1" x14ac:dyDescent="0.2">
      <c r="A82" s="68" t="s">
        <v>412</v>
      </c>
      <c r="B82" s="69" t="s">
        <v>165</v>
      </c>
      <c r="C82" s="68">
        <v>34481.300999999999</v>
      </c>
      <c r="D82" s="68" t="s">
        <v>206</v>
      </c>
      <c r="E82" s="82">
        <f t="shared" si="11"/>
        <v>-4225.9192267491781</v>
      </c>
      <c r="F82" s="82">
        <f t="shared" si="31"/>
        <v>-4226</v>
      </c>
      <c r="G82" s="82">
        <f t="shared" si="12"/>
        <v>0.18311299999913899</v>
      </c>
      <c r="H82" s="82">
        <f t="shared" si="36"/>
        <v>0.18311299999913899</v>
      </c>
      <c r="Q82" s="111">
        <f t="shared" si="14"/>
        <v>19462.800999999999</v>
      </c>
      <c r="S82" s="83">
        <f t="shared" si="37"/>
        <v>0.2</v>
      </c>
      <c r="Z82" s="82">
        <f t="shared" si="16"/>
        <v>-4226</v>
      </c>
      <c r="AA82" s="82">
        <f t="shared" si="17"/>
        <v>0.18048254212288367</v>
      </c>
      <c r="AB82" s="82">
        <f t="shared" si="18"/>
        <v>8.3500273208723122E-2</v>
      </c>
      <c r="AC82" s="82">
        <f t="shared" si="19"/>
        <v>0.18311299999913899</v>
      </c>
      <c r="AD82" s="82">
        <f t="shared" si="20"/>
        <v>2.630457876255321E-3</v>
      </c>
      <c r="AE82" s="82">
        <f t="shared" si="21"/>
        <v>1.3838617277507308E-6</v>
      </c>
      <c r="AF82" s="82">
        <f t="shared" si="22"/>
        <v>0.18311299999913899</v>
      </c>
      <c r="AG82" s="83"/>
      <c r="AH82" s="82">
        <f t="shared" si="23"/>
        <v>9.961272679041587E-2</v>
      </c>
      <c r="AI82" s="82">
        <f t="shared" si="24"/>
        <v>0.75313921575440157</v>
      </c>
      <c r="AJ82" s="82">
        <f t="shared" si="25"/>
        <v>0.96436545416064079</v>
      </c>
      <c r="AK82" s="82">
        <f t="shared" si="26"/>
        <v>-0.49308375921907727</v>
      </c>
      <c r="AL82" s="82">
        <f t="shared" si="27"/>
        <v>-2.0349612063351099</v>
      </c>
      <c r="AM82" s="82">
        <f t="shared" si="28"/>
        <v>-1.6189701317249729</v>
      </c>
      <c r="AN82" s="82">
        <f t="shared" si="50"/>
        <v>11.133771690080257</v>
      </c>
      <c r="AO82" s="82">
        <f t="shared" si="50"/>
        <v>11.133772105989438</v>
      </c>
      <c r="AP82" s="82">
        <f t="shared" si="50"/>
        <v>11.133777580987346</v>
      </c>
      <c r="AQ82" s="82">
        <f t="shared" si="50"/>
        <v>11.133849633376629</v>
      </c>
      <c r="AR82" s="82">
        <f t="shared" si="50"/>
        <v>11.134794409105519</v>
      </c>
      <c r="AS82" s="82">
        <f t="shared" si="50"/>
        <v>11.146640432609248</v>
      </c>
      <c r="AT82" s="82">
        <f t="shared" si="50"/>
        <v>11.252685052449653</v>
      </c>
      <c r="AU82" s="82">
        <f t="shared" si="30"/>
        <v>11.679941406882374</v>
      </c>
      <c r="AW82" s="82">
        <v>4000</v>
      </c>
      <c r="AX82" s="82">
        <f t="shared" si="39"/>
        <v>-0.13156720615112949</v>
      </c>
      <c r="AY82" s="82">
        <f t="shared" si="40"/>
        <v>-9.8437066428761211E-2</v>
      </c>
      <c r="AZ82" s="82">
        <f t="shared" si="41"/>
        <v>-3.3130139722368293E-2</v>
      </c>
      <c r="BA82" s="82">
        <f t="shared" si="42"/>
        <v>0.47330474454489335</v>
      </c>
      <c r="BB82" s="82">
        <f t="shared" si="43"/>
        <v>-0.10404085526937515</v>
      </c>
      <c r="BC82" s="82">
        <f t="shared" si="44"/>
        <v>2.8409601984126609</v>
      </c>
      <c r="BD82" s="82">
        <f t="shared" si="45"/>
        <v>6.6024606271163773</v>
      </c>
      <c r="BE82" s="82">
        <f t="shared" si="49"/>
        <v>15.158846717049929</v>
      </c>
      <c r="BF82" s="82">
        <f t="shared" si="49"/>
        <v>15.154655018719872</v>
      </c>
      <c r="BG82" s="82">
        <f t="shared" si="49"/>
        <v>15.163565301493991</v>
      </c>
      <c r="BH82" s="82">
        <f t="shared" si="47"/>
        <v>15.144565658464717</v>
      </c>
      <c r="BI82" s="82">
        <f t="shared" si="47"/>
        <v>15.184818963334402</v>
      </c>
      <c r="BJ82" s="82">
        <f t="shared" si="47"/>
        <v>15.098283709073549</v>
      </c>
      <c r="BK82" s="82">
        <f t="shared" si="47"/>
        <v>15.279278277343803</v>
      </c>
      <c r="BL82" s="82">
        <f t="shared" si="46"/>
        <v>14.869069172306476</v>
      </c>
    </row>
    <row r="83" spans="1:64" s="82" customFormat="1" ht="12.95" customHeight="1" x14ac:dyDescent="0.2">
      <c r="A83" s="82" t="s">
        <v>85</v>
      </c>
      <c r="C83" s="73">
        <v>34499.440000000002</v>
      </c>
      <c r="D83" s="73"/>
      <c r="E83" s="82">
        <f t="shared" si="11"/>
        <v>-4217.9179051791107</v>
      </c>
      <c r="F83" s="82">
        <f t="shared" si="31"/>
        <v>-4218</v>
      </c>
      <c r="G83" s="82">
        <f t="shared" si="12"/>
        <v>0.18610900000203401</v>
      </c>
      <c r="H83" s="82">
        <f t="shared" si="36"/>
        <v>0.18610900000203401</v>
      </c>
      <c r="Q83" s="111">
        <f t="shared" si="14"/>
        <v>19480.940000000002</v>
      </c>
      <c r="S83" s="83">
        <f t="shared" si="37"/>
        <v>0.2</v>
      </c>
      <c r="Z83" s="82">
        <f t="shared" si="16"/>
        <v>-4218</v>
      </c>
      <c r="AA83" s="82">
        <f t="shared" si="17"/>
        <v>0.18069741622891228</v>
      </c>
      <c r="AB83" s="82">
        <f t="shared" si="18"/>
        <v>8.6627543556655487E-2</v>
      </c>
      <c r="AC83" s="82">
        <f t="shared" si="19"/>
        <v>0.18610900000203401</v>
      </c>
      <c r="AD83" s="82">
        <f t="shared" si="20"/>
        <v>5.4115837731217309E-3</v>
      </c>
      <c r="AE83" s="82">
        <f t="shared" si="21"/>
        <v>5.8570477867028861E-6</v>
      </c>
      <c r="AF83" s="82">
        <f t="shared" si="22"/>
        <v>0.18610900000203401</v>
      </c>
      <c r="AG83" s="83"/>
      <c r="AH83" s="82">
        <f t="shared" si="23"/>
        <v>9.9481456445378522E-2</v>
      </c>
      <c r="AI83" s="82">
        <f t="shared" si="24"/>
        <v>0.75463748780140949</v>
      </c>
      <c r="AJ83" s="82">
        <f t="shared" si="25"/>
        <v>0.96516432561106813</v>
      </c>
      <c r="AK83" s="82">
        <f t="shared" si="26"/>
        <v>-0.49383102171852811</v>
      </c>
      <c r="AL83" s="82">
        <f t="shared" si="27"/>
        <v>-2.0319249342579133</v>
      </c>
      <c r="AM83" s="82">
        <f t="shared" si="28"/>
        <v>-1.6134863374814421</v>
      </c>
      <c r="AN83" s="82">
        <f t="shared" si="50"/>
        <v>11.137131510840836</v>
      </c>
      <c r="AO83" s="82">
        <f t="shared" si="50"/>
        <v>11.137131979397159</v>
      </c>
      <c r="AP83" s="82">
        <f t="shared" si="50"/>
        <v>11.137138001975561</v>
      </c>
      <c r="AQ83" s="82">
        <f t="shared" si="50"/>
        <v>11.137215390407857</v>
      </c>
      <c r="AR83" s="82">
        <f t="shared" si="50"/>
        <v>11.138206098684494</v>
      </c>
      <c r="AS83" s="82">
        <f t="shared" si="50"/>
        <v>11.15033340134279</v>
      </c>
      <c r="AT83" s="82">
        <f t="shared" si="50"/>
        <v>11.256869810608332</v>
      </c>
      <c r="AU83" s="82">
        <f t="shared" si="30"/>
        <v>11.683042916987334</v>
      </c>
      <c r="AW83" s="82">
        <v>4200</v>
      </c>
      <c r="AX83" s="82">
        <f t="shared" si="39"/>
        <v>-0.14386876620936195</v>
      </c>
      <c r="AY83" s="82">
        <f t="shared" si="40"/>
        <v>-0.11613907523147425</v>
      </c>
      <c r="AZ83" s="82">
        <f t="shared" si="41"/>
        <v>-2.7729690977887717E-2</v>
      </c>
      <c r="BA83" s="82">
        <f t="shared" si="42"/>
        <v>0.46868168583200998</v>
      </c>
      <c r="BB83" s="82">
        <f t="shared" si="43"/>
        <v>-7.4417864692076591E-2</v>
      </c>
      <c r="BC83" s="82">
        <f t="shared" si="44"/>
        <v>2.8707029479096287</v>
      </c>
      <c r="BD83" s="82">
        <f t="shared" si="45"/>
        <v>7.3378750425161865</v>
      </c>
      <c r="BE83" s="82">
        <f t="shared" si="49"/>
        <v>15.211531854704047</v>
      </c>
      <c r="BF83" s="82">
        <f t="shared" si="49"/>
        <v>15.206812519903453</v>
      </c>
      <c r="BG83" s="82">
        <f t="shared" si="49"/>
        <v>15.216545117467927</v>
      </c>
      <c r="BH83" s="82">
        <f t="shared" si="47"/>
        <v>15.196416574222038</v>
      </c>
      <c r="BI83" s="82">
        <f t="shared" si="47"/>
        <v>15.237808917964795</v>
      </c>
      <c r="BJ83" s="82">
        <f t="shared" si="47"/>
        <v>15.151615923267553</v>
      </c>
      <c r="BK83" s="82">
        <f t="shared" si="47"/>
        <v>15.327038648512993</v>
      </c>
      <c r="BL83" s="82">
        <f t="shared" si="46"/>
        <v>14.946606924930451</v>
      </c>
    </row>
    <row r="84" spans="1:64" s="82" customFormat="1" ht="12.95" customHeight="1" x14ac:dyDescent="0.2">
      <c r="A84" s="68" t="s">
        <v>420</v>
      </c>
      <c r="B84" s="69" t="s">
        <v>165</v>
      </c>
      <c r="C84" s="68">
        <v>34875.764000000003</v>
      </c>
      <c r="D84" s="68" t="s">
        <v>206</v>
      </c>
      <c r="E84" s="82">
        <f t="shared" si="11"/>
        <v>-4051.9170595683577</v>
      </c>
      <c r="F84" s="82">
        <f t="shared" si="31"/>
        <v>-4052</v>
      </c>
      <c r="G84" s="82">
        <f t="shared" si="12"/>
        <v>0.18802600000344682</v>
      </c>
      <c r="H84" s="82">
        <f t="shared" si="36"/>
        <v>0.18802600000344682</v>
      </c>
      <c r="Q84" s="111">
        <f t="shared" si="14"/>
        <v>19857.264000000003</v>
      </c>
      <c r="S84" s="83">
        <f t="shared" si="37"/>
        <v>0.2</v>
      </c>
      <c r="Z84" s="82">
        <f t="shared" si="16"/>
        <v>-4052</v>
      </c>
      <c r="AA84" s="82">
        <f t="shared" si="17"/>
        <v>0.1846039086174999</v>
      </c>
      <c r="AB84" s="82">
        <f t="shared" si="18"/>
        <v>9.159186079466855E-2</v>
      </c>
      <c r="AC84" s="82">
        <f t="shared" si="19"/>
        <v>0.18802600000344682</v>
      </c>
      <c r="AD84" s="82">
        <f t="shared" si="20"/>
        <v>3.4220913859469293E-3</v>
      </c>
      <c r="AE84" s="82">
        <f t="shared" si="21"/>
        <v>2.3421418907544354E-6</v>
      </c>
      <c r="AF84" s="82">
        <f t="shared" si="22"/>
        <v>0.18802600000344682</v>
      </c>
      <c r="AG84" s="83"/>
      <c r="AH84" s="82">
        <f t="shared" si="23"/>
        <v>9.6434139208778274E-2</v>
      </c>
      <c r="AI84" s="82">
        <f t="shared" si="24"/>
        <v>0.78767888060981661</v>
      </c>
      <c r="AJ84" s="82">
        <f t="shared" si="25"/>
        <v>0.98029490172825096</v>
      </c>
      <c r="AK84" s="82">
        <f t="shared" si="26"/>
        <v>-0.50891215613784302</v>
      </c>
      <c r="AL84" s="82">
        <f t="shared" si="27"/>
        <v>-1.9660467654763147</v>
      </c>
      <c r="AM84" s="82">
        <f t="shared" si="28"/>
        <v>-1.5007466505714042</v>
      </c>
      <c r="AN84" s="82">
        <f t="shared" si="50"/>
        <v>11.208415722999426</v>
      </c>
      <c r="AO84" s="82">
        <f t="shared" si="50"/>
        <v>11.20841929346795</v>
      </c>
      <c r="AP84" s="82">
        <f t="shared" si="50"/>
        <v>11.208449943219236</v>
      </c>
      <c r="AQ84" s="82">
        <f t="shared" si="50"/>
        <v>11.208712869413482</v>
      </c>
      <c r="AR84" s="82">
        <f t="shared" si="50"/>
        <v>11.210955372559935</v>
      </c>
      <c r="AS84" s="82">
        <f t="shared" si="50"/>
        <v>11.229222126899437</v>
      </c>
      <c r="AT84" s="82">
        <f t="shared" si="50"/>
        <v>11.34461281292557</v>
      </c>
      <c r="AU84" s="82">
        <f t="shared" si="30"/>
        <v>11.747399251665234</v>
      </c>
      <c r="AW84" s="82">
        <v>4400</v>
      </c>
      <c r="AX84" s="82">
        <f t="shared" si="39"/>
        <v>-0.15678163406007928</v>
      </c>
      <c r="AY84" s="82">
        <f t="shared" si="40"/>
        <v>-0.13447448033506115</v>
      </c>
      <c r="AZ84" s="82">
        <f t="shared" si="41"/>
        <v>-2.2307153725018139E-2</v>
      </c>
      <c r="BA84" s="82">
        <f t="shared" si="42"/>
        <v>0.46460350299251729</v>
      </c>
      <c r="BB84" s="82">
        <f t="shared" si="43"/>
        <v>-4.5296497710451564E-2</v>
      </c>
      <c r="BC84" s="82">
        <f t="shared" si="44"/>
        <v>2.8998776705496754</v>
      </c>
      <c r="BD84" s="82">
        <f t="shared" si="45"/>
        <v>8.2338826938318306</v>
      </c>
      <c r="BE84" s="82">
        <f t="shared" si="49"/>
        <v>15.26369245022325</v>
      </c>
      <c r="BF84" s="82">
        <f t="shared" si="49"/>
        <v>15.258575441360058</v>
      </c>
      <c r="BG84" s="82">
        <f t="shared" si="49"/>
        <v>15.268852626315873</v>
      </c>
      <c r="BH84" s="82">
        <f t="shared" si="47"/>
        <v>15.248159705294858</v>
      </c>
      <c r="BI84" s="82">
        <f t="shared" si="47"/>
        <v>15.289621305922376</v>
      </c>
      <c r="BJ84" s="82">
        <f t="shared" si="47"/>
        <v>15.205671390114389</v>
      </c>
      <c r="BK84" s="82">
        <f t="shared" si="47"/>
        <v>15.372512970618944</v>
      </c>
      <c r="BL84" s="82">
        <f t="shared" si="46"/>
        <v>15.024144677554427</v>
      </c>
    </row>
    <row r="85" spans="1:64" s="82" customFormat="1" ht="12.95" customHeight="1" x14ac:dyDescent="0.2">
      <c r="A85" s="68" t="s">
        <v>424</v>
      </c>
      <c r="B85" s="69" t="s">
        <v>165</v>
      </c>
      <c r="C85" s="68">
        <v>34898.446000000004</v>
      </c>
      <c r="D85" s="68" t="s">
        <v>206</v>
      </c>
      <c r="E85" s="82">
        <f t="shared" ref="E85:E148" si="51">+(C85-C$7)/C$8</f>
        <v>-4041.9117684358675</v>
      </c>
      <c r="F85" s="82">
        <f t="shared" si="31"/>
        <v>-4042</v>
      </c>
      <c r="G85" s="82">
        <f t="shared" ref="G85:G148" si="52">+C85-(C$7+F85*C$8)</f>
        <v>0.20002100000419887</v>
      </c>
      <c r="H85" s="82">
        <f t="shared" ref="H85:H116" si="53">+G85</f>
        <v>0.20002100000419887</v>
      </c>
      <c r="Q85" s="111">
        <f t="shared" ref="Q85:Q148" si="54">+C85-15018.5</f>
        <v>19879.946000000004</v>
      </c>
      <c r="S85" s="83">
        <f t="shared" ref="S85:S116" si="55">S$15</f>
        <v>0.2</v>
      </c>
      <c r="Z85" s="82">
        <f t="shared" ref="Z85:Z148" si="56">F85</f>
        <v>-4042</v>
      </c>
      <c r="AA85" s="82">
        <f t="shared" ref="AA85:AA148" si="57">AB$3+AB$4*Z85+AB$5*Z85^2+AH85</f>
        <v>0.18480484292073915</v>
      </c>
      <c r="AB85" s="82">
        <f t="shared" ref="AB85:AB148" si="58">IF(S85&lt;&gt;0,G85-AH85, -9999)</f>
        <v>0.10379089596785054</v>
      </c>
      <c r="AC85" s="82">
        <f t="shared" ref="AC85:AC148" si="59">+G85-P85</f>
        <v>0.20002100000419887</v>
      </c>
      <c r="AD85" s="82">
        <f t="shared" ref="AD85:AD148" si="60">IF(S85&lt;&gt;0,G85-AA85, -9999)</f>
        <v>1.5216157083459719E-2</v>
      </c>
      <c r="AE85" s="82">
        <f t="shared" ref="AE85:AE148" si="61">+(G85-AA85)^2*S85</f>
        <v>4.6306287277704284E-5</v>
      </c>
      <c r="AF85" s="82">
        <f t="shared" ref="AF85:AF148" si="62">IF(S85&lt;&gt;0,G85-P85, -9999)</f>
        <v>0.20002100000419887</v>
      </c>
      <c r="AG85" s="83"/>
      <c r="AH85" s="82">
        <f t="shared" ref="AH85:AH148" si="63">$AB$6*($AB$11/AI85*AJ85+$AB$12)</f>
        <v>9.6230104036348324E-2</v>
      </c>
      <c r="AI85" s="82">
        <f t="shared" ref="AI85:AI148" si="64">1+$AB$7*COS(AL85)</f>
        <v>0.78979491935595203</v>
      </c>
      <c r="AJ85" s="82">
        <f t="shared" ref="AJ85:AJ148" si="65">SIN(AL85+RADIANS($AB$9))</f>
        <v>0.98110709396995943</v>
      </c>
      <c r="AK85" s="82">
        <f t="shared" ref="AK85:AK148" si="66">$AB$7*SIN(AL85)</f>
        <v>-0.50978982382487603</v>
      </c>
      <c r="AL85" s="82">
        <f t="shared" ref="AL85:AL148" si="67">2*ATAN(AM85)</f>
        <v>-1.9618923891338893</v>
      </c>
      <c r="AM85" s="82">
        <f t="shared" ref="AM85:AM148" si="68">SQRT((1+$AB$7)/(1-$AB$7))*TAN(AN85/2)</f>
        <v>-1.4940121191482261</v>
      </c>
      <c r="AN85" s="82">
        <f t="shared" si="50"/>
        <v>11.212809685133786</v>
      </c>
      <c r="AO85" s="82">
        <f t="shared" si="50"/>
        <v>11.212813637815199</v>
      </c>
      <c r="AP85" s="82">
        <f t="shared" si="50"/>
        <v>11.212846892576017</v>
      </c>
      <c r="AQ85" s="82">
        <f t="shared" si="50"/>
        <v>11.213126473938344</v>
      </c>
      <c r="AR85" s="82">
        <f t="shared" si="50"/>
        <v>11.215463152050202</v>
      </c>
      <c r="AS85" s="82">
        <f t="shared" si="50"/>
        <v>11.234113438853953</v>
      </c>
      <c r="AT85" s="82">
        <f t="shared" si="50"/>
        <v>11.349952797679009</v>
      </c>
      <c r="AU85" s="82">
        <f t="shared" ref="AU85:AU148" si="69">RADIANS($AB$9)+$AB$18*(F85-AB$15)</f>
        <v>11.751276139296433</v>
      </c>
      <c r="AW85" s="82">
        <v>4600</v>
      </c>
      <c r="AX85" s="82">
        <f t="shared" si="39"/>
        <v>-0.17031830430332046</v>
      </c>
      <c r="AY85" s="82">
        <f t="shared" si="40"/>
        <v>-0.15344328173952193</v>
      </c>
      <c r="AZ85" s="82">
        <f t="shared" si="41"/>
        <v>-1.6875022563798529E-2</v>
      </c>
      <c r="BA85" s="82">
        <f t="shared" si="42"/>
        <v>0.46104005818235105</v>
      </c>
      <c r="BB85" s="82">
        <f t="shared" si="43"/>
        <v>-1.6643650774821994E-2</v>
      </c>
      <c r="BC85" s="82">
        <f t="shared" si="44"/>
        <v>2.9285452529821581</v>
      </c>
      <c r="BD85" s="82">
        <f t="shared" si="45"/>
        <v>9.3520474767057973</v>
      </c>
      <c r="BE85" s="82">
        <f t="shared" si="49"/>
        <v>15.315369315088548</v>
      </c>
      <c r="BF85" s="82">
        <f t="shared" si="49"/>
        <v>15.310027625944173</v>
      </c>
      <c r="BG85" s="82">
        <f t="shared" si="49"/>
        <v>15.32051281023247</v>
      </c>
      <c r="BH85" s="82">
        <f t="shared" si="47"/>
        <v>15.299887627156835</v>
      </c>
      <c r="BI85" s="82">
        <f t="shared" si="47"/>
        <v>15.340295079460065</v>
      </c>
      <c r="BJ85" s="82">
        <f t="shared" si="47"/>
        <v>15.260457345488431</v>
      </c>
      <c r="BK85" s="82">
        <f t="shared" si="47"/>
        <v>15.415893915751694</v>
      </c>
      <c r="BL85" s="82">
        <f t="shared" si="46"/>
        <v>15.101682430178402</v>
      </c>
    </row>
    <row r="86" spans="1:64" s="82" customFormat="1" ht="12.95" customHeight="1" x14ac:dyDescent="0.2">
      <c r="A86" s="68" t="s">
        <v>420</v>
      </c>
      <c r="B86" s="69" t="s">
        <v>165</v>
      </c>
      <c r="C86" s="68">
        <v>34925.639000000003</v>
      </c>
      <c r="D86" s="68" t="s">
        <v>206</v>
      </c>
      <c r="E86" s="82">
        <f t="shared" si="51"/>
        <v>-4029.9166233090805</v>
      </c>
      <c r="F86" s="82">
        <f t="shared" si="31"/>
        <v>-4030</v>
      </c>
      <c r="G86" s="82">
        <f t="shared" si="52"/>
        <v>0.18901500000356464</v>
      </c>
      <c r="H86" s="82">
        <f t="shared" si="53"/>
        <v>0.18901500000356464</v>
      </c>
      <c r="Q86" s="111">
        <f t="shared" si="54"/>
        <v>19907.139000000003</v>
      </c>
      <c r="S86" s="83">
        <f t="shared" si="55"/>
        <v>0.2</v>
      </c>
      <c r="Z86" s="82">
        <f t="shared" si="56"/>
        <v>-4030</v>
      </c>
      <c r="AA86" s="82">
        <f t="shared" si="57"/>
        <v>0.18504068467811297</v>
      </c>
      <c r="AB86" s="82">
        <f t="shared" si="58"/>
        <v>9.3032927372852653E-2</v>
      </c>
      <c r="AC86" s="82">
        <f t="shared" si="59"/>
        <v>0.18901500000356464</v>
      </c>
      <c r="AD86" s="82">
        <f t="shared" si="60"/>
        <v>3.9743153254516717E-3</v>
      </c>
      <c r="AE86" s="82">
        <f t="shared" si="61"/>
        <v>3.1590364612240052E-6</v>
      </c>
      <c r="AF86" s="82">
        <f t="shared" si="62"/>
        <v>0.18901500000356464</v>
      </c>
      <c r="AG86" s="83"/>
      <c r="AH86" s="82">
        <f t="shared" si="63"/>
        <v>9.5982072630711984E-2</v>
      </c>
      <c r="AI86" s="82">
        <f t="shared" si="64"/>
        <v>0.7923540701620958</v>
      </c>
      <c r="AJ86" s="82">
        <f t="shared" si="65"/>
        <v>0.98206495278511985</v>
      </c>
      <c r="AK86" s="82">
        <f t="shared" si="66"/>
        <v>-0.51083755561403377</v>
      </c>
      <c r="AL86" s="82">
        <f t="shared" si="67"/>
        <v>-1.956877541414886</v>
      </c>
      <c r="AM86" s="82">
        <f t="shared" si="68"/>
        <v>-1.4859381732305172</v>
      </c>
      <c r="AN86" s="82">
        <f t="shared" si="50"/>
        <v>11.218098071674989</v>
      </c>
      <c r="AO86" s="82">
        <f t="shared" si="50"/>
        <v>11.218102526698804</v>
      </c>
      <c r="AP86" s="82">
        <f t="shared" si="50"/>
        <v>11.218139130981241</v>
      </c>
      <c r="AQ86" s="82">
        <f t="shared" si="50"/>
        <v>11.218439662748843</v>
      </c>
      <c r="AR86" s="82">
        <f t="shared" si="50"/>
        <v>11.220892211540061</v>
      </c>
      <c r="AS86" s="82">
        <f t="shared" si="50"/>
        <v>11.240004026336495</v>
      </c>
      <c r="AT86" s="82">
        <f t="shared" si="50"/>
        <v>11.356368739662681</v>
      </c>
      <c r="AU86" s="82">
        <f t="shared" si="69"/>
        <v>11.75592840445387</v>
      </c>
      <c r="AW86" s="82">
        <v>4800</v>
      </c>
      <c r="AX86" s="82">
        <f t="shared" si="39"/>
        <v>-0.18449043049576463</v>
      </c>
      <c r="AY86" s="82">
        <f t="shared" si="40"/>
        <v>-0.17304547944485654</v>
      </c>
      <c r="AZ86" s="82">
        <f t="shared" si="41"/>
        <v>-1.1444951050908085E-2</v>
      </c>
      <c r="BA86" s="82">
        <f t="shared" si="42"/>
        <v>0.45796502143934481</v>
      </c>
      <c r="BB86" s="82">
        <f t="shared" si="43"/>
        <v>1.1573336036221217E-2</v>
      </c>
      <c r="BC86" s="82">
        <f t="shared" si="44"/>
        <v>2.956763266676778</v>
      </c>
      <c r="BD86" s="82">
        <f t="shared" si="45"/>
        <v>10.789967648144016</v>
      </c>
      <c r="BE86" s="82">
        <f t="shared" si="49"/>
        <v>15.366603077639756</v>
      </c>
      <c r="BF86" s="82">
        <f t="shared" si="49"/>
        <v>15.361243667610083</v>
      </c>
      <c r="BG86" s="82">
        <f t="shared" si="49"/>
        <v>15.371558749678023</v>
      </c>
      <c r="BH86" s="82">
        <f t="shared" si="47"/>
        <v>15.351671342503852</v>
      </c>
      <c r="BI86" s="82">
        <f t="shared" si="47"/>
        <v>15.389891004545749</v>
      </c>
      <c r="BJ86" s="82">
        <f t="shared" si="47"/>
        <v>15.315953438995221</v>
      </c>
      <c r="BK86" s="82">
        <f t="shared" si="47"/>
        <v>15.457386735295206</v>
      </c>
      <c r="BL86" s="82">
        <f t="shared" si="46"/>
        <v>15.179220182802377</v>
      </c>
    </row>
    <row r="87" spans="1:64" s="82" customFormat="1" ht="12.95" customHeight="1" x14ac:dyDescent="0.2">
      <c r="A87" s="68" t="s">
        <v>394</v>
      </c>
      <c r="B87" s="69" t="s">
        <v>165</v>
      </c>
      <c r="C87" s="68">
        <v>34950.593999999997</v>
      </c>
      <c r="D87" s="68" t="s">
        <v>206</v>
      </c>
      <c r="E87" s="82">
        <f t="shared" si="51"/>
        <v>-4018.908685728125</v>
      </c>
      <c r="F87" s="82">
        <f t="shared" ref="F87:F150" si="70">ROUND(2*E87,0)/2</f>
        <v>-4019</v>
      </c>
      <c r="G87" s="82">
        <f t="shared" si="52"/>
        <v>0.20700949999445584</v>
      </c>
      <c r="H87" s="82">
        <f t="shared" si="53"/>
        <v>0.20700949999445584</v>
      </c>
      <c r="Q87" s="111">
        <f t="shared" si="54"/>
        <v>19932.093999999997</v>
      </c>
      <c r="S87" s="83">
        <f t="shared" si="55"/>
        <v>0.2</v>
      </c>
      <c r="Z87" s="82">
        <f t="shared" si="56"/>
        <v>-4019</v>
      </c>
      <c r="AA87" s="82">
        <f t="shared" si="57"/>
        <v>0.18525179253923973</v>
      </c>
      <c r="AB87" s="82">
        <f t="shared" si="58"/>
        <v>0.11125786678624157</v>
      </c>
      <c r="AC87" s="82">
        <f t="shared" si="59"/>
        <v>0.20700949999445584</v>
      </c>
      <c r="AD87" s="82">
        <f t="shared" si="60"/>
        <v>2.1757707455216102E-2</v>
      </c>
      <c r="AE87" s="82">
        <f t="shared" si="61"/>
        <v>9.4679566741353276E-5</v>
      </c>
      <c r="AF87" s="82">
        <f t="shared" si="62"/>
        <v>0.20700949999445584</v>
      </c>
      <c r="AG87" s="83"/>
      <c r="AH87" s="82">
        <f t="shared" si="63"/>
        <v>9.5751633208214268E-2</v>
      </c>
      <c r="AI87" s="82">
        <f t="shared" si="64"/>
        <v>0.79471922097716396</v>
      </c>
      <c r="AJ87" s="82">
        <f t="shared" si="65"/>
        <v>0.98292657030089337</v>
      </c>
      <c r="AK87" s="82">
        <f t="shared" si="66"/>
        <v>-0.51179257728863792</v>
      </c>
      <c r="AL87" s="82">
        <f t="shared" si="67"/>
        <v>-1.9522519264993003</v>
      </c>
      <c r="AM87" s="82">
        <f t="shared" si="68"/>
        <v>-1.4785440566576018</v>
      </c>
      <c r="AN87" s="82">
        <f t="shared" si="50"/>
        <v>11.222960858320633</v>
      </c>
      <c r="AO87" s="82">
        <f t="shared" si="50"/>
        <v>11.22296581872512</v>
      </c>
      <c r="AP87" s="82">
        <f t="shared" si="50"/>
        <v>11.223005718128901</v>
      </c>
      <c r="AQ87" s="82">
        <f t="shared" si="50"/>
        <v>11.22332640228859</v>
      </c>
      <c r="AR87" s="82">
        <f t="shared" si="50"/>
        <v>11.225887907668685</v>
      </c>
      <c r="AS87" s="82">
        <f t="shared" si="50"/>
        <v>11.245423891498186</v>
      </c>
      <c r="AT87" s="82">
        <f t="shared" si="50"/>
        <v>11.362257617673677</v>
      </c>
      <c r="AU87" s="82">
        <f t="shared" si="69"/>
        <v>11.76019298084819</v>
      </c>
      <c r="AW87" s="82">
        <v>5000</v>
      </c>
      <c r="AX87" s="82">
        <f t="shared" si="39"/>
        <v>-0.19930869170415413</v>
      </c>
      <c r="AY87" s="82">
        <f t="shared" si="40"/>
        <v>-0.19328107345106507</v>
      </c>
      <c r="AZ87" s="82">
        <f t="shared" si="41"/>
        <v>-6.0276182530890699E-3</v>
      </c>
      <c r="BA87" s="82">
        <f t="shared" si="42"/>
        <v>0.45535546341757227</v>
      </c>
      <c r="BB87" s="82">
        <f t="shared" si="43"/>
        <v>3.9387654534197715E-2</v>
      </c>
      <c r="BC87" s="82">
        <f t="shared" si="44"/>
        <v>2.9845875181674897</v>
      </c>
      <c r="BD87" s="82">
        <f t="shared" si="45"/>
        <v>12.712258553144075</v>
      </c>
      <c r="BE87" s="82">
        <f t="shared" si="49"/>
        <v>15.417436226809215</v>
      </c>
      <c r="BF87" s="82">
        <f t="shared" si="49"/>
        <v>15.412287580382097</v>
      </c>
      <c r="BG87" s="82">
        <f t="shared" si="49"/>
        <v>15.422033768764965</v>
      </c>
      <c r="BH87" s="82">
        <f t="shared" si="47"/>
        <v>15.403560119557136</v>
      </c>
      <c r="BI87" s="82">
        <f t="shared" si="47"/>
        <v>15.438491514813013</v>
      </c>
      <c r="BJ87" s="82">
        <f t="shared" si="47"/>
        <v>15.372115650779682</v>
      </c>
      <c r="BK87" s="82">
        <f t="shared" si="47"/>
        <v>15.497208026553006</v>
      </c>
      <c r="BL87" s="82">
        <f t="shared" si="46"/>
        <v>15.256757935426352</v>
      </c>
    </row>
    <row r="88" spans="1:64" s="82" customFormat="1" ht="12.95" customHeight="1" x14ac:dyDescent="0.2">
      <c r="A88" s="68" t="s">
        <v>394</v>
      </c>
      <c r="B88" s="69" t="s">
        <v>165</v>
      </c>
      <c r="C88" s="68">
        <v>34957.396999999997</v>
      </c>
      <c r="D88" s="68" t="s">
        <v>206</v>
      </c>
      <c r="E88" s="82">
        <f t="shared" si="51"/>
        <v>-4015.9078041667844</v>
      </c>
      <c r="F88" s="82">
        <f t="shared" si="70"/>
        <v>-4016</v>
      </c>
      <c r="G88" s="82">
        <f t="shared" si="52"/>
        <v>0.20900799999799347</v>
      </c>
      <c r="H88" s="82">
        <f t="shared" si="53"/>
        <v>0.20900799999799347</v>
      </c>
      <c r="Q88" s="111">
        <f t="shared" si="54"/>
        <v>19938.896999999997</v>
      </c>
      <c r="S88" s="83">
        <f t="shared" si="55"/>
        <v>0.2</v>
      </c>
      <c r="Z88" s="82">
        <f t="shared" si="56"/>
        <v>-4016</v>
      </c>
      <c r="AA88" s="82">
        <f t="shared" si="57"/>
        <v>0.18530852125656744</v>
      </c>
      <c r="AB88" s="82">
        <f t="shared" si="58"/>
        <v>0.11331972752583654</v>
      </c>
      <c r="AC88" s="82">
        <f t="shared" si="59"/>
        <v>0.20900799999799347</v>
      </c>
      <c r="AD88" s="82">
        <f t="shared" si="60"/>
        <v>2.3699478741426028E-2</v>
      </c>
      <c r="AE88" s="82">
        <f t="shared" si="61"/>
        <v>1.1233305852306085E-4</v>
      </c>
      <c r="AF88" s="82">
        <f t="shared" si="62"/>
        <v>0.20900799999799347</v>
      </c>
      <c r="AG88" s="83"/>
      <c r="AH88" s="82">
        <f t="shared" si="63"/>
        <v>9.5688272472156929E-2</v>
      </c>
      <c r="AI88" s="82">
        <f t="shared" si="64"/>
        <v>0.79536748458926754</v>
      </c>
      <c r="AJ88" s="82">
        <f t="shared" si="65"/>
        <v>0.98315878496139453</v>
      </c>
      <c r="AK88" s="82">
        <f t="shared" si="66"/>
        <v>-0.51205212043369686</v>
      </c>
      <c r="AL88" s="82">
        <f t="shared" si="67"/>
        <v>-1.9509855947462205</v>
      </c>
      <c r="AM88" s="82">
        <f t="shared" si="68"/>
        <v>-1.476528618100678</v>
      </c>
      <c r="AN88" s="82">
        <f t="shared" si="50"/>
        <v>11.224289595019059</v>
      </c>
      <c r="AO88" s="82">
        <f t="shared" si="50"/>
        <v>11.22429470112114</v>
      </c>
      <c r="AP88" s="82">
        <f t="shared" si="50"/>
        <v>11.224335537905974</v>
      </c>
      <c r="AQ88" s="82">
        <f t="shared" si="50"/>
        <v>11.224661878626559</v>
      </c>
      <c r="AR88" s="82">
        <f t="shared" si="50"/>
        <v>11.227253554449636</v>
      </c>
      <c r="AS88" s="82">
        <f t="shared" si="50"/>
        <v>11.246905386047917</v>
      </c>
      <c r="AT88" s="82">
        <f t="shared" si="50"/>
        <v>11.363864932582082</v>
      </c>
      <c r="AU88" s="82">
        <f t="shared" si="69"/>
        <v>11.761356047137548</v>
      </c>
      <c r="AW88" s="82">
        <v>5200</v>
      </c>
      <c r="AX88" s="82">
        <f t="shared" si="39"/>
        <v>-0.21478270251762355</v>
      </c>
      <c r="AY88" s="82">
        <f t="shared" si="40"/>
        <v>-0.21415006375814744</v>
      </c>
      <c r="AZ88" s="82">
        <f t="shared" si="41"/>
        <v>-6.3263875947611246E-4</v>
      </c>
      <c r="BA88" s="82">
        <f t="shared" si="42"/>
        <v>0.45319161114061124</v>
      </c>
      <c r="BB88" s="82">
        <f t="shared" si="43"/>
        <v>6.6833767692233967E-2</v>
      </c>
      <c r="BC88" s="82">
        <f t="shared" si="44"/>
        <v>3.0120732952170659</v>
      </c>
      <c r="BD88" s="82">
        <f t="shared" si="45"/>
        <v>15.420114535169198</v>
      </c>
      <c r="BE88" s="82">
        <f t="shared" si="49"/>
        <v>15.467914728619654</v>
      </c>
      <c r="BF88" s="82">
        <f t="shared" si="49"/>
        <v>15.463212042979855</v>
      </c>
      <c r="BG88" s="82">
        <f t="shared" si="49"/>
        <v>15.471992704977318</v>
      </c>
      <c r="BH88" s="82">
        <f t="shared" si="47"/>
        <v>15.455582217552902</v>
      </c>
      <c r="BI88" s="82">
        <f t="shared" si="47"/>
        <v>15.486199792490014</v>
      </c>
      <c r="BJ88" s="82">
        <f t="shared" si="47"/>
        <v>15.428879999817472</v>
      </c>
      <c r="BK88" s="82">
        <f t="shared" si="47"/>
        <v>15.535584431195147</v>
      </c>
      <c r="BL88" s="82">
        <f t="shared" si="46"/>
        <v>15.334295688050327</v>
      </c>
    </row>
    <row r="89" spans="1:64" s="82" customFormat="1" ht="12.95" customHeight="1" x14ac:dyDescent="0.2">
      <c r="A89" s="68" t="s">
        <v>420</v>
      </c>
      <c r="B89" s="69" t="s">
        <v>165</v>
      </c>
      <c r="C89" s="68">
        <v>34959.644</v>
      </c>
      <c r="D89" s="68" t="s">
        <v>88</v>
      </c>
      <c r="E89" s="82">
        <f t="shared" si="51"/>
        <v>-4014.9166266174179</v>
      </c>
      <c r="F89" s="82">
        <f t="shared" si="70"/>
        <v>-4015</v>
      </c>
      <c r="G89" s="82">
        <f t="shared" si="52"/>
        <v>0.18900749999738764</v>
      </c>
      <c r="H89" s="82">
        <f t="shared" si="53"/>
        <v>0.18900749999738764</v>
      </c>
      <c r="Q89" s="111">
        <f t="shared" si="54"/>
        <v>19941.144</v>
      </c>
      <c r="S89" s="83">
        <f t="shared" si="55"/>
        <v>0.2</v>
      </c>
      <c r="Z89" s="82">
        <f t="shared" si="56"/>
        <v>-4015</v>
      </c>
      <c r="AA89" s="82">
        <f t="shared" si="57"/>
        <v>0.18532735009020165</v>
      </c>
      <c r="AB89" s="82">
        <f t="shared" si="58"/>
        <v>9.3340396839576512E-2</v>
      </c>
      <c r="AC89" s="82">
        <f t="shared" si="59"/>
        <v>0.18900749999738764</v>
      </c>
      <c r="AD89" s="82">
        <f t="shared" si="60"/>
        <v>3.6801499071859867E-3</v>
      </c>
      <c r="AE89" s="82">
        <f t="shared" si="61"/>
        <v>2.7087006678722055E-6</v>
      </c>
      <c r="AF89" s="82">
        <f t="shared" si="62"/>
        <v>0.18900749999738764</v>
      </c>
      <c r="AG89" s="83"/>
      <c r="AH89" s="82">
        <f t="shared" si="63"/>
        <v>9.5667103157811129E-2</v>
      </c>
      <c r="AI89" s="82">
        <f t="shared" si="64"/>
        <v>0.79558388073063879</v>
      </c>
      <c r="AJ89" s="82">
        <f t="shared" si="65"/>
        <v>0.9832359232870217</v>
      </c>
      <c r="AK89" s="82">
        <f t="shared" si="66"/>
        <v>-0.51213854628100708</v>
      </c>
      <c r="AL89" s="82">
        <f t="shared" si="67"/>
        <v>-1.9505630247205721</v>
      </c>
      <c r="AM89" s="82">
        <f t="shared" si="68"/>
        <v>-1.4758569124054781</v>
      </c>
      <c r="AN89" s="82">
        <f t="shared" si="50"/>
        <v>11.224732748320482</v>
      </c>
      <c r="AO89" s="82">
        <f t="shared" si="50"/>
        <v>11.224737903760964</v>
      </c>
      <c r="AP89" s="82">
        <f t="shared" si="50"/>
        <v>11.224779056771322</v>
      </c>
      <c r="AQ89" s="82">
        <f t="shared" si="50"/>
        <v>11.225107298463374</v>
      </c>
      <c r="AR89" s="82">
        <f t="shared" si="50"/>
        <v>11.227709074418978</v>
      </c>
      <c r="AS89" s="82">
        <f t="shared" si="50"/>
        <v>11.247399536712786</v>
      </c>
      <c r="AT89" s="82">
        <f t="shared" si="50"/>
        <v>11.364400823735782</v>
      </c>
      <c r="AU89" s="82">
        <f t="shared" si="69"/>
        <v>11.761743735900669</v>
      </c>
      <c r="AW89" s="82">
        <v>5400</v>
      </c>
      <c r="AX89" s="82">
        <f t="shared" si="39"/>
        <v>-0.23092098977665854</v>
      </c>
      <c r="AY89" s="82">
        <f t="shared" si="40"/>
        <v>-0.23565245036610372</v>
      </c>
      <c r="AZ89" s="82">
        <f t="shared" si="41"/>
        <v>4.7314605894451687E-3</v>
      </c>
      <c r="BA89" s="82">
        <f t="shared" si="42"/>
        <v>0.45145673446448775</v>
      </c>
      <c r="BB89" s="82">
        <f t="shared" si="43"/>
        <v>9.3947855298714258E-2</v>
      </c>
      <c r="BC89" s="82">
        <f t="shared" si="44"/>
        <v>3.039276279787559</v>
      </c>
      <c r="BD89" s="82">
        <f t="shared" si="45"/>
        <v>19.530157763133168</v>
      </c>
      <c r="BE89" s="82">
        <f t="shared" si="49"/>
        <v>15.518089098407625</v>
      </c>
      <c r="BF89" s="82">
        <f t="shared" si="49"/>
        <v>15.514058317251763</v>
      </c>
      <c r="BG89" s="82">
        <f t="shared" si="49"/>
        <v>15.521502277580959</v>
      </c>
      <c r="BH89" s="82">
        <f t="shared" si="47"/>
        <v>15.507746428541706</v>
      </c>
      <c r="BI89" s="82">
        <f t="shared" si="47"/>
        <v>15.533138137614731</v>
      </c>
      <c r="BJ89" s="82">
        <f t="shared" si="47"/>
        <v>15.486166019071263</v>
      </c>
      <c r="BK89" s="82">
        <f t="shared" si="47"/>
        <v>15.572751273347668</v>
      </c>
      <c r="BL89" s="82">
        <f t="shared" si="46"/>
        <v>15.411833440674302</v>
      </c>
    </row>
    <row r="90" spans="1:64" s="82" customFormat="1" ht="12.95" customHeight="1" x14ac:dyDescent="0.2">
      <c r="A90" s="68" t="s">
        <v>394</v>
      </c>
      <c r="B90" s="69" t="s">
        <v>165</v>
      </c>
      <c r="C90" s="68">
        <v>34975.533000000003</v>
      </c>
      <c r="D90" s="68" t="s">
        <v>88</v>
      </c>
      <c r="E90" s="82">
        <f t="shared" si="51"/>
        <v>-4007.9078059312278</v>
      </c>
      <c r="F90" s="82">
        <f t="shared" si="70"/>
        <v>-4008</v>
      </c>
      <c r="G90" s="82">
        <f t="shared" si="52"/>
        <v>0.20900400000391528</v>
      </c>
      <c r="H90" s="82">
        <f t="shared" si="53"/>
        <v>0.20900400000391528</v>
      </c>
      <c r="Q90" s="111">
        <f t="shared" si="54"/>
        <v>19957.033000000003</v>
      </c>
      <c r="S90" s="83">
        <f t="shared" si="55"/>
        <v>0.2</v>
      </c>
      <c r="Z90" s="82">
        <f t="shared" si="56"/>
        <v>-4008</v>
      </c>
      <c r="AA90" s="82">
        <f t="shared" si="57"/>
        <v>0.18545802000744338</v>
      </c>
      <c r="AB90" s="82">
        <f t="shared" si="58"/>
        <v>0.11348577058731167</v>
      </c>
      <c r="AC90" s="82">
        <f t="shared" si="59"/>
        <v>0.20900400000391528</v>
      </c>
      <c r="AD90" s="82">
        <f t="shared" si="60"/>
        <v>2.35459799964719E-2</v>
      </c>
      <c r="AE90" s="82">
        <f t="shared" si="61"/>
        <v>1.1088263479885096E-4</v>
      </c>
      <c r="AF90" s="82">
        <f t="shared" si="62"/>
        <v>0.20900400000391528</v>
      </c>
      <c r="AG90" s="83"/>
      <c r="AH90" s="82">
        <f t="shared" si="63"/>
        <v>9.5518229416603609E-2</v>
      </c>
      <c r="AI90" s="82">
        <f t="shared" si="64"/>
        <v>0.79710298362180354</v>
      </c>
      <c r="AJ90" s="82">
        <f t="shared" si="65"/>
        <v>0.98377213307214761</v>
      </c>
      <c r="AK90" s="82">
        <f t="shared" si="66"/>
        <v>-0.51274227556228946</v>
      </c>
      <c r="AL90" s="82">
        <f t="shared" si="67"/>
        <v>-1.9475985790088248</v>
      </c>
      <c r="AM90" s="82">
        <f t="shared" si="68"/>
        <v>-1.4711564594897828</v>
      </c>
      <c r="AN90" s="82">
        <f t="shared" si="50"/>
        <v>11.227838205297116</v>
      </c>
      <c r="AO90" s="82">
        <f t="shared" si="50"/>
        <v>11.227843717167223</v>
      </c>
      <c r="AP90" s="82">
        <f t="shared" si="50"/>
        <v>11.227887137282551</v>
      </c>
      <c r="AQ90" s="82">
        <f t="shared" si="50"/>
        <v>11.228228903828956</v>
      </c>
      <c r="AR90" s="82">
        <f t="shared" si="50"/>
        <v>11.23090198693663</v>
      </c>
      <c r="AS90" s="82">
        <f t="shared" si="50"/>
        <v>11.250863060912579</v>
      </c>
      <c r="AT90" s="82">
        <f t="shared" si="50"/>
        <v>11.368153732769683</v>
      </c>
      <c r="AU90" s="82">
        <f t="shared" si="69"/>
        <v>11.764457557242508</v>
      </c>
      <c r="AW90" s="82">
        <v>5600</v>
      </c>
      <c r="AX90" s="82">
        <f t="shared" si="39"/>
        <v>-0.24773104992504982</v>
      </c>
      <c r="AY90" s="82">
        <f t="shared" si="40"/>
        <v>-0.25778823327493378</v>
      </c>
      <c r="AZ90" s="82">
        <f t="shared" si="41"/>
        <v>1.0057183349883951E-2</v>
      </c>
      <c r="BA90" s="82">
        <f t="shared" si="42"/>
        <v>0.45013712817301821</v>
      </c>
      <c r="BB90" s="82">
        <f t="shared" si="43"/>
        <v>0.12076793840681307</v>
      </c>
      <c r="BC90" s="82">
        <f t="shared" si="44"/>
        <v>3.0662531189068112</v>
      </c>
      <c r="BD90" s="82">
        <f t="shared" si="45"/>
        <v>26.533929514239222</v>
      </c>
      <c r="BE90" s="82">
        <f t="shared" si="49"/>
        <v>15.568014862190623</v>
      </c>
      <c r="BF90" s="82">
        <f t="shared" si="49"/>
        <v>15.564856877019924</v>
      </c>
      <c r="BG90" s="82">
        <f t="shared" si="49"/>
        <v>15.570640577484593</v>
      </c>
      <c r="BH90" s="82">
        <f t="shared" si="47"/>
        <v>15.560044339471979</v>
      </c>
      <c r="BI90" s="82">
        <f t="shared" si="47"/>
        <v>15.579445697679343</v>
      </c>
      <c r="BJ90" s="82">
        <f t="shared" si="47"/>
        <v>15.54387999637787</v>
      </c>
      <c r="BK90" s="82">
        <f t="shared" si="47"/>
        <v>15.608951145508367</v>
      </c>
      <c r="BL90" s="82">
        <f t="shared" si="46"/>
        <v>15.489371193298277</v>
      </c>
    </row>
    <row r="91" spans="1:64" s="82" customFormat="1" ht="12.95" customHeight="1" x14ac:dyDescent="0.2">
      <c r="A91" s="68" t="s">
        <v>394</v>
      </c>
      <c r="B91" s="69" t="s">
        <v>165</v>
      </c>
      <c r="C91" s="68">
        <v>35000.472999999998</v>
      </c>
      <c r="D91" s="68" t="s">
        <v>88</v>
      </c>
      <c r="E91" s="82">
        <f t="shared" si="51"/>
        <v>-3996.9064850228315</v>
      </c>
      <c r="F91" s="82">
        <f t="shared" si="70"/>
        <v>-3997</v>
      </c>
      <c r="G91" s="82">
        <f t="shared" si="52"/>
        <v>0.21199850000266451</v>
      </c>
      <c r="H91" s="82">
        <f t="shared" si="53"/>
        <v>0.21199850000266451</v>
      </c>
      <c r="Q91" s="111">
        <f t="shared" si="54"/>
        <v>19981.972999999998</v>
      </c>
      <c r="S91" s="83">
        <f t="shared" si="55"/>
        <v>0.2</v>
      </c>
      <c r="Z91" s="82">
        <f t="shared" si="56"/>
        <v>-3997</v>
      </c>
      <c r="AA91" s="82">
        <f t="shared" si="57"/>
        <v>0.185659346648964</v>
      </c>
      <c r="AB91" s="82">
        <f t="shared" si="58"/>
        <v>0.11671665918054447</v>
      </c>
      <c r="AC91" s="82">
        <f t="shared" si="59"/>
        <v>0.21199850000266451</v>
      </c>
      <c r="AD91" s="82">
        <f t="shared" si="60"/>
        <v>2.6339153353700517E-2</v>
      </c>
      <c r="AE91" s="82">
        <f t="shared" si="61"/>
        <v>1.3875019987795063E-4</v>
      </c>
      <c r="AF91" s="82">
        <f t="shared" si="62"/>
        <v>0.21199850000266451</v>
      </c>
      <c r="AG91" s="83"/>
      <c r="AH91" s="82">
        <f t="shared" si="63"/>
        <v>9.5281840822120045E-2</v>
      </c>
      <c r="AI91" s="82">
        <f t="shared" si="64"/>
        <v>0.79950554121660256</v>
      </c>
      <c r="AJ91" s="82">
        <f t="shared" si="65"/>
        <v>0.98460129508546512</v>
      </c>
      <c r="AK91" s="82">
        <f t="shared" si="66"/>
        <v>-0.51368649232885366</v>
      </c>
      <c r="AL91" s="82">
        <f t="shared" si="67"/>
        <v>-1.9429171957853344</v>
      </c>
      <c r="AM91" s="82">
        <f t="shared" si="68"/>
        <v>-1.463775209940279</v>
      </c>
      <c r="AN91" s="82">
        <f t="shared" ref="AN91:AT100" si="71">$AU91+$AB$7*SIN(AO91)</f>
        <v>11.232730228175727</v>
      </c>
      <c r="AO91" s="82">
        <f t="shared" si="71"/>
        <v>11.232736340790753</v>
      </c>
      <c r="AP91" s="82">
        <f t="shared" si="71"/>
        <v>11.232783517781057</v>
      </c>
      <c r="AQ91" s="82">
        <f t="shared" si="71"/>
        <v>11.233147319218867</v>
      </c>
      <c r="AR91" s="82">
        <f t="shared" si="71"/>
        <v>11.235934598047859</v>
      </c>
      <c r="AS91" s="82">
        <f t="shared" si="71"/>
        <v>11.256321553520904</v>
      </c>
      <c r="AT91" s="82">
        <f t="shared" si="71"/>
        <v>11.374057055278586</v>
      </c>
      <c r="AU91" s="82">
        <f t="shared" si="69"/>
        <v>11.768722133636826</v>
      </c>
      <c r="AW91" s="82">
        <v>5800</v>
      </c>
      <c r="AX91" s="82">
        <f t="shared" si="39"/>
        <v>-0.2652194903155658</v>
      </c>
      <c r="AY91" s="82">
        <f t="shared" si="40"/>
        <v>-0.28055741248463778</v>
      </c>
      <c r="AZ91" s="82">
        <f t="shared" si="41"/>
        <v>1.5337922169071989E-2</v>
      </c>
      <c r="BA91" s="82">
        <f t="shared" si="42"/>
        <v>0.44922215435556268</v>
      </c>
      <c r="BB91" s="82">
        <f t="shared" si="43"/>
        <v>0.14733368563632185</v>
      </c>
      <c r="BC91" s="82">
        <f t="shared" si="44"/>
        <v>3.0930616669929765</v>
      </c>
      <c r="BD91" s="82">
        <f t="shared" si="45"/>
        <v>41.202695062140748</v>
      </c>
      <c r="BE91" s="82">
        <f t="shared" si="49"/>
        <v>15.617752397282969</v>
      </c>
      <c r="BF91" s="82">
        <f t="shared" si="49"/>
        <v>15.615628724478562</v>
      </c>
      <c r="BG91" s="82">
        <f t="shared" si="49"/>
        <v>15.619495747875145</v>
      </c>
      <c r="BH91" s="82">
        <f t="shared" si="47"/>
        <v>15.612453202081454</v>
      </c>
      <c r="BI91" s="82">
        <f t="shared" si="47"/>
        <v>15.625275642365287</v>
      </c>
      <c r="BJ91" s="82">
        <f t="shared" si="47"/>
        <v>15.601917998355113</v>
      </c>
      <c r="BK91" s="82">
        <f t="shared" si="47"/>
        <v>15.644432450786269</v>
      </c>
      <c r="BL91" s="82">
        <f t="shared" si="46"/>
        <v>15.566908945922252</v>
      </c>
    </row>
    <row r="92" spans="1:64" s="82" customFormat="1" ht="12.95" customHeight="1" x14ac:dyDescent="0.2">
      <c r="A92" s="68" t="s">
        <v>445</v>
      </c>
      <c r="B92" s="69" t="s">
        <v>165</v>
      </c>
      <c r="C92" s="68">
        <v>35197.686999999998</v>
      </c>
      <c r="D92" s="68" t="s">
        <v>206</v>
      </c>
      <c r="E92" s="82">
        <f t="shared" si="51"/>
        <v>-3909.9131208837412</v>
      </c>
      <c r="F92" s="82">
        <f t="shared" si="70"/>
        <v>-3910</v>
      </c>
      <c r="G92" s="82">
        <f t="shared" si="52"/>
        <v>0.19695499999943422</v>
      </c>
      <c r="H92" s="82">
        <f t="shared" si="53"/>
        <v>0.19695499999943422</v>
      </c>
      <c r="Q92" s="111">
        <f t="shared" si="54"/>
        <v>20179.186999999998</v>
      </c>
      <c r="S92" s="83">
        <f t="shared" si="55"/>
        <v>0.2</v>
      </c>
      <c r="Z92" s="82">
        <f t="shared" si="56"/>
        <v>-3910</v>
      </c>
      <c r="AA92" s="82">
        <f t="shared" si="57"/>
        <v>0.18707655840974924</v>
      </c>
      <c r="AB92" s="82">
        <f t="shared" si="58"/>
        <v>0.1036503727996145</v>
      </c>
      <c r="AC92" s="82">
        <f t="shared" si="59"/>
        <v>0.19695499999943422</v>
      </c>
      <c r="AD92" s="82">
        <f t="shared" si="60"/>
        <v>9.8784415896849831E-3</v>
      </c>
      <c r="AE92" s="82">
        <f t="shared" si="61"/>
        <v>1.9516721648163597E-5</v>
      </c>
      <c r="AF92" s="82">
        <f t="shared" si="62"/>
        <v>0.19695499999943422</v>
      </c>
      <c r="AG92" s="83"/>
      <c r="AH92" s="82">
        <f t="shared" si="63"/>
        <v>9.3304627199819717E-2</v>
      </c>
      <c r="AI92" s="82">
        <f t="shared" si="64"/>
        <v>0.81919164938937039</v>
      </c>
      <c r="AJ92" s="82">
        <f t="shared" si="65"/>
        <v>0.99053871559399032</v>
      </c>
      <c r="AK92" s="82">
        <f t="shared" si="66"/>
        <v>-0.52094162893114282</v>
      </c>
      <c r="AL92" s="82">
        <f t="shared" si="67"/>
        <v>-1.9048673253167028</v>
      </c>
      <c r="AM92" s="82">
        <f t="shared" si="68"/>
        <v>-1.4055997914426055</v>
      </c>
      <c r="AN92" s="82">
        <f t="shared" si="71"/>
        <v>11.271952570856921</v>
      </c>
      <c r="AO92" s="82">
        <f t="shared" si="71"/>
        <v>11.27196559136463</v>
      </c>
      <c r="AP92" s="82">
        <f t="shared" si="71"/>
        <v>11.272052106644058</v>
      </c>
      <c r="AQ92" s="82">
        <f t="shared" si="71"/>
        <v>11.272626292278575</v>
      </c>
      <c r="AR92" s="82">
        <f t="shared" si="71"/>
        <v>11.276408068898066</v>
      </c>
      <c r="AS92" s="82">
        <f t="shared" si="71"/>
        <v>11.300175861118095</v>
      </c>
      <c r="AT92" s="82">
        <f t="shared" si="71"/>
        <v>11.420997402631608</v>
      </c>
      <c r="AU92" s="82">
        <f t="shared" si="69"/>
        <v>11.802451056028255</v>
      </c>
      <c r="AW92" s="82">
        <v>6000</v>
      </c>
      <c r="AX92" s="82">
        <f t="shared" si="39"/>
        <v>-0.28339224725823781</v>
      </c>
      <c r="AY92" s="82">
        <f t="shared" si="40"/>
        <v>-0.30395998799521562</v>
      </c>
      <c r="AZ92" s="82">
        <f t="shared" si="41"/>
        <v>2.0567740736977789E-2</v>
      </c>
      <c r="BA92" s="82">
        <f t="shared" si="42"/>
        <v>0.44870431207782668</v>
      </c>
      <c r="BB92" s="82">
        <f t="shared" si="43"/>
        <v>0.173685933478256</v>
      </c>
      <c r="BC92" s="82">
        <f t="shared" si="44"/>
        <v>3.1197609358500822</v>
      </c>
      <c r="BD92" s="82">
        <f t="shared" si="45"/>
        <v>91.606193607689306</v>
      </c>
      <c r="BE92" s="82">
        <f t="shared" si="49"/>
        <v>15.667366199735845</v>
      </c>
      <c r="BF92" s="82">
        <f t="shared" si="49"/>
        <v>15.666387317638023</v>
      </c>
      <c r="BG92" s="82">
        <f t="shared" si="49"/>
        <v>15.668163967819378</v>
      </c>
      <c r="BH92" s="82">
        <f t="shared" si="47"/>
        <v>15.664939288674672</v>
      </c>
      <c r="BI92" s="82">
        <f t="shared" si="47"/>
        <v>15.670791880758102</v>
      </c>
      <c r="BJ92" s="82">
        <f t="shared" si="47"/>
        <v>15.660168708537386</v>
      </c>
      <c r="BK92" s="82">
        <f t="shared" si="47"/>
        <v>15.679447910224596</v>
      </c>
      <c r="BL92" s="82">
        <f t="shared" si="46"/>
        <v>15.644446698546229</v>
      </c>
    </row>
    <row r="93" spans="1:64" s="82" customFormat="1" ht="12.95" customHeight="1" x14ac:dyDescent="0.2">
      <c r="A93" s="68" t="s">
        <v>420</v>
      </c>
      <c r="B93" s="69" t="s">
        <v>165</v>
      </c>
      <c r="C93" s="68">
        <v>35265.692999999999</v>
      </c>
      <c r="D93" s="68" t="s">
        <v>88</v>
      </c>
      <c r="E93" s="82">
        <f t="shared" si="51"/>
        <v>-3879.9148919464287</v>
      </c>
      <c r="F93" s="82">
        <f t="shared" si="70"/>
        <v>-3880</v>
      </c>
      <c r="G93" s="82">
        <f t="shared" si="52"/>
        <v>0.19294000000081724</v>
      </c>
      <c r="H93" s="82">
        <f t="shared" si="53"/>
        <v>0.19294000000081724</v>
      </c>
      <c r="Q93" s="111">
        <f t="shared" si="54"/>
        <v>20247.192999999999</v>
      </c>
      <c r="S93" s="83">
        <f t="shared" si="55"/>
        <v>0.2</v>
      </c>
      <c r="Z93" s="82">
        <f t="shared" si="56"/>
        <v>-3880</v>
      </c>
      <c r="AA93" s="82">
        <f t="shared" si="57"/>
        <v>0.18749195615652303</v>
      </c>
      <c r="AB93" s="82">
        <f t="shared" si="58"/>
        <v>0.10036267630293173</v>
      </c>
      <c r="AC93" s="82">
        <f t="shared" si="59"/>
        <v>0.19294000000081724</v>
      </c>
      <c r="AD93" s="82">
        <f t="shared" si="60"/>
        <v>5.4480438442942036E-3</v>
      </c>
      <c r="AE93" s="82">
        <f t="shared" si="61"/>
        <v>5.9362363458703933E-6</v>
      </c>
      <c r="AF93" s="82">
        <f t="shared" si="62"/>
        <v>0.19294000000081724</v>
      </c>
      <c r="AG93" s="83"/>
      <c r="AH93" s="82">
        <f t="shared" si="63"/>
        <v>9.2577323697885502E-2</v>
      </c>
      <c r="AI93" s="82">
        <f t="shared" si="64"/>
        <v>0.8262724860320132</v>
      </c>
      <c r="AJ93" s="82">
        <f t="shared" si="65"/>
        <v>0.99230858948592837</v>
      </c>
      <c r="AK93" s="82">
        <f t="shared" si="66"/>
        <v>-0.52334557540354909</v>
      </c>
      <c r="AL93" s="82">
        <f t="shared" si="67"/>
        <v>-1.8913064426389303</v>
      </c>
      <c r="AM93" s="82">
        <f t="shared" si="68"/>
        <v>-1.3856133354668752</v>
      </c>
      <c r="AN93" s="82">
        <f t="shared" si="71"/>
        <v>11.285702987360608</v>
      </c>
      <c r="AO93" s="82">
        <f t="shared" si="71"/>
        <v>11.285719509377813</v>
      </c>
      <c r="AP93" s="82">
        <f t="shared" si="71"/>
        <v>11.285824220797579</v>
      </c>
      <c r="AQ93" s="82">
        <f t="shared" si="71"/>
        <v>11.286486997670021</v>
      </c>
      <c r="AR93" s="82">
        <f t="shared" si="71"/>
        <v>11.29064852898213</v>
      </c>
      <c r="AS93" s="82">
        <f t="shared" si="71"/>
        <v>11.315579698119398</v>
      </c>
      <c r="AT93" s="82">
        <f t="shared" si="71"/>
        <v>11.437285115827112</v>
      </c>
      <c r="AU93" s="82">
        <f t="shared" si="69"/>
        <v>11.814081718921852</v>
      </c>
      <c r="AW93" s="82">
        <v>6200</v>
      </c>
      <c r="AX93" s="82">
        <f t="shared" si="39"/>
        <v>-0.30225486427223375</v>
      </c>
      <c r="AY93" s="82">
        <f t="shared" si="40"/>
        <v>-0.32799595980666735</v>
      </c>
      <c r="AZ93" s="82">
        <f t="shared" si="41"/>
        <v>2.57410955344336E-2</v>
      </c>
      <c r="BA93" s="82">
        <f t="shared" si="42"/>
        <v>0.44857930620549813</v>
      </c>
      <c r="BB93" s="82">
        <f t="shared" si="43"/>
        <v>0.19986597803429049</v>
      </c>
      <c r="BC93" s="82">
        <f t="shared" si="44"/>
        <v>-3.136774497810606</v>
      </c>
      <c r="BD93" s="82">
        <f t="shared" si="45"/>
        <v>-415.0957799109907</v>
      </c>
      <c r="BE93" s="82">
        <f t="shared" si="49"/>
        <v>15.716923679115485</v>
      </c>
      <c r="BF93" s="82">
        <f t="shared" si="49"/>
        <v>15.717140987274608</v>
      </c>
      <c r="BG93" s="82">
        <f t="shared" si="49"/>
        <v>15.716746888170199</v>
      </c>
      <c r="BH93" s="82">
        <f t="shared" si="47"/>
        <v>15.717461607454696</v>
      </c>
      <c r="BI93" s="82">
        <f t="shared" si="47"/>
        <v>15.716165430074891</v>
      </c>
      <c r="BJ93" s="82">
        <f t="shared" si="47"/>
        <v>15.718516121009323</v>
      </c>
      <c r="BK93" s="82">
        <f t="shared" si="47"/>
        <v>15.714253044176877</v>
      </c>
      <c r="BL93" s="82">
        <f t="shared" si="46"/>
        <v>15.721984451170204</v>
      </c>
    </row>
    <row r="94" spans="1:64" s="82" customFormat="1" ht="12.95" customHeight="1" x14ac:dyDescent="0.2">
      <c r="A94" s="68" t="s">
        <v>452</v>
      </c>
      <c r="B94" s="69" t="s">
        <v>165</v>
      </c>
      <c r="C94" s="68">
        <v>35331.438999999998</v>
      </c>
      <c r="D94" s="68" t="s">
        <v>206</v>
      </c>
      <c r="E94" s="82">
        <f t="shared" si="51"/>
        <v>-3850.9135750080341</v>
      </c>
      <c r="F94" s="82">
        <f t="shared" si="70"/>
        <v>-3851</v>
      </c>
      <c r="G94" s="82">
        <f t="shared" si="52"/>
        <v>0.19592549999651965</v>
      </c>
      <c r="H94" s="82">
        <f t="shared" si="53"/>
        <v>0.19592549999651965</v>
      </c>
      <c r="Q94" s="111">
        <f t="shared" si="54"/>
        <v>20312.938999999998</v>
      </c>
      <c r="S94" s="83">
        <f t="shared" si="55"/>
        <v>0.2</v>
      </c>
      <c r="Z94" s="82">
        <f t="shared" si="56"/>
        <v>-3851</v>
      </c>
      <c r="AA94" s="82">
        <f t="shared" si="57"/>
        <v>0.18785708346557267</v>
      </c>
      <c r="AB94" s="82">
        <f t="shared" si="58"/>
        <v>0.10407411343328392</v>
      </c>
      <c r="AC94" s="82">
        <f t="shared" si="59"/>
        <v>0.19592549999651965</v>
      </c>
      <c r="AD94" s="82">
        <f t="shared" si="60"/>
        <v>8.0684165309469758E-3</v>
      </c>
      <c r="AE94" s="82">
        <f t="shared" si="61"/>
        <v>1.3019869063371687E-5</v>
      </c>
      <c r="AF94" s="82">
        <f t="shared" si="62"/>
        <v>0.19592549999651965</v>
      </c>
      <c r="AG94" s="83"/>
      <c r="AH94" s="82">
        <f t="shared" si="63"/>
        <v>9.1851386563235729E-2</v>
      </c>
      <c r="AI94" s="82">
        <f t="shared" si="64"/>
        <v>0.83326615839740537</v>
      </c>
      <c r="AJ94" s="82">
        <f t="shared" si="65"/>
        <v>0.99387095810723769</v>
      </c>
      <c r="AK94" s="82">
        <f t="shared" si="66"/>
        <v>-0.52561551201273515</v>
      </c>
      <c r="AL94" s="82">
        <f t="shared" si="67"/>
        <v>-1.8779721658495276</v>
      </c>
      <c r="AM94" s="82">
        <f t="shared" si="68"/>
        <v>-1.3663237091715632</v>
      </c>
      <c r="AN94" s="82">
        <f t="shared" si="71"/>
        <v>11.299108955647563</v>
      </c>
      <c r="AO94" s="82">
        <f t="shared" si="71"/>
        <v>11.299129555497462</v>
      </c>
      <c r="AP94" s="82">
        <f t="shared" si="71"/>
        <v>11.29925450712329</v>
      </c>
      <c r="AQ94" s="82">
        <f t="shared" si="71"/>
        <v>11.300011355850245</v>
      </c>
      <c r="AR94" s="82">
        <f t="shared" si="71"/>
        <v>11.304557298313366</v>
      </c>
      <c r="AS94" s="82">
        <f t="shared" si="71"/>
        <v>11.330607592383268</v>
      </c>
      <c r="AT94" s="82">
        <f t="shared" si="71"/>
        <v>11.453078361370569</v>
      </c>
      <c r="AU94" s="82">
        <f t="shared" si="69"/>
        <v>11.825324693052329</v>
      </c>
      <c r="AW94" s="82">
        <v>6400</v>
      </c>
      <c r="AX94" s="82">
        <f t="shared" si="39"/>
        <v>-0.32181280687858804</v>
      </c>
      <c r="AY94" s="82">
        <f t="shared" si="40"/>
        <v>-0.35266532791899291</v>
      </c>
      <c r="AZ94" s="82">
        <f t="shared" si="41"/>
        <v>3.0852521040404882E-2</v>
      </c>
      <c r="BA94" s="82">
        <f t="shared" si="42"/>
        <v>0.44884609421047439</v>
      </c>
      <c r="BB94" s="82">
        <f t="shared" si="43"/>
        <v>0.22591471509937253</v>
      </c>
      <c r="BC94" s="82">
        <f t="shared" si="44"/>
        <v>-3.1101137100652769</v>
      </c>
      <c r="BD94" s="82">
        <f t="shared" si="45"/>
        <v>-63.529287179982205</v>
      </c>
      <c r="BE94" s="82">
        <f t="shared" si="49"/>
        <v>15.766493624718141</v>
      </c>
      <c r="BF94" s="82">
        <f t="shared" si="49"/>
        <v>15.76789568736254</v>
      </c>
      <c r="BG94" s="82">
        <f t="shared" si="49"/>
        <v>15.765348698542443</v>
      </c>
      <c r="BH94" s="82">
        <f t="shared" si="47"/>
        <v>15.769975849746414</v>
      </c>
      <c r="BI94" s="82">
        <f t="shared" si="47"/>
        <v>15.761570554432721</v>
      </c>
      <c r="BJ94" s="82">
        <f t="shared" si="47"/>
        <v>15.776842137632833</v>
      </c>
      <c r="BK94" s="82">
        <f t="shared" si="47"/>
        <v>15.749104636861748</v>
      </c>
      <c r="BL94" s="82">
        <f t="shared" si="46"/>
        <v>15.799522203794179</v>
      </c>
    </row>
    <row r="95" spans="1:64" s="82" customFormat="1" ht="12.95" customHeight="1" x14ac:dyDescent="0.2">
      <c r="A95" s="68" t="s">
        <v>420</v>
      </c>
      <c r="B95" s="69" t="s">
        <v>165</v>
      </c>
      <c r="C95" s="68">
        <v>35392.646999999997</v>
      </c>
      <c r="D95" s="68" t="s">
        <v>206</v>
      </c>
      <c r="E95" s="82">
        <f t="shared" si="51"/>
        <v>-3823.9140220745439</v>
      </c>
      <c r="F95" s="82">
        <f t="shared" si="70"/>
        <v>-3824</v>
      </c>
      <c r="G95" s="82">
        <f t="shared" si="52"/>
        <v>0.19491199999902165</v>
      </c>
      <c r="H95" s="82">
        <f t="shared" si="53"/>
        <v>0.19491199999902165</v>
      </c>
      <c r="Q95" s="111">
        <f t="shared" si="54"/>
        <v>20374.146999999997</v>
      </c>
      <c r="S95" s="83">
        <f t="shared" si="55"/>
        <v>0.2</v>
      </c>
      <c r="Z95" s="82">
        <f t="shared" si="56"/>
        <v>-3824</v>
      </c>
      <c r="AA95" s="82">
        <f t="shared" si="57"/>
        <v>0.18816446786622637</v>
      </c>
      <c r="AB95" s="82">
        <f t="shared" si="58"/>
        <v>0.10375707646504176</v>
      </c>
      <c r="AC95" s="82">
        <f t="shared" si="59"/>
        <v>0.19491199999902165</v>
      </c>
      <c r="AD95" s="82">
        <f t="shared" si="60"/>
        <v>6.7475321327952753E-3</v>
      </c>
      <c r="AE95" s="82">
        <f t="shared" si="61"/>
        <v>9.1058379766209512E-6</v>
      </c>
      <c r="AF95" s="82">
        <f t="shared" si="62"/>
        <v>0.19491199999902165</v>
      </c>
      <c r="AG95" s="83"/>
      <c r="AH95" s="82">
        <f t="shared" si="63"/>
        <v>9.1154923533979887E-2</v>
      </c>
      <c r="AI95" s="82">
        <f t="shared" si="64"/>
        <v>0.8399124374932071</v>
      </c>
      <c r="AJ95" s="82">
        <f t="shared" si="65"/>
        <v>0.99518685757614045</v>
      </c>
      <c r="AK95" s="82">
        <f t="shared" si="66"/>
        <v>-0.52767775463307387</v>
      </c>
      <c r="AL95" s="82">
        <f t="shared" si="67"/>
        <v>-1.8653523360285822</v>
      </c>
      <c r="AM95" s="82">
        <f t="shared" si="68"/>
        <v>-1.3483885773625379</v>
      </c>
      <c r="AN95" s="82">
        <f t="shared" si="71"/>
        <v>11.311693190333227</v>
      </c>
      <c r="AO95" s="82">
        <f t="shared" si="71"/>
        <v>11.311718286803838</v>
      </c>
      <c r="AP95" s="82">
        <f t="shared" si="71"/>
        <v>11.311864639635106</v>
      </c>
      <c r="AQ95" s="82">
        <f t="shared" si="71"/>
        <v>11.312716812100566</v>
      </c>
      <c r="AR95" s="82">
        <f t="shared" si="71"/>
        <v>11.317635501387681</v>
      </c>
      <c r="AS95" s="82">
        <f t="shared" si="71"/>
        <v>11.344720634244061</v>
      </c>
      <c r="AT95" s="82">
        <f t="shared" si="71"/>
        <v>11.467824726981545</v>
      </c>
      <c r="AU95" s="82">
        <f t="shared" si="69"/>
        <v>11.835792289656565</v>
      </c>
      <c r="AW95" s="82">
        <v>6600</v>
      </c>
      <c r="AX95" s="82">
        <f t="shared" si="39"/>
        <v>-0.34207178607215682</v>
      </c>
      <c r="AY95" s="82">
        <f t="shared" si="40"/>
        <v>-0.37796809233219242</v>
      </c>
      <c r="AZ95" s="82">
        <f t="shared" si="41"/>
        <v>3.58963062600356E-2</v>
      </c>
      <c r="BA95" s="82">
        <f t="shared" si="42"/>
        <v>0.44950689834660396</v>
      </c>
      <c r="BB95" s="82">
        <f t="shared" si="43"/>
        <v>0.251871717592898</v>
      </c>
      <c r="BC95" s="82">
        <f t="shared" si="44"/>
        <v>-3.083381794278766</v>
      </c>
      <c r="BD95" s="82">
        <f t="shared" si="45"/>
        <v>-34.348148113217206</v>
      </c>
      <c r="BE95" s="82">
        <f t="shared" si="49"/>
        <v>15.816144517591246</v>
      </c>
      <c r="BF95" s="82">
        <f t="shared" si="49"/>
        <v>15.818657900224061</v>
      </c>
      <c r="BG95" s="82">
        <f t="shared" si="49"/>
        <v>15.81407302409086</v>
      </c>
      <c r="BH95" s="82">
        <f t="shared" si="47"/>
        <v>15.82243844151842</v>
      </c>
      <c r="BI95" s="82">
        <f t="shared" si="47"/>
        <v>15.807180798725524</v>
      </c>
      <c r="BJ95" s="82">
        <f t="shared" si="47"/>
        <v>15.835029121080249</v>
      </c>
      <c r="BK95" s="82">
        <f t="shared" si="47"/>
        <v>15.784259193323065</v>
      </c>
      <c r="BL95" s="82">
        <f t="shared" si="46"/>
        <v>15.877059956418154</v>
      </c>
    </row>
    <row r="96" spans="1:64" s="82" customFormat="1" ht="12.95" customHeight="1" x14ac:dyDescent="0.2">
      <c r="A96" s="68" t="s">
        <v>459</v>
      </c>
      <c r="B96" s="69" t="s">
        <v>165</v>
      </c>
      <c r="C96" s="68">
        <v>35603.481</v>
      </c>
      <c r="D96" s="68" t="s">
        <v>206</v>
      </c>
      <c r="E96" s="82">
        <f t="shared" si="51"/>
        <v>-3730.9127192517162</v>
      </c>
      <c r="F96" s="82">
        <f t="shared" si="70"/>
        <v>-3731</v>
      </c>
      <c r="G96" s="82">
        <f t="shared" si="52"/>
        <v>0.19786549999844283</v>
      </c>
      <c r="H96" s="82">
        <f t="shared" si="53"/>
        <v>0.19786549999844283</v>
      </c>
      <c r="Q96" s="111">
        <f t="shared" si="54"/>
        <v>20584.981</v>
      </c>
      <c r="S96" s="83">
        <f t="shared" si="55"/>
        <v>0.2</v>
      </c>
      <c r="Z96" s="82">
        <f t="shared" si="56"/>
        <v>-3731</v>
      </c>
      <c r="AA96" s="82">
        <f t="shared" si="57"/>
        <v>0.18897794260540818</v>
      </c>
      <c r="AB96" s="82">
        <f t="shared" si="58"/>
        <v>0.10926643964433089</v>
      </c>
      <c r="AC96" s="82">
        <f t="shared" si="59"/>
        <v>0.19786549999844283</v>
      </c>
      <c r="AD96" s="82">
        <f t="shared" si="60"/>
        <v>8.8875573930346508E-3</v>
      </c>
      <c r="AE96" s="82">
        <f t="shared" si="61"/>
        <v>1.5797735282896975E-5</v>
      </c>
      <c r="AF96" s="82">
        <f t="shared" si="62"/>
        <v>0.19786549999844283</v>
      </c>
      <c r="AG96" s="83"/>
      <c r="AH96" s="82">
        <f t="shared" si="63"/>
        <v>8.8599060354111941E-2</v>
      </c>
      <c r="AI96" s="82">
        <f t="shared" si="64"/>
        <v>0.8638457797146375</v>
      </c>
      <c r="AJ96" s="82">
        <f t="shared" si="65"/>
        <v>0.99859106847988144</v>
      </c>
      <c r="AK96" s="82">
        <f t="shared" si="66"/>
        <v>-0.53435369251316478</v>
      </c>
      <c r="AL96" s="82">
        <f t="shared" si="67"/>
        <v>-1.8202890904220992</v>
      </c>
      <c r="AM96" s="82">
        <f t="shared" si="68"/>
        <v>-1.2867531829345011</v>
      </c>
      <c r="AN96" s="82">
        <f t="shared" si="71"/>
        <v>11.355826658570326</v>
      </c>
      <c r="AO96" s="82">
        <f t="shared" si="71"/>
        <v>11.355873674233946</v>
      </c>
      <c r="AP96" s="82">
        <f t="shared" si="71"/>
        <v>11.356115436765476</v>
      </c>
      <c r="AQ96" s="82">
        <f t="shared" si="71"/>
        <v>11.357356180905455</v>
      </c>
      <c r="AR96" s="82">
        <f t="shared" si="71"/>
        <v>11.363660861303932</v>
      </c>
      <c r="AS96" s="82">
        <f t="shared" si="71"/>
        <v>11.394228654701113</v>
      </c>
      <c r="AT96" s="82">
        <f t="shared" si="71"/>
        <v>11.518923410032771</v>
      </c>
      <c r="AU96" s="82">
        <f t="shared" si="69"/>
        <v>11.871847344626714</v>
      </c>
      <c r="AW96" s="82">
        <v>6800</v>
      </c>
      <c r="AX96" s="82">
        <f t="shared" si="39"/>
        <v>-0.36303806173871978</v>
      </c>
      <c r="AY96" s="82">
        <f t="shared" si="40"/>
        <v>-0.4039042530462657</v>
      </c>
      <c r="AZ96" s="82">
        <f t="shared" si="41"/>
        <v>4.0866191307545902E-2</v>
      </c>
      <c r="BA96" s="82">
        <f t="shared" si="42"/>
        <v>0.45056718007992791</v>
      </c>
      <c r="BB96" s="82">
        <f t="shared" si="43"/>
        <v>0.27777434305133447</v>
      </c>
      <c r="BC96" s="82">
        <f t="shared" si="44"/>
        <v>-3.0565191371178728</v>
      </c>
      <c r="BD96" s="82">
        <f t="shared" si="45"/>
        <v>-23.494898140203965</v>
      </c>
      <c r="BE96" s="82">
        <f t="shared" si="49"/>
        <v>15.865942876931125</v>
      </c>
      <c r="BF96" s="82">
        <f t="shared" si="49"/>
        <v>15.869437507281701</v>
      </c>
      <c r="BG96" s="82">
        <f t="shared" si="49"/>
        <v>15.863019860078696</v>
      </c>
      <c r="BH96" s="82">
        <f t="shared" si="47"/>
        <v>15.874810571889888</v>
      </c>
      <c r="BI96" s="82">
        <f t="shared" si="47"/>
        <v>15.853165045728213</v>
      </c>
      <c r="BJ96" s="82">
        <f t="shared" si="47"/>
        <v>15.892962457664288</v>
      </c>
      <c r="BK96" s="82">
        <f t="shared" si="47"/>
        <v>15.819971398067612</v>
      </c>
      <c r="BL96" s="82">
        <f t="shared" si="46"/>
        <v>15.95459770904213</v>
      </c>
    </row>
    <row r="97" spans="1:64" s="82" customFormat="1" ht="12.95" customHeight="1" x14ac:dyDescent="0.2">
      <c r="A97" s="68" t="s">
        <v>420</v>
      </c>
      <c r="B97" s="69" t="s">
        <v>165</v>
      </c>
      <c r="C97" s="68">
        <v>35698.69</v>
      </c>
      <c r="D97" s="68" t="s">
        <v>206</v>
      </c>
      <c r="E97" s="82">
        <f t="shared" si="51"/>
        <v>-3688.9149340725762</v>
      </c>
      <c r="F97" s="82">
        <f t="shared" si="70"/>
        <v>-3689</v>
      </c>
      <c r="G97" s="82">
        <f t="shared" si="52"/>
        <v>0.19284450000122888</v>
      </c>
      <c r="H97" s="82">
        <f t="shared" si="53"/>
        <v>0.19284450000122888</v>
      </c>
      <c r="Q97" s="111">
        <f t="shared" si="54"/>
        <v>20680.190000000002</v>
      </c>
      <c r="S97" s="83">
        <f t="shared" si="55"/>
        <v>0.2</v>
      </c>
      <c r="Z97" s="82">
        <f t="shared" si="56"/>
        <v>-3689</v>
      </c>
      <c r="AA97" s="82">
        <f t="shared" si="57"/>
        <v>0.18921785101176869</v>
      </c>
      <c r="AB97" s="82">
        <f t="shared" si="58"/>
        <v>0.10548227575750282</v>
      </c>
      <c r="AC97" s="82">
        <f t="shared" si="59"/>
        <v>0.19284450000122888</v>
      </c>
      <c r="AD97" s="82">
        <f t="shared" si="60"/>
        <v>3.6266489894601905E-3</v>
      </c>
      <c r="AE97" s="82">
        <f t="shared" si="61"/>
        <v>2.6305165785505247E-6</v>
      </c>
      <c r="AF97" s="82">
        <f t="shared" si="62"/>
        <v>0.19284450000122888</v>
      </c>
      <c r="AG97" s="83"/>
      <c r="AH97" s="82">
        <f t="shared" si="63"/>
        <v>8.7362224243726055E-2</v>
      </c>
      <c r="AI97" s="82">
        <f t="shared" si="64"/>
        <v>0.87520860431143943</v>
      </c>
      <c r="AJ97" s="82">
        <f t="shared" si="65"/>
        <v>0.99949184765825749</v>
      </c>
      <c r="AK97" s="82">
        <f t="shared" si="66"/>
        <v>-0.53712098075393588</v>
      </c>
      <c r="AL97" s="82">
        <f t="shared" si="67"/>
        <v>-1.7990801921735236</v>
      </c>
      <c r="AM97" s="82">
        <f t="shared" si="68"/>
        <v>-1.2589686761223418</v>
      </c>
      <c r="AN97" s="82">
        <f t="shared" si="71"/>
        <v>11.376174847858129</v>
      </c>
      <c r="AO97" s="82">
        <f t="shared" si="71"/>
        <v>11.376235809485445</v>
      </c>
      <c r="AP97" s="82">
        <f t="shared" si="71"/>
        <v>11.376533255175405</v>
      </c>
      <c r="AQ97" s="82">
        <f t="shared" si="71"/>
        <v>11.377981404172514</v>
      </c>
      <c r="AR97" s="82">
        <f t="shared" si="71"/>
        <v>11.384958728055382</v>
      </c>
      <c r="AS97" s="82">
        <f t="shared" si="71"/>
        <v>11.417041463879769</v>
      </c>
      <c r="AT97" s="82">
        <f t="shared" si="71"/>
        <v>11.542151795812757</v>
      </c>
      <c r="AU97" s="82">
        <f t="shared" si="69"/>
        <v>11.888130272677749</v>
      </c>
      <c r="AW97" s="82">
        <v>7000</v>
      </c>
      <c r="AX97" s="82">
        <f t="shared" si="39"/>
        <v>-0.38471869979731671</v>
      </c>
      <c r="AY97" s="82">
        <f t="shared" si="40"/>
        <v>-0.43047381006121288</v>
      </c>
      <c r="AZ97" s="82">
        <f t="shared" si="41"/>
        <v>4.5755110263896191E-2</v>
      </c>
      <c r="BA97" s="82">
        <f t="shared" si="42"/>
        <v>0.45203558338821803</v>
      </c>
      <c r="BB97" s="82">
        <f t="shared" si="43"/>
        <v>0.30365695887742694</v>
      </c>
      <c r="BC97" s="82">
        <f t="shared" si="44"/>
        <v>-3.0294671233166057</v>
      </c>
      <c r="BD97" s="82">
        <f t="shared" si="45"/>
        <v>-17.81845936596844</v>
      </c>
      <c r="BE97" s="82">
        <f t="shared" si="49"/>
        <v>15.915951826261715</v>
      </c>
      <c r="BF97" s="82">
        <f t="shared" si="49"/>
        <v>15.920250438587697</v>
      </c>
      <c r="BG97" s="82">
        <f t="shared" si="49"/>
        <v>15.912282750167618</v>
      </c>
      <c r="BH97" s="82">
        <f t="shared" si="47"/>
        <v>15.927062071233621</v>
      </c>
      <c r="BI97" s="82">
        <f t="shared" si="47"/>
        <v>15.899683723867447</v>
      </c>
      <c r="BJ97" s="82">
        <f t="shared" si="47"/>
        <v>15.950533183567217</v>
      </c>
      <c r="BK97" s="82">
        <f t="shared" si="47"/>
        <v>15.856492584642568</v>
      </c>
      <c r="BL97" s="82">
        <f t="shared" si="46"/>
        <v>16.032135461666105</v>
      </c>
    </row>
    <row r="98" spans="1:64" s="82" customFormat="1" ht="12.95" customHeight="1" x14ac:dyDescent="0.2">
      <c r="A98" s="68" t="s">
        <v>464</v>
      </c>
      <c r="B98" s="69" t="s">
        <v>165</v>
      </c>
      <c r="C98" s="68">
        <v>35721.364000000001</v>
      </c>
      <c r="D98" s="68" t="s">
        <v>206</v>
      </c>
      <c r="E98" s="82">
        <f t="shared" si="51"/>
        <v>-3678.9131718321182</v>
      </c>
      <c r="F98" s="82">
        <f t="shared" si="70"/>
        <v>-3679</v>
      </c>
      <c r="G98" s="82">
        <f t="shared" si="52"/>
        <v>0.19683950000035111</v>
      </c>
      <c r="H98" s="82">
        <f t="shared" si="53"/>
        <v>0.19683950000035111</v>
      </c>
      <c r="Q98" s="111">
        <f t="shared" si="54"/>
        <v>20702.864000000001</v>
      </c>
      <c r="S98" s="83">
        <f t="shared" si="55"/>
        <v>0.2</v>
      </c>
      <c r="Z98" s="82">
        <f t="shared" si="56"/>
        <v>-3679</v>
      </c>
      <c r="AA98" s="82">
        <f t="shared" si="57"/>
        <v>0.18926304081918374</v>
      </c>
      <c r="AB98" s="82">
        <f t="shared" si="58"/>
        <v>0.10977957471057491</v>
      </c>
      <c r="AC98" s="82">
        <f t="shared" si="59"/>
        <v>0.19683950000035111</v>
      </c>
      <c r="AD98" s="82">
        <f t="shared" si="60"/>
        <v>7.5764591811673665E-3</v>
      </c>
      <c r="AE98" s="82">
        <f t="shared" si="61"/>
        <v>1.1480546744779057E-5</v>
      </c>
      <c r="AF98" s="82">
        <f t="shared" si="62"/>
        <v>0.19683950000035111</v>
      </c>
      <c r="AG98" s="83"/>
      <c r="AH98" s="82">
        <f t="shared" si="63"/>
        <v>8.7059925289776199E-2</v>
      </c>
      <c r="AI98" s="82">
        <f t="shared" si="64"/>
        <v>0.87796701930592347</v>
      </c>
      <c r="AJ98" s="82">
        <f t="shared" si="65"/>
        <v>0.99964228380177578</v>
      </c>
      <c r="AK98" s="82">
        <f t="shared" si="66"/>
        <v>-0.53775439749655973</v>
      </c>
      <c r="AL98" s="82">
        <f t="shared" si="67"/>
        <v>-1.7939476735672855</v>
      </c>
      <c r="AM98" s="82">
        <f t="shared" si="68"/>
        <v>-1.2523562395733654</v>
      </c>
      <c r="AN98" s="82">
        <f t="shared" si="71"/>
        <v>11.381059321856888</v>
      </c>
      <c r="AO98" s="82">
        <f t="shared" si="71"/>
        <v>11.381124044690303</v>
      </c>
      <c r="AP98" s="82">
        <f t="shared" si="71"/>
        <v>11.381436030952989</v>
      </c>
      <c r="AQ98" s="82">
        <f t="shared" si="71"/>
        <v>11.382936563454042</v>
      </c>
      <c r="AR98" s="82">
        <f t="shared" si="71"/>
        <v>11.390077826064051</v>
      </c>
      <c r="AS98" s="82">
        <f t="shared" si="71"/>
        <v>11.42251461264887</v>
      </c>
      <c r="AT98" s="82">
        <f t="shared" si="71"/>
        <v>11.547695953378971</v>
      </c>
      <c r="AU98" s="82">
        <f t="shared" si="69"/>
        <v>11.892007160308948</v>
      </c>
      <c r="AW98" s="82">
        <v>7200</v>
      </c>
      <c r="AX98" s="82">
        <f t="shared" si="39"/>
        <v>-0.40712176246709364</v>
      </c>
      <c r="AY98" s="82">
        <f t="shared" si="40"/>
        <v>-0.457676763377034</v>
      </c>
      <c r="AZ98" s="82">
        <f t="shared" si="41"/>
        <v>5.0555000909940383E-2</v>
      </c>
      <c r="BA98" s="82">
        <f t="shared" si="42"/>
        <v>0.45392386278199159</v>
      </c>
      <c r="BB98" s="82">
        <f t="shared" si="43"/>
        <v>0.32955035968569563</v>
      </c>
      <c r="BC98" s="82">
        <f t="shared" si="44"/>
        <v>-3.0021683436408813</v>
      </c>
      <c r="BD98" s="82">
        <f t="shared" si="45"/>
        <v>-14.321455807894683</v>
      </c>
      <c r="BE98" s="82">
        <f t="shared" si="49"/>
        <v>15.966230044555809</v>
      </c>
      <c r="BF98" s="82">
        <f t="shared" si="49"/>
        <v>15.971120929184767</v>
      </c>
      <c r="BG98" s="82">
        <f t="shared" si="49"/>
        <v>15.961946401123598</v>
      </c>
      <c r="BH98" s="82">
        <f t="shared" si="47"/>
        <v>15.979175011182898</v>
      </c>
      <c r="BI98" s="82">
        <f t="shared" si="47"/>
        <v>15.946885288742518</v>
      </c>
      <c r="BJ98" s="82">
        <f t="shared" si="47"/>
        <v>16.007640725478268</v>
      </c>
      <c r="BK98" s="82">
        <f t="shared" si="47"/>
        <v>15.894069225349227</v>
      </c>
      <c r="BL98" s="82">
        <f t="shared" si="46"/>
        <v>16.109673214290083</v>
      </c>
    </row>
    <row r="99" spans="1:64" s="82" customFormat="1" ht="12.95" customHeight="1" x14ac:dyDescent="0.2">
      <c r="A99" s="68" t="s">
        <v>467</v>
      </c>
      <c r="B99" s="69" t="s">
        <v>165</v>
      </c>
      <c r="C99" s="68">
        <v>36308.504999999997</v>
      </c>
      <c r="D99" s="68" t="s">
        <v>206</v>
      </c>
      <c r="E99" s="82">
        <f t="shared" si="51"/>
        <v>-3419.9185222941073</v>
      </c>
      <c r="F99" s="82">
        <f t="shared" si="70"/>
        <v>-3420</v>
      </c>
      <c r="G99" s="82">
        <f t="shared" si="52"/>
        <v>0.18470999999408377</v>
      </c>
      <c r="H99" s="82">
        <f t="shared" si="53"/>
        <v>0.18470999999408377</v>
      </c>
      <c r="Q99" s="111">
        <f t="shared" si="54"/>
        <v>21290.004999999997</v>
      </c>
      <c r="S99" s="83">
        <f t="shared" si="55"/>
        <v>0.2</v>
      </c>
      <c r="Z99" s="82">
        <f t="shared" si="56"/>
        <v>-3420</v>
      </c>
      <c r="AA99" s="82">
        <f t="shared" si="57"/>
        <v>0.18876025313360745</v>
      </c>
      <c r="AB99" s="82">
        <f t="shared" si="58"/>
        <v>0.10660120438825742</v>
      </c>
      <c r="AC99" s="82">
        <f t="shared" si="59"/>
        <v>0.18470999999408377</v>
      </c>
      <c r="AD99" s="82">
        <f t="shared" si="60"/>
        <v>-4.0502531395236741E-3</v>
      </c>
      <c r="AE99" s="82">
        <f t="shared" si="61"/>
        <v>3.2809100988442761E-6</v>
      </c>
      <c r="AF99" s="82">
        <f t="shared" si="62"/>
        <v>0.18470999999408377</v>
      </c>
      <c r="AG99" s="83"/>
      <c r="AH99" s="82">
        <f t="shared" si="63"/>
        <v>7.8108795605826356E-2</v>
      </c>
      <c r="AI99" s="82">
        <f t="shared" si="64"/>
        <v>0.95715491066056857</v>
      </c>
      <c r="AJ99" s="82">
        <f t="shared" si="65"/>
        <v>0.99297217932495274</v>
      </c>
      <c r="AK99" s="82">
        <f t="shared" si="66"/>
        <v>-0.54976007378079483</v>
      </c>
      <c r="AL99" s="82">
        <f t="shared" si="67"/>
        <v>-1.6485732751628115</v>
      </c>
      <c r="AM99" s="82">
        <f t="shared" si="68"/>
        <v>-1.0809664289028393</v>
      </c>
      <c r="AN99" s="82">
        <f t="shared" si="71"/>
        <v>11.513333197165329</v>
      </c>
      <c r="AO99" s="82">
        <f t="shared" si="71"/>
        <v>11.51357679563424</v>
      </c>
      <c r="AP99" s="82">
        <f t="shared" si="71"/>
        <v>11.51446828049313</v>
      </c>
      <c r="AQ99" s="82">
        <f t="shared" si="71"/>
        <v>11.517719009177359</v>
      </c>
      <c r="AR99" s="82">
        <f t="shared" si="71"/>
        <v>11.529420321946315</v>
      </c>
      <c r="AS99" s="82">
        <f t="shared" si="71"/>
        <v>11.569757276549293</v>
      </c>
      <c r="AT99" s="82">
        <f t="shared" si="71"/>
        <v>11.693018411819756</v>
      </c>
      <c r="AU99" s="82">
        <f t="shared" si="69"/>
        <v>11.992418549956994</v>
      </c>
      <c r="AW99" s="82">
        <v>7400</v>
      </c>
      <c r="AX99" s="82">
        <f t="shared" si="39"/>
        <v>-0.43025641918014151</v>
      </c>
      <c r="AY99" s="82">
        <f t="shared" si="40"/>
        <v>-0.48551311299372896</v>
      </c>
      <c r="AZ99" s="82">
        <f t="shared" si="41"/>
        <v>5.5256693813587443E-2</v>
      </c>
      <c r="BA99" s="82">
        <f t="shared" si="42"/>
        <v>0.45624681995212268</v>
      </c>
      <c r="BB99" s="82">
        <f t="shared" si="43"/>
        <v>0.35548143046938147</v>
      </c>
      <c r="BC99" s="82">
        <f t="shared" si="44"/>
        <v>-2.974566544722844</v>
      </c>
      <c r="BD99" s="82">
        <f t="shared" si="45"/>
        <v>-11.946325218423304</v>
      </c>
      <c r="BE99" s="82">
        <f t="shared" si="49"/>
        <v>16.016831231986586</v>
      </c>
      <c r="BF99" s="82">
        <f t="shared" si="49"/>
        <v>16.022083237439432</v>
      </c>
      <c r="BG99" s="82">
        <f t="shared" si="49"/>
        <v>16.012084903070161</v>
      </c>
      <c r="BH99" s="82">
        <f t="shared" si="47"/>
        <v>16.031146899119793</v>
      </c>
      <c r="BI99" s="82">
        <f t="shared" si="47"/>
        <v>15.994903093795168</v>
      </c>
      <c r="BJ99" s="82">
        <f t="shared" si="47"/>
        <v>16.064195801603258</v>
      </c>
      <c r="BK99" s="82">
        <f t="shared" si="47"/>
        <v>15.932941450168343</v>
      </c>
      <c r="BL99" s="82">
        <f t="shared" si="46"/>
        <v>16.187210966914058</v>
      </c>
    </row>
    <row r="100" spans="1:64" s="82" customFormat="1" ht="12.95" customHeight="1" x14ac:dyDescent="0.2">
      <c r="A100" s="68" t="s">
        <v>471</v>
      </c>
      <c r="B100" s="69" t="s">
        <v>165</v>
      </c>
      <c r="C100" s="68">
        <v>37444.252999999997</v>
      </c>
      <c r="D100" s="68" t="s">
        <v>206</v>
      </c>
      <c r="E100" s="82">
        <f t="shared" si="51"/>
        <v>-2918.927013911114</v>
      </c>
      <c r="F100" s="82">
        <f t="shared" si="70"/>
        <v>-2919</v>
      </c>
      <c r="G100" s="82">
        <f t="shared" si="52"/>
        <v>0.16545949999999721</v>
      </c>
      <c r="H100" s="82">
        <f t="shared" si="53"/>
        <v>0.16545949999999721</v>
      </c>
      <c r="Q100" s="111">
        <f t="shared" si="54"/>
        <v>22425.752999999997</v>
      </c>
      <c r="S100" s="83">
        <f t="shared" si="55"/>
        <v>0.2</v>
      </c>
      <c r="Z100" s="82">
        <f t="shared" si="56"/>
        <v>-2919</v>
      </c>
      <c r="AA100" s="82">
        <f t="shared" si="57"/>
        <v>0.17752298982396431</v>
      </c>
      <c r="AB100" s="82">
        <f t="shared" si="58"/>
        <v>0.11191547762828032</v>
      </c>
      <c r="AC100" s="82">
        <f t="shared" si="59"/>
        <v>0.16545949999999721</v>
      </c>
      <c r="AD100" s="82">
        <f t="shared" si="60"/>
        <v>-1.20634898239671E-2</v>
      </c>
      <c r="AE100" s="82">
        <f t="shared" si="61"/>
        <v>2.9105557346591554E-5</v>
      </c>
      <c r="AF100" s="82">
        <f t="shared" si="62"/>
        <v>0.16545949999999721</v>
      </c>
      <c r="AG100" s="83"/>
      <c r="AH100" s="82">
        <f t="shared" si="63"/>
        <v>5.354402237171689E-2</v>
      </c>
      <c r="AI100" s="82">
        <f t="shared" si="64"/>
        <v>1.1603674612813459</v>
      </c>
      <c r="AJ100" s="82">
        <f t="shared" si="65"/>
        <v>0.88163089778537451</v>
      </c>
      <c r="AK100" s="82">
        <f t="shared" si="66"/>
        <v>-0.52759275749970724</v>
      </c>
      <c r="AL100" s="82">
        <f t="shared" si="67"/>
        <v>-1.2757098398026248</v>
      </c>
      <c r="AM100" s="82">
        <f t="shared" si="68"/>
        <v>-0.74121493809100858</v>
      </c>
      <c r="AN100" s="82">
        <f t="shared" si="71"/>
        <v>11.807839813644989</v>
      </c>
      <c r="AO100" s="82">
        <f t="shared" si="71"/>
        <v>11.809067086495947</v>
      </c>
      <c r="AP100" s="82">
        <f t="shared" si="71"/>
        <v>11.812125361704837</v>
      </c>
      <c r="AQ100" s="82">
        <f t="shared" si="71"/>
        <v>11.819708460276305</v>
      </c>
      <c r="AR100" s="82">
        <f t="shared" si="71"/>
        <v>11.838286245875315</v>
      </c>
      <c r="AS100" s="82">
        <f t="shared" si="71"/>
        <v>11.882561191511661</v>
      </c>
      <c r="AT100" s="82">
        <f t="shared" si="71"/>
        <v>11.982258420073705</v>
      </c>
      <c r="AU100" s="82">
        <f t="shared" si="69"/>
        <v>12.186650620280053</v>
      </c>
      <c r="AW100" s="82">
        <v>7600</v>
      </c>
      <c r="AX100" s="82">
        <f t="shared" si="39"/>
        <v>-0.45413297540846342</v>
      </c>
      <c r="AY100" s="82">
        <f t="shared" si="40"/>
        <v>-0.51398285891129769</v>
      </c>
      <c r="AZ100" s="82">
        <f t="shared" si="41"/>
        <v>5.9849883502834295E-2</v>
      </c>
      <c r="BA100" s="82">
        <f t="shared" si="42"/>
        <v>0.45902227920620642</v>
      </c>
      <c r="BB100" s="82">
        <f t="shared" si="43"/>
        <v>0.38147308310267747</v>
      </c>
      <c r="BC100" s="82">
        <f t="shared" si="44"/>
        <v>-2.9466062709283469</v>
      </c>
      <c r="BD100" s="82">
        <f t="shared" si="45"/>
        <v>-10.224608195591953</v>
      </c>
      <c r="BE100" s="82">
        <f t="shared" si="49"/>
        <v>16.067804172519445</v>
      </c>
      <c r="BF100" s="82">
        <f t="shared" si="49"/>
        <v>16.073182718960457</v>
      </c>
      <c r="BG100" s="82">
        <f t="shared" si="49"/>
        <v>16.062760691982632</v>
      </c>
      <c r="BH100" s="82">
        <f t="shared" si="47"/>
        <v>16.082993341953589</v>
      </c>
      <c r="BI100" s="82">
        <f t="shared" si="47"/>
        <v>16.043852755147629</v>
      </c>
      <c r="BJ100" s="82">
        <f t="shared" si="47"/>
        <v>16.120123521082078</v>
      </c>
      <c r="BK100" s="82">
        <f t="shared" si="47"/>
        <v>15.97334160379711</v>
      </c>
      <c r="BL100" s="82">
        <f t="shared" si="46"/>
        <v>16.264748719538034</v>
      </c>
    </row>
    <row r="101" spans="1:64" s="82" customFormat="1" ht="12.95" customHeight="1" x14ac:dyDescent="0.2">
      <c r="A101" s="68" t="s">
        <v>471</v>
      </c>
      <c r="B101" s="69" t="s">
        <v>165</v>
      </c>
      <c r="C101" s="68">
        <v>37446.521999999997</v>
      </c>
      <c r="D101" s="68" t="s">
        <v>206</v>
      </c>
      <c r="E101" s="82">
        <f t="shared" si="51"/>
        <v>-2917.9261319086618</v>
      </c>
      <c r="F101" s="82">
        <f t="shared" si="70"/>
        <v>-2918</v>
      </c>
      <c r="G101" s="82">
        <f t="shared" si="52"/>
        <v>0.16745899999659741</v>
      </c>
      <c r="H101" s="82">
        <f t="shared" si="53"/>
        <v>0.16745899999659741</v>
      </c>
      <c r="Q101" s="111">
        <f t="shared" si="54"/>
        <v>22428.021999999997</v>
      </c>
      <c r="S101" s="83">
        <f t="shared" si="55"/>
        <v>0.2</v>
      </c>
      <c r="Z101" s="82">
        <f t="shared" si="56"/>
        <v>-2918</v>
      </c>
      <c r="AA101" s="82">
        <f t="shared" si="57"/>
        <v>0.17748554492467711</v>
      </c>
      <c r="AB101" s="82">
        <f t="shared" si="58"/>
        <v>0.11397504977859621</v>
      </c>
      <c r="AC101" s="82">
        <f t="shared" si="59"/>
        <v>0.16745899999659741</v>
      </c>
      <c r="AD101" s="82">
        <f t="shared" si="60"/>
        <v>-1.0026544928079695E-2</v>
      </c>
      <c r="AE101" s="82">
        <f t="shared" si="61"/>
        <v>2.0106320638960133E-5</v>
      </c>
      <c r="AF101" s="82">
        <f t="shared" si="62"/>
        <v>0.16745899999659741</v>
      </c>
      <c r="AG101" s="83"/>
      <c r="AH101" s="82">
        <f t="shared" si="63"/>
        <v>5.3483950218001203E-2</v>
      </c>
      <c r="AI101" s="82">
        <f t="shared" si="64"/>
        <v>1.1608436324437088</v>
      </c>
      <c r="AJ101" s="82">
        <f t="shared" si="65"/>
        <v>0.88120453797964327</v>
      </c>
      <c r="AK101" s="82">
        <f t="shared" si="66"/>
        <v>-0.52744778538380643</v>
      </c>
      <c r="AL101" s="82">
        <f t="shared" si="67"/>
        <v>-1.2748071804058023</v>
      </c>
      <c r="AM101" s="82">
        <f t="shared" si="68"/>
        <v>-0.74051588185327633</v>
      </c>
      <c r="AN101" s="82">
        <f t="shared" ref="AN101:AT110" si="72">$AU101+$AB$7*SIN(AO101)</f>
        <v>11.808488629527728</v>
      </c>
      <c r="AO101" s="82">
        <f t="shared" si="72"/>
        <v>11.809718535465127</v>
      </c>
      <c r="AP101" s="82">
        <f t="shared" si="72"/>
        <v>11.812781485541626</v>
      </c>
      <c r="AQ101" s="82">
        <f t="shared" si="72"/>
        <v>11.820371509219045</v>
      </c>
      <c r="AR101" s="82">
        <f t="shared" si="72"/>
        <v>11.838955024839171</v>
      </c>
      <c r="AS101" s="82">
        <f t="shared" si="72"/>
        <v>11.883218612209458</v>
      </c>
      <c r="AT101" s="82">
        <f t="shared" si="72"/>
        <v>11.982844678252796</v>
      </c>
      <c r="AU101" s="82">
        <f t="shared" si="69"/>
        <v>12.187038309043173</v>
      </c>
    </row>
    <row r="102" spans="1:64" s="82" customFormat="1" ht="12.95" customHeight="1" x14ac:dyDescent="0.2">
      <c r="A102" s="68" t="s">
        <v>471</v>
      </c>
      <c r="B102" s="69" t="s">
        <v>165</v>
      </c>
      <c r="C102" s="68">
        <v>37480.523999999998</v>
      </c>
      <c r="D102" s="68" t="s">
        <v>206</v>
      </c>
      <c r="E102" s="82">
        <f t="shared" si="51"/>
        <v>-2902.92745855151</v>
      </c>
      <c r="F102" s="82">
        <f t="shared" si="70"/>
        <v>-2903</v>
      </c>
      <c r="G102" s="82">
        <f t="shared" si="52"/>
        <v>0.16445150000072317</v>
      </c>
      <c r="H102" s="82">
        <f t="shared" si="53"/>
        <v>0.16445150000072317</v>
      </c>
      <c r="Q102" s="111">
        <f t="shared" si="54"/>
        <v>22462.023999999998</v>
      </c>
      <c r="S102" s="83">
        <f t="shared" si="55"/>
        <v>0.2</v>
      </c>
      <c r="Z102" s="82">
        <f t="shared" si="56"/>
        <v>-2903</v>
      </c>
      <c r="AA102" s="82">
        <f t="shared" si="57"/>
        <v>0.17691627610025379</v>
      </c>
      <c r="AB102" s="82">
        <f t="shared" si="58"/>
        <v>0.11187432723467039</v>
      </c>
      <c r="AC102" s="82">
        <f t="shared" si="59"/>
        <v>0.16445150000072317</v>
      </c>
      <c r="AD102" s="82">
        <f t="shared" si="60"/>
        <v>-1.2464776099530617E-2</v>
      </c>
      <c r="AE102" s="82">
        <f t="shared" si="61"/>
        <v>3.1074128642285939E-5</v>
      </c>
      <c r="AF102" s="82">
        <f t="shared" si="62"/>
        <v>0.16445150000072317</v>
      </c>
      <c r="AG102" s="83"/>
      <c r="AH102" s="82">
        <f t="shared" si="63"/>
        <v>5.2577172766052775E-2</v>
      </c>
      <c r="AI102" s="82">
        <f t="shared" si="64"/>
        <v>1.1680173631632211</v>
      </c>
      <c r="AJ102" s="82">
        <f t="shared" si="65"/>
        <v>0.8746797071251633</v>
      </c>
      <c r="AK102" s="82">
        <f t="shared" si="66"/>
        <v>-0.52520663179328486</v>
      </c>
      <c r="AL102" s="82">
        <f t="shared" si="67"/>
        <v>-1.2611775987511338</v>
      </c>
      <c r="AM102" s="82">
        <f t="shared" si="68"/>
        <v>-0.73001692666447571</v>
      </c>
      <c r="AN102" s="82">
        <f t="shared" si="72"/>
        <v>11.818253164909313</v>
      </c>
      <c r="AO102" s="82">
        <f t="shared" si="72"/>
        <v>11.81952259729392</v>
      </c>
      <c r="AP102" s="82">
        <f t="shared" si="72"/>
        <v>11.822655127459505</v>
      </c>
      <c r="AQ102" s="82">
        <f t="shared" si="72"/>
        <v>11.83034686621537</v>
      </c>
      <c r="AR102" s="82">
        <f t="shared" si="72"/>
        <v>11.849010805161447</v>
      </c>
      <c r="AS102" s="82">
        <f t="shared" si="72"/>
        <v>11.893094098197059</v>
      </c>
      <c r="AT102" s="82">
        <f t="shared" si="72"/>
        <v>11.991642217114178</v>
      </c>
      <c r="AU102" s="82">
        <f t="shared" si="69"/>
        <v>12.192853640489972</v>
      </c>
    </row>
    <row r="103" spans="1:64" s="82" customFormat="1" ht="12.95" customHeight="1" x14ac:dyDescent="0.2">
      <c r="A103" s="68" t="s">
        <v>471</v>
      </c>
      <c r="B103" s="69" t="s">
        <v>165</v>
      </c>
      <c r="C103" s="68">
        <v>37487.324000000001</v>
      </c>
      <c r="D103" s="68" t="s">
        <v>206</v>
      </c>
      <c r="E103" s="82">
        <f t="shared" si="51"/>
        <v>-2899.9279003246797</v>
      </c>
      <c r="F103" s="82">
        <f t="shared" si="70"/>
        <v>-2900</v>
      </c>
      <c r="G103" s="82">
        <f t="shared" si="52"/>
        <v>0.16345000000001164</v>
      </c>
      <c r="H103" s="82">
        <f t="shared" si="53"/>
        <v>0.16345000000001164</v>
      </c>
      <c r="Q103" s="111">
        <f t="shared" si="54"/>
        <v>22468.824000000001</v>
      </c>
      <c r="S103" s="83">
        <f t="shared" si="55"/>
        <v>0.2</v>
      </c>
      <c r="Z103" s="82">
        <f t="shared" si="56"/>
        <v>-2900</v>
      </c>
      <c r="AA103" s="82">
        <f t="shared" si="57"/>
        <v>0.17680071095041622</v>
      </c>
      <c r="AB103" s="82">
        <f t="shared" si="58"/>
        <v>0.11105546656679838</v>
      </c>
      <c r="AC103" s="82">
        <f t="shared" si="59"/>
        <v>0.16345000000001164</v>
      </c>
      <c r="AD103" s="82">
        <f t="shared" si="60"/>
        <v>-1.3350710950404576E-2</v>
      </c>
      <c r="AE103" s="82">
        <f t="shared" si="61"/>
        <v>3.5648296576250532E-5</v>
      </c>
      <c r="AF103" s="82">
        <f t="shared" si="62"/>
        <v>0.16345000000001164</v>
      </c>
      <c r="AG103" s="83"/>
      <c r="AH103" s="82">
        <f t="shared" si="63"/>
        <v>5.2394533433213264E-2</v>
      </c>
      <c r="AI103" s="82">
        <f t="shared" si="64"/>
        <v>1.1694590580414745</v>
      </c>
      <c r="AJ103" s="82">
        <f t="shared" si="65"/>
        <v>0.8733453164324041</v>
      </c>
      <c r="AK103" s="82">
        <f t="shared" si="66"/>
        <v>-0.5247432401200276</v>
      </c>
      <c r="AL103" s="82">
        <f t="shared" si="67"/>
        <v>-1.2584313838874519</v>
      </c>
      <c r="AM103" s="82">
        <f t="shared" si="68"/>
        <v>-0.72791416281972765</v>
      </c>
      <c r="AN103" s="82">
        <f t="shared" si="72"/>
        <v>11.820213360874639</v>
      </c>
      <c r="AO103" s="82">
        <f t="shared" si="72"/>
        <v>11.821490701240149</v>
      </c>
      <c r="AP103" s="82">
        <f t="shared" si="72"/>
        <v>11.82463701739908</v>
      </c>
      <c r="AQ103" s="82">
        <f t="shared" si="72"/>
        <v>11.832348600826831</v>
      </c>
      <c r="AR103" s="82">
        <f t="shared" si="72"/>
        <v>11.851027368928015</v>
      </c>
      <c r="AS103" s="82">
        <f t="shared" si="72"/>
        <v>11.895072369365838</v>
      </c>
      <c r="AT103" s="82">
        <f t="shared" si="72"/>
        <v>11.993402544665575</v>
      </c>
      <c r="AU103" s="82">
        <f t="shared" si="69"/>
        <v>12.194016706779331</v>
      </c>
    </row>
    <row r="104" spans="1:64" s="82" customFormat="1" ht="12.95" customHeight="1" x14ac:dyDescent="0.2">
      <c r="A104" s="68" t="s">
        <v>471</v>
      </c>
      <c r="B104" s="69" t="s">
        <v>165</v>
      </c>
      <c r="C104" s="68">
        <v>37487.328000000001</v>
      </c>
      <c r="D104" s="68" t="s">
        <v>206</v>
      </c>
      <c r="E104" s="82">
        <f t="shared" si="51"/>
        <v>-2899.9261358786634</v>
      </c>
      <c r="F104" s="82">
        <f t="shared" si="70"/>
        <v>-2900</v>
      </c>
      <c r="G104" s="82">
        <f t="shared" si="52"/>
        <v>0.16745000000082655</v>
      </c>
      <c r="H104" s="82">
        <f t="shared" si="53"/>
        <v>0.16745000000082655</v>
      </c>
      <c r="Q104" s="111">
        <f t="shared" si="54"/>
        <v>22468.828000000001</v>
      </c>
      <c r="S104" s="83">
        <f t="shared" si="55"/>
        <v>0.2</v>
      </c>
      <c r="Z104" s="82">
        <f t="shared" si="56"/>
        <v>-2900</v>
      </c>
      <c r="AA104" s="82">
        <f t="shared" si="57"/>
        <v>0.17680071095041622</v>
      </c>
      <c r="AB104" s="82">
        <f t="shared" si="58"/>
        <v>0.11505546656761328</v>
      </c>
      <c r="AC104" s="82">
        <f t="shared" si="59"/>
        <v>0.16745000000082655</v>
      </c>
      <c r="AD104" s="82">
        <f t="shared" si="60"/>
        <v>-9.350710949589669E-3</v>
      </c>
      <c r="AE104" s="82">
        <f t="shared" si="61"/>
        <v>1.7487159052555225E-5</v>
      </c>
      <c r="AF104" s="82">
        <f t="shared" si="62"/>
        <v>0.16745000000082655</v>
      </c>
      <c r="AG104" s="83"/>
      <c r="AH104" s="82">
        <f t="shared" si="63"/>
        <v>5.2394533433213264E-2</v>
      </c>
      <c r="AI104" s="82">
        <f t="shared" si="64"/>
        <v>1.1694590580414745</v>
      </c>
      <c r="AJ104" s="82">
        <f t="shared" si="65"/>
        <v>0.8733453164324041</v>
      </c>
      <c r="AK104" s="82">
        <f t="shared" si="66"/>
        <v>-0.5247432401200276</v>
      </c>
      <c r="AL104" s="82">
        <f t="shared" si="67"/>
        <v>-1.2584313838874519</v>
      </c>
      <c r="AM104" s="82">
        <f t="shared" si="68"/>
        <v>-0.72791416281972765</v>
      </c>
      <c r="AN104" s="82">
        <f t="shared" si="72"/>
        <v>11.820213360874639</v>
      </c>
      <c r="AO104" s="82">
        <f t="shared" si="72"/>
        <v>11.821490701240149</v>
      </c>
      <c r="AP104" s="82">
        <f t="shared" si="72"/>
        <v>11.82463701739908</v>
      </c>
      <c r="AQ104" s="82">
        <f t="shared" si="72"/>
        <v>11.832348600826831</v>
      </c>
      <c r="AR104" s="82">
        <f t="shared" si="72"/>
        <v>11.851027368928015</v>
      </c>
      <c r="AS104" s="82">
        <f t="shared" si="72"/>
        <v>11.895072369365838</v>
      </c>
      <c r="AT104" s="82">
        <f t="shared" si="72"/>
        <v>11.993402544665575</v>
      </c>
      <c r="AU104" s="82">
        <f t="shared" si="69"/>
        <v>12.194016706779331</v>
      </c>
    </row>
    <row r="105" spans="1:64" s="82" customFormat="1" ht="12.95" customHeight="1" x14ac:dyDescent="0.2">
      <c r="A105" s="68" t="s">
        <v>471</v>
      </c>
      <c r="B105" s="69" t="s">
        <v>165</v>
      </c>
      <c r="C105" s="68">
        <v>37496.396000000001</v>
      </c>
      <c r="D105" s="68" t="s">
        <v>206</v>
      </c>
      <c r="E105" s="82">
        <f t="shared" si="51"/>
        <v>-2895.9261367608869</v>
      </c>
      <c r="F105" s="82">
        <f t="shared" si="70"/>
        <v>-2896</v>
      </c>
      <c r="G105" s="82">
        <f t="shared" si="52"/>
        <v>0.16744800000014948</v>
      </c>
      <c r="H105" s="82">
        <f t="shared" si="53"/>
        <v>0.16744800000014948</v>
      </c>
      <c r="Q105" s="111">
        <f t="shared" si="54"/>
        <v>22477.896000000001</v>
      </c>
      <c r="S105" s="83">
        <f t="shared" si="55"/>
        <v>0.2</v>
      </c>
      <c r="Z105" s="82">
        <f t="shared" si="56"/>
        <v>-2896</v>
      </c>
      <c r="AA105" s="82">
        <f t="shared" si="57"/>
        <v>0.17664573528172051</v>
      </c>
      <c r="AB105" s="82">
        <f t="shared" si="58"/>
        <v>0.11529765279092921</v>
      </c>
      <c r="AC105" s="82">
        <f t="shared" si="59"/>
        <v>0.16744800000014948</v>
      </c>
      <c r="AD105" s="82">
        <f t="shared" si="60"/>
        <v>-9.1977352815710289E-3</v>
      </c>
      <c r="AE105" s="82">
        <f t="shared" si="61"/>
        <v>1.6919666861971299E-5</v>
      </c>
      <c r="AF105" s="82">
        <f t="shared" si="62"/>
        <v>0.16744800000014948</v>
      </c>
      <c r="AG105" s="83"/>
      <c r="AH105" s="82">
        <f t="shared" si="63"/>
        <v>5.2150347209220266E-2</v>
      </c>
      <c r="AI105" s="82">
        <f t="shared" si="64"/>
        <v>1.1713848815042596</v>
      </c>
      <c r="AJ105" s="82">
        <f t="shared" si="65"/>
        <v>0.87155068973318073</v>
      </c>
      <c r="AK105" s="82">
        <f t="shared" si="66"/>
        <v>-0.52411741317737159</v>
      </c>
      <c r="AL105" s="82">
        <f t="shared" si="67"/>
        <v>-1.2547591681501964</v>
      </c>
      <c r="AM105" s="82">
        <f t="shared" si="68"/>
        <v>-0.72510892275178507</v>
      </c>
      <c r="AN105" s="82">
        <f t="shared" si="72"/>
        <v>11.822830747953008</v>
      </c>
      <c r="AO105" s="82">
        <f t="shared" si="72"/>
        <v>11.824118631185961</v>
      </c>
      <c r="AP105" s="82">
        <f t="shared" si="72"/>
        <v>11.82728325648706</v>
      </c>
      <c r="AQ105" s="82">
        <f t="shared" si="72"/>
        <v>11.835021033877453</v>
      </c>
      <c r="AR105" s="82">
        <f t="shared" si="72"/>
        <v>11.853718916106054</v>
      </c>
      <c r="AS105" s="82">
        <f t="shared" si="72"/>
        <v>11.897711700650492</v>
      </c>
      <c r="AT105" s="82">
        <f t="shared" si="72"/>
        <v>11.995750070067251</v>
      </c>
      <c r="AU105" s="82">
        <f t="shared" si="69"/>
        <v>12.195567461831811</v>
      </c>
    </row>
    <row r="106" spans="1:64" s="82" customFormat="1" ht="12.95" customHeight="1" x14ac:dyDescent="0.2">
      <c r="A106" s="68" t="s">
        <v>471</v>
      </c>
      <c r="B106" s="69" t="s">
        <v>165</v>
      </c>
      <c r="C106" s="68">
        <v>37496.398999999998</v>
      </c>
      <c r="D106" s="68" t="s">
        <v>206</v>
      </c>
      <c r="E106" s="82">
        <f t="shared" si="51"/>
        <v>-2895.9248134263762</v>
      </c>
      <c r="F106" s="82">
        <f t="shared" si="70"/>
        <v>-2896</v>
      </c>
      <c r="G106" s="82">
        <f t="shared" si="52"/>
        <v>0.17044799999712268</v>
      </c>
      <c r="H106" s="82">
        <f t="shared" si="53"/>
        <v>0.17044799999712268</v>
      </c>
      <c r="Q106" s="111">
        <f t="shared" si="54"/>
        <v>22477.898999999998</v>
      </c>
      <c r="S106" s="83">
        <f t="shared" si="55"/>
        <v>0.2</v>
      </c>
      <c r="Z106" s="82">
        <f t="shared" si="56"/>
        <v>-2896</v>
      </c>
      <c r="AA106" s="82">
        <f t="shared" si="57"/>
        <v>0.17664573528172051</v>
      </c>
      <c r="AB106" s="82">
        <f t="shared" si="58"/>
        <v>0.11829765278790241</v>
      </c>
      <c r="AC106" s="82">
        <f t="shared" si="59"/>
        <v>0.17044799999712268</v>
      </c>
      <c r="AD106" s="82">
        <f t="shared" si="60"/>
        <v>-6.1977352845978273E-3</v>
      </c>
      <c r="AE106" s="82">
        <f t="shared" si="61"/>
        <v>7.6823845315897825E-6</v>
      </c>
      <c r="AF106" s="82">
        <f t="shared" si="62"/>
        <v>0.17044799999712268</v>
      </c>
      <c r="AG106" s="83"/>
      <c r="AH106" s="82">
        <f t="shared" si="63"/>
        <v>5.2150347209220266E-2</v>
      </c>
      <c r="AI106" s="82">
        <f t="shared" si="64"/>
        <v>1.1713848815042596</v>
      </c>
      <c r="AJ106" s="82">
        <f t="shared" si="65"/>
        <v>0.87155068973318073</v>
      </c>
      <c r="AK106" s="82">
        <f t="shared" si="66"/>
        <v>-0.52411741317737159</v>
      </c>
      <c r="AL106" s="82">
        <f t="shared" si="67"/>
        <v>-1.2547591681501964</v>
      </c>
      <c r="AM106" s="82">
        <f t="shared" si="68"/>
        <v>-0.72510892275178507</v>
      </c>
      <c r="AN106" s="82">
        <f t="shared" si="72"/>
        <v>11.822830747953008</v>
      </c>
      <c r="AO106" s="82">
        <f t="shared" si="72"/>
        <v>11.824118631185961</v>
      </c>
      <c r="AP106" s="82">
        <f t="shared" si="72"/>
        <v>11.82728325648706</v>
      </c>
      <c r="AQ106" s="82">
        <f t="shared" si="72"/>
        <v>11.835021033877453</v>
      </c>
      <c r="AR106" s="82">
        <f t="shared" si="72"/>
        <v>11.853718916106054</v>
      </c>
      <c r="AS106" s="82">
        <f t="shared" si="72"/>
        <v>11.897711700650492</v>
      </c>
      <c r="AT106" s="82">
        <f t="shared" si="72"/>
        <v>11.995750070067251</v>
      </c>
      <c r="AU106" s="82">
        <f t="shared" si="69"/>
        <v>12.195567461831811</v>
      </c>
    </row>
    <row r="107" spans="1:64" s="82" customFormat="1" ht="12.95" customHeight="1" x14ac:dyDescent="0.2">
      <c r="A107" s="68" t="s">
        <v>471</v>
      </c>
      <c r="B107" s="69" t="s">
        <v>165</v>
      </c>
      <c r="C107" s="68">
        <v>37512.260999999999</v>
      </c>
      <c r="D107" s="68" t="s">
        <v>206</v>
      </c>
      <c r="E107" s="82">
        <f t="shared" si="51"/>
        <v>-2888.9279027507937</v>
      </c>
      <c r="F107" s="82">
        <f t="shared" si="70"/>
        <v>-2889</v>
      </c>
      <c r="G107" s="82">
        <f t="shared" si="52"/>
        <v>0.16344450000178767</v>
      </c>
      <c r="H107" s="82">
        <f t="shared" si="53"/>
        <v>0.16344450000178767</v>
      </c>
      <c r="Q107" s="111">
        <f t="shared" si="54"/>
        <v>22493.760999999999</v>
      </c>
      <c r="S107" s="83">
        <f t="shared" si="55"/>
        <v>0.2</v>
      </c>
      <c r="Z107" s="82">
        <f t="shared" si="56"/>
        <v>-2889</v>
      </c>
      <c r="AA107" s="82">
        <f t="shared" si="57"/>
        <v>0.17637208127510079</v>
      </c>
      <c r="AB107" s="82">
        <f t="shared" si="58"/>
        <v>0.11172331562701775</v>
      </c>
      <c r="AC107" s="82">
        <f t="shared" si="59"/>
        <v>0.16344450000178767</v>
      </c>
      <c r="AD107" s="82">
        <f t="shared" si="60"/>
        <v>-1.2927581273313116E-2</v>
      </c>
      <c r="AE107" s="82">
        <f t="shared" si="61"/>
        <v>3.3424471515623194E-5</v>
      </c>
      <c r="AF107" s="82">
        <f t="shared" si="62"/>
        <v>0.16344450000178767</v>
      </c>
      <c r="AG107" s="83"/>
      <c r="AH107" s="82">
        <f t="shared" si="63"/>
        <v>5.1721184374769927E-2</v>
      </c>
      <c r="AI107" s="82">
        <f t="shared" si="64"/>
        <v>1.1747647999510034</v>
      </c>
      <c r="AJ107" s="82">
        <f t="shared" si="65"/>
        <v>0.86836731563746317</v>
      </c>
      <c r="AK107" s="82">
        <f t="shared" si="66"/>
        <v>-0.52300010047996603</v>
      </c>
      <c r="AL107" s="82">
        <f t="shared" si="67"/>
        <v>-1.2483035284261026</v>
      </c>
      <c r="AM107" s="82">
        <f t="shared" si="68"/>
        <v>-0.72019545325533052</v>
      </c>
      <c r="AN107" s="82">
        <f t="shared" si="72"/>
        <v>11.827421626966975</v>
      </c>
      <c r="AO107" s="82">
        <f t="shared" si="72"/>
        <v>11.828727952693988</v>
      </c>
      <c r="AP107" s="82">
        <f t="shared" si="72"/>
        <v>11.831924412074983</v>
      </c>
      <c r="AQ107" s="82">
        <f t="shared" si="72"/>
        <v>11.839707285923303</v>
      </c>
      <c r="AR107" s="82">
        <f t="shared" si="72"/>
        <v>11.858436795985902</v>
      </c>
      <c r="AS107" s="82">
        <f t="shared" si="72"/>
        <v>11.902335013968974</v>
      </c>
      <c r="AT107" s="82">
        <f t="shared" si="72"/>
        <v>11.999859394639795</v>
      </c>
      <c r="AU107" s="82">
        <f t="shared" si="69"/>
        <v>12.19828128317365</v>
      </c>
    </row>
    <row r="108" spans="1:64" s="82" customFormat="1" ht="12.95" customHeight="1" x14ac:dyDescent="0.2">
      <c r="A108" s="68" t="s">
        <v>471</v>
      </c>
      <c r="B108" s="69" t="s">
        <v>165</v>
      </c>
      <c r="C108" s="68">
        <v>37512.271000000001</v>
      </c>
      <c r="D108" s="68" t="s">
        <v>206</v>
      </c>
      <c r="E108" s="82">
        <f t="shared" si="51"/>
        <v>-2888.9234916357536</v>
      </c>
      <c r="F108" s="82">
        <f t="shared" si="70"/>
        <v>-2889</v>
      </c>
      <c r="G108" s="82">
        <f t="shared" si="52"/>
        <v>0.17344450000382494</v>
      </c>
      <c r="H108" s="82">
        <f t="shared" si="53"/>
        <v>0.17344450000382494</v>
      </c>
      <c r="Q108" s="111">
        <f t="shared" si="54"/>
        <v>22493.771000000001</v>
      </c>
      <c r="S108" s="83">
        <f t="shared" si="55"/>
        <v>0.2</v>
      </c>
      <c r="Z108" s="82">
        <f t="shared" si="56"/>
        <v>-2889</v>
      </c>
      <c r="AA108" s="82">
        <f t="shared" si="57"/>
        <v>0.17637208127510079</v>
      </c>
      <c r="AB108" s="82">
        <f t="shared" si="58"/>
        <v>0.12172331562905502</v>
      </c>
      <c r="AC108" s="82">
        <f t="shared" si="59"/>
        <v>0.17344450000382494</v>
      </c>
      <c r="AD108" s="82">
        <f t="shared" si="60"/>
        <v>-2.9275812712758476E-3</v>
      </c>
      <c r="AE108" s="82">
        <f t="shared" si="61"/>
        <v>1.7141464199850216E-6</v>
      </c>
      <c r="AF108" s="82">
        <f t="shared" si="62"/>
        <v>0.17344450000382494</v>
      </c>
      <c r="AG108" s="83"/>
      <c r="AH108" s="82">
        <f t="shared" si="63"/>
        <v>5.1721184374769927E-2</v>
      </c>
      <c r="AI108" s="82">
        <f t="shared" si="64"/>
        <v>1.1747647999510034</v>
      </c>
      <c r="AJ108" s="82">
        <f t="shared" si="65"/>
        <v>0.86836731563746317</v>
      </c>
      <c r="AK108" s="82">
        <f t="shared" si="66"/>
        <v>-0.52300010047996603</v>
      </c>
      <c r="AL108" s="82">
        <f t="shared" si="67"/>
        <v>-1.2483035284261026</v>
      </c>
      <c r="AM108" s="82">
        <f t="shared" si="68"/>
        <v>-0.72019545325533052</v>
      </c>
      <c r="AN108" s="82">
        <f t="shared" si="72"/>
        <v>11.827421626966975</v>
      </c>
      <c r="AO108" s="82">
        <f t="shared" si="72"/>
        <v>11.828727952693988</v>
      </c>
      <c r="AP108" s="82">
        <f t="shared" si="72"/>
        <v>11.831924412074983</v>
      </c>
      <c r="AQ108" s="82">
        <f t="shared" si="72"/>
        <v>11.839707285923303</v>
      </c>
      <c r="AR108" s="82">
        <f t="shared" si="72"/>
        <v>11.858436795985902</v>
      </c>
      <c r="AS108" s="82">
        <f t="shared" si="72"/>
        <v>11.902335013968974</v>
      </c>
      <c r="AT108" s="82">
        <f t="shared" si="72"/>
        <v>11.999859394639795</v>
      </c>
      <c r="AU108" s="82">
        <f t="shared" si="69"/>
        <v>12.19828128317365</v>
      </c>
    </row>
    <row r="109" spans="1:64" s="82" customFormat="1" ht="12.95" customHeight="1" x14ac:dyDescent="0.2">
      <c r="A109" s="68" t="s">
        <v>471</v>
      </c>
      <c r="B109" s="69" t="s">
        <v>165</v>
      </c>
      <c r="C109" s="68">
        <v>37514.535000000003</v>
      </c>
      <c r="D109" s="68" t="s">
        <v>206</v>
      </c>
      <c r="E109" s="82">
        <f t="shared" si="51"/>
        <v>-2887.92481519082</v>
      </c>
      <c r="F109" s="82">
        <f t="shared" si="70"/>
        <v>-2888</v>
      </c>
      <c r="G109" s="82">
        <f t="shared" si="52"/>
        <v>0.17044400000304449</v>
      </c>
      <c r="H109" s="82">
        <f t="shared" si="53"/>
        <v>0.17044400000304449</v>
      </c>
      <c r="Q109" s="111">
        <f t="shared" si="54"/>
        <v>22496.035000000003</v>
      </c>
      <c r="S109" s="83">
        <f t="shared" si="55"/>
        <v>0.2</v>
      </c>
      <c r="Z109" s="82">
        <f t="shared" si="56"/>
        <v>-2888</v>
      </c>
      <c r="AA109" s="82">
        <f t="shared" si="57"/>
        <v>0.17633273344756928</v>
      </c>
      <c r="AB109" s="82">
        <f t="shared" si="58"/>
        <v>0.11878431566300893</v>
      </c>
      <c r="AC109" s="82">
        <f t="shared" si="59"/>
        <v>0.17044400000304449</v>
      </c>
      <c r="AD109" s="82">
        <f t="shared" si="60"/>
        <v>-5.8887334445247852E-3</v>
      </c>
      <c r="AE109" s="82">
        <f t="shared" si="61"/>
        <v>6.9354363161329492E-6</v>
      </c>
      <c r="AF109" s="82">
        <f t="shared" si="62"/>
        <v>0.17044400000304449</v>
      </c>
      <c r="AG109" s="83"/>
      <c r="AH109" s="82">
        <f t="shared" si="63"/>
        <v>5.165968434003556E-2</v>
      </c>
      <c r="AI109" s="82">
        <f t="shared" si="64"/>
        <v>1.1752486494483414</v>
      </c>
      <c r="AJ109" s="82">
        <f t="shared" si="65"/>
        <v>0.86790807496476319</v>
      </c>
      <c r="AK109" s="82">
        <f t="shared" si="66"/>
        <v>-0.52283816929380855</v>
      </c>
      <c r="AL109" s="82">
        <f t="shared" si="67"/>
        <v>-1.2473782429841731</v>
      </c>
      <c r="AM109" s="82">
        <f t="shared" si="68"/>
        <v>-0.71949308029387837</v>
      </c>
      <c r="AN109" s="82">
        <f t="shared" si="72"/>
        <v>11.828078554680321</v>
      </c>
      <c r="AO109" s="82">
        <f t="shared" si="72"/>
        <v>11.829387513864168</v>
      </c>
      <c r="AP109" s="82">
        <f t="shared" si="72"/>
        <v>11.832588498719458</v>
      </c>
      <c r="AQ109" s="82">
        <f t="shared" si="72"/>
        <v>11.84037773660774</v>
      </c>
      <c r="AR109" s="82">
        <f t="shared" si="72"/>
        <v>11.859111574571168</v>
      </c>
      <c r="AS109" s="82">
        <f t="shared" si="72"/>
        <v>11.902995951650192</v>
      </c>
      <c r="AT109" s="82">
        <f t="shared" si="72"/>
        <v>12.000446560540359</v>
      </c>
      <c r="AU109" s="82">
        <f t="shared" si="69"/>
        <v>12.198668971936769</v>
      </c>
    </row>
    <row r="110" spans="1:64" s="82" customFormat="1" ht="12.95" customHeight="1" x14ac:dyDescent="0.2">
      <c r="A110" s="68" t="s">
        <v>471</v>
      </c>
      <c r="B110" s="69" t="s">
        <v>165</v>
      </c>
      <c r="C110" s="68">
        <v>37521.334999999999</v>
      </c>
      <c r="D110" s="68" t="s">
        <v>206</v>
      </c>
      <c r="E110" s="82">
        <f t="shared" si="51"/>
        <v>-2884.925256963993</v>
      </c>
      <c r="F110" s="82">
        <f t="shared" si="70"/>
        <v>-2885</v>
      </c>
      <c r="G110" s="82">
        <f t="shared" si="52"/>
        <v>0.16944250000233296</v>
      </c>
      <c r="H110" s="82">
        <f t="shared" si="53"/>
        <v>0.16944250000233296</v>
      </c>
      <c r="Q110" s="111">
        <f t="shared" si="54"/>
        <v>22502.834999999999</v>
      </c>
      <c r="S110" s="83">
        <f t="shared" si="55"/>
        <v>0.2</v>
      </c>
      <c r="Z110" s="82">
        <f t="shared" si="56"/>
        <v>-2885</v>
      </c>
      <c r="AA110" s="82">
        <f t="shared" si="57"/>
        <v>0.17621430808966171</v>
      </c>
      <c r="AB110" s="82">
        <f t="shared" si="58"/>
        <v>0.11796760263236841</v>
      </c>
      <c r="AC110" s="82">
        <f t="shared" si="59"/>
        <v>0.16944250000233296</v>
      </c>
      <c r="AD110" s="82">
        <f t="shared" si="60"/>
        <v>-6.7718080873287456E-3</v>
      </c>
      <c r="AE110" s="82">
        <f t="shared" si="61"/>
        <v>9.1714769543222006E-6</v>
      </c>
      <c r="AF110" s="82">
        <f t="shared" si="62"/>
        <v>0.16944250000233296</v>
      </c>
      <c r="AG110" s="83"/>
      <c r="AH110" s="82">
        <f t="shared" si="63"/>
        <v>5.1474897369964544E-2</v>
      </c>
      <c r="AI110" s="82">
        <f t="shared" si="64"/>
        <v>1.1767016945927631</v>
      </c>
      <c r="AJ110" s="82">
        <f t="shared" si="65"/>
        <v>0.8665236042031863</v>
      </c>
      <c r="AK110" s="82">
        <f t="shared" si="66"/>
        <v>-0.52234887913349137</v>
      </c>
      <c r="AL110" s="82">
        <f t="shared" si="67"/>
        <v>-1.2445977948136817</v>
      </c>
      <c r="AM110" s="82">
        <f t="shared" si="68"/>
        <v>-0.71738528547742531</v>
      </c>
      <c r="AN110" s="82">
        <f t="shared" si="72"/>
        <v>11.830050972282237</v>
      </c>
      <c r="AO110" s="82">
        <f t="shared" si="72"/>
        <v>11.831367829497839</v>
      </c>
      <c r="AP110" s="82">
        <f t="shared" si="72"/>
        <v>11.834582356358093</v>
      </c>
      <c r="AQ110" s="82">
        <f t="shared" si="72"/>
        <v>11.842390567363068</v>
      </c>
      <c r="AR110" s="82">
        <f t="shared" si="72"/>
        <v>11.861137102024166</v>
      </c>
      <c r="AS110" s="82">
        <f t="shared" si="72"/>
        <v>11.904979459182965</v>
      </c>
      <c r="AT110" s="82">
        <f t="shared" si="72"/>
        <v>12.002208236882137</v>
      </c>
      <c r="AU110" s="82">
        <f t="shared" si="69"/>
        <v>12.199832038226129</v>
      </c>
    </row>
    <row r="111" spans="1:64" s="82" customFormat="1" ht="12.95" customHeight="1" x14ac:dyDescent="0.2">
      <c r="A111" s="68" t="s">
        <v>471</v>
      </c>
      <c r="B111" s="69" t="s">
        <v>165</v>
      </c>
      <c r="C111" s="68">
        <v>37521.336000000003</v>
      </c>
      <c r="D111" s="68" t="s">
        <v>206</v>
      </c>
      <c r="E111" s="82">
        <f t="shared" si="51"/>
        <v>-2884.9248158524874</v>
      </c>
      <c r="F111" s="82">
        <f t="shared" si="70"/>
        <v>-2885</v>
      </c>
      <c r="G111" s="82">
        <f t="shared" si="52"/>
        <v>0.17044250000617467</v>
      </c>
      <c r="H111" s="82">
        <f t="shared" si="53"/>
        <v>0.17044250000617467</v>
      </c>
      <c r="Q111" s="111">
        <f t="shared" si="54"/>
        <v>22502.836000000003</v>
      </c>
      <c r="S111" s="83">
        <f t="shared" si="55"/>
        <v>0.2</v>
      </c>
      <c r="Z111" s="82">
        <f t="shared" si="56"/>
        <v>-2885</v>
      </c>
      <c r="AA111" s="82">
        <f t="shared" si="57"/>
        <v>0.17621430808966171</v>
      </c>
      <c r="AB111" s="82">
        <f t="shared" si="58"/>
        <v>0.11896760263621012</v>
      </c>
      <c r="AC111" s="82">
        <f t="shared" si="59"/>
        <v>0.17044250000617467</v>
      </c>
      <c r="AD111" s="82">
        <f t="shared" si="60"/>
        <v>-5.77180808348704E-3</v>
      </c>
      <c r="AE111" s="82">
        <f t="shared" si="61"/>
        <v>6.6627537105212683E-6</v>
      </c>
      <c r="AF111" s="82">
        <f t="shared" si="62"/>
        <v>0.17044250000617467</v>
      </c>
      <c r="AG111" s="83"/>
      <c r="AH111" s="82">
        <f t="shared" si="63"/>
        <v>5.1474897369964544E-2</v>
      </c>
      <c r="AI111" s="82">
        <f t="shared" si="64"/>
        <v>1.1767016945927631</v>
      </c>
      <c r="AJ111" s="82">
        <f t="shared" si="65"/>
        <v>0.8665236042031863</v>
      </c>
      <c r="AK111" s="82">
        <f t="shared" si="66"/>
        <v>-0.52234887913349137</v>
      </c>
      <c r="AL111" s="82">
        <f t="shared" si="67"/>
        <v>-1.2445977948136817</v>
      </c>
      <c r="AM111" s="82">
        <f t="shared" si="68"/>
        <v>-0.71738528547742531</v>
      </c>
      <c r="AN111" s="82">
        <f t="shared" ref="AN111:AT120" si="73">$AU111+$AB$7*SIN(AO111)</f>
        <v>11.830050972282237</v>
      </c>
      <c r="AO111" s="82">
        <f t="shared" si="73"/>
        <v>11.831367829497839</v>
      </c>
      <c r="AP111" s="82">
        <f t="shared" si="73"/>
        <v>11.834582356358093</v>
      </c>
      <c r="AQ111" s="82">
        <f t="shared" si="73"/>
        <v>11.842390567363068</v>
      </c>
      <c r="AR111" s="82">
        <f t="shared" si="73"/>
        <v>11.861137102024166</v>
      </c>
      <c r="AS111" s="82">
        <f t="shared" si="73"/>
        <v>11.904979459182965</v>
      </c>
      <c r="AT111" s="82">
        <f t="shared" si="73"/>
        <v>12.002208236882137</v>
      </c>
      <c r="AU111" s="82">
        <f t="shared" si="69"/>
        <v>12.199832038226129</v>
      </c>
    </row>
    <row r="112" spans="1:64" s="82" customFormat="1" ht="12.95" customHeight="1" x14ac:dyDescent="0.2">
      <c r="A112" s="68" t="s">
        <v>471</v>
      </c>
      <c r="B112" s="69" t="s">
        <v>165</v>
      </c>
      <c r="C112" s="68">
        <v>37555.338000000003</v>
      </c>
      <c r="D112" s="68" t="s">
        <v>206</v>
      </c>
      <c r="E112" s="82">
        <f t="shared" si="51"/>
        <v>-2869.9261424953352</v>
      </c>
      <c r="F112" s="82">
        <f t="shared" si="70"/>
        <v>-2870</v>
      </c>
      <c r="G112" s="82">
        <f t="shared" si="52"/>
        <v>0.16743500000302447</v>
      </c>
      <c r="H112" s="82">
        <f t="shared" si="53"/>
        <v>0.16743500000302447</v>
      </c>
      <c r="Q112" s="111">
        <f t="shared" si="54"/>
        <v>22536.838000000003</v>
      </c>
      <c r="S112" s="83">
        <f t="shared" si="55"/>
        <v>0.2</v>
      </c>
      <c r="Z112" s="82">
        <f t="shared" si="56"/>
        <v>-2870</v>
      </c>
      <c r="AA112" s="82">
        <f t="shared" si="57"/>
        <v>0.17561357874930331</v>
      </c>
      <c r="AB112" s="82">
        <f t="shared" si="58"/>
        <v>0.11689050232172016</v>
      </c>
      <c r="AC112" s="82">
        <f t="shared" si="59"/>
        <v>0.16743500000302447</v>
      </c>
      <c r="AD112" s="82">
        <f t="shared" si="60"/>
        <v>-8.1785787462788362E-3</v>
      </c>
      <c r="AE112" s="82">
        <f t="shared" si="61"/>
        <v>1.3377830061816779E-5</v>
      </c>
      <c r="AF112" s="82">
        <f t="shared" si="62"/>
        <v>0.16743500000302447</v>
      </c>
      <c r="AG112" s="83"/>
      <c r="AH112" s="82">
        <f t="shared" si="63"/>
        <v>5.0544497681304312E-2</v>
      </c>
      <c r="AI112" s="82">
        <f t="shared" si="64"/>
        <v>1.1840002152637048</v>
      </c>
      <c r="AJ112" s="82">
        <f t="shared" si="65"/>
        <v>0.85944787027676883</v>
      </c>
      <c r="AK112" s="82">
        <f t="shared" si="66"/>
        <v>-0.51982281710875211</v>
      </c>
      <c r="AL112" s="82">
        <f t="shared" si="67"/>
        <v>-1.2305916547829949</v>
      </c>
      <c r="AM112" s="82">
        <f t="shared" si="68"/>
        <v>-0.70683099512382841</v>
      </c>
      <c r="AN112" s="82">
        <f t="shared" si="73"/>
        <v>11.839949937816884</v>
      </c>
      <c r="AO112" s="82">
        <f t="shared" si="73"/>
        <v>11.841306210353343</v>
      </c>
      <c r="AP112" s="82">
        <f t="shared" si="73"/>
        <v>11.844587632062948</v>
      </c>
      <c r="AQ112" s="82">
        <f t="shared" si="73"/>
        <v>11.852487971519324</v>
      </c>
      <c r="AR112" s="82">
        <f t="shared" si="73"/>
        <v>11.8712914761417</v>
      </c>
      <c r="AS112" s="82">
        <f t="shared" si="73"/>
        <v>11.914912543252617</v>
      </c>
      <c r="AT112" s="82">
        <f t="shared" si="73"/>
        <v>12.01102061233736</v>
      </c>
      <c r="AU112" s="82">
        <f t="shared" si="69"/>
        <v>12.205647369672928</v>
      </c>
    </row>
    <row r="113" spans="1:47" s="82" customFormat="1" ht="12.95" customHeight="1" x14ac:dyDescent="0.2">
      <c r="A113" s="68" t="s">
        <v>471</v>
      </c>
      <c r="B113" s="69" t="s">
        <v>165</v>
      </c>
      <c r="C113" s="68">
        <v>37564.404999999999</v>
      </c>
      <c r="D113" s="68" t="s">
        <v>206</v>
      </c>
      <c r="E113" s="82">
        <f t="shared" si="51"/>
        <v>-2865.9265844890642</v>
      </c>
      <c r="F113" s="82">
        <f t="shared" si="70"/>
        <v>-2866</v>
      </c>
      <c r="G113" s="82">
        <f t="shared" si="52"/>
        <v>0.16643299999850569</v>
      </c>
      <c r="H113" s="82">
        <f t="shared" si="53"/>
        <v>0.16643299999850569</v>
      </c>
      <c r="Q113" s="111">
        <f t="shared" si="54"/>
        <v>22545.904999999999</v>
      </c>
      <c r="S113" s="83">
        <f t="shared" si="55"/>
        <v>0.2</v>
      </c>
      <c r="Z113" s="82">
        <f t="shared" si="56"/>
        <v>-2866</v>
      </c>
      <c r="AA113" s="82">
        <f t="shared" si="57"/>
        <v>0.17545095956030896</v>
      </c>
      <c r="AB113" s="82">
        <f t="shared" si="58"/>
        <v>0.11613843187259035</v>
      </c>
      <c r="AC113" s="82">
        <f t="shared" si="59"/>
        <v>0.16643299999850569</v>
      </c>
      <c r="AD113" s="82">
        <f t="shared" si="60"/>
        <v>-9.0179595618032626E-3</v>
      </c>
      <c r="AE113" s="82">
        <f t="shared" si="61"/>
        <v>1.626471893166378E-5</v>
      </c>
      <c r="AF113" s="82">
        <f t="shared" si="62"/>
        <v>0.16643299999850569</v>
      </c>
      <c r="AG113" s="83"/>
      <c r="AH113" s="82">
        <f t="shared" si="63"/>
        <v>5.0294568125915345E-2</v>
      </c>
      <c r="AI113" s="82">
        <f t="shared" si="64"/>
        <v>1.1859557308374034</v>
      </c>
      <c r="AJ113" s="82">
        <f t="shared" si="65"/>
        <v>0.85751733313203882</v>
      </c>
      <c r="AK113" s="82">
        <f t="shared" si="66"/>
        <v>-0.51912648417577012</v>
      </c>
      <c r="AL113" s="82">
        <f t="shared" si="67"/>
        <v>-1.2268272492205288</v>
      </c>
      <c r="AM113" s="82">
        <f t="shared" si="68"/>
        <v>-0.70401217173810837</v>
      </c>
      <c r="AN113" s="82">
        <f t="shared" si="73"/>
        <v>11.842600074980494</v>
      </c>
      <c r="AO113" s="82">
        <f t="shared" si="73"/>
        <v>11.843966829844904</v>
      </c>
      <c r="AP113" s="82">
        <f t="shared" si="73"/>
        <v>11.84726584734682</v>
      </c>
      <c r="AQ113" s="82">
        <f t="shared" si="73"/>
        <v>11.85518996457591</v>
      </c>
      <c r="AR113" s="82">
        <f t="shared" si="73"/>
        <v>11.874006809802086</v>
      </c>
      <c r="AS113" s="82">
        <f t="shared" si="73"/>
        <v>11.917565715616066</v>
      </c>
      <c r="AT113" s="82">
        <f t="shared" si="73"/>
        <v>12.013371694922133</v>
      </c>
      <c r="AU113" s="82">
        <f t="shared" si="69"/>
        <v>12.207198124725407</v>
      </c>
    </row>
    <row r="114" spans="1:47" s="82" customFormat="1" ht="12.95" customHeight="1" x14ac:dyDescent="0.2">
      <c r="A114" s="68" t="s">
        <v>506</v>
      </c>
      <c r="B114" s="69" t="s">
        <v>165</v>
      </c>
      <c r="C114" s="68">
        <v>37811.504000000001</v>
      </c>
      <c r="D114" s="68" t="s">
        <v>206</v>
      </c>
      <c r="E114" s="82">
        <f t="shared" si="51"/>
        <v>-2756.9283729756562</v>
      </c>
      <c r="F114" s="82">
        <f t="shared" si="70"/>
        <v>-2757</v>
      </c>
      <c r="G114" s="82">
        <f t="shared" si="52"/>
        <v>0.16237849999743048</v>
      </c>
      <c r="H114" s="82">
        <f t="shared" si="53"/>
        <v>0.16237849999743048</v>
      </c>
      <c r="Q114" s="111">
        <f t="shared" si="54"/>
        <v>22793.004000000001</v>
      </c>
      <c r="S114" s="83">
        <f t="shared" si="55"/>
        <v>0.2</v>
      </c>
      <c r="Z114" s="82">
        <f t="shared" si="56"/>
        <v>-2757</v>
      </c>
      <c r="AA114" s="82">
        <f t="shared" si="57"/>
        <v>0.17062438831169183</v>
      </c>
      <c r="AB114" s="82">
        <f t="shared" si="58"/>
        <v>0.11919219132641323</v>
      </c>
      <c r="AC114" s="82">
        <f t="shared" si="59"/>
        <v>0.16237849999743048</v>
      </c>
      <c r="AD114" s="82">
        <f t="shared" si="60"/>
        <v>-8.2458883142613459E-3</v>
      </c>
      <c r="AE114" s="82">
        <f t="shared" si="61"/>
        <v>1.3598934818254363E-5</v>
      </c>
      <c r="AF114" s="82">
        <f t="shared" si="62"/>
        <v>0.16237849999743048</v>
      </c>
      <c r="AG114" s="83"/>
      <c r="AH114" s="82">
        <f t="shared" si="63"/>
        <v>4.3186308671017255E-2</v>
      </c>
      <c r="AI114" s="82">
        <f t="shared" si="64"/>
        <v>1.2405926022903082</v>
      </c>
      <c r="AJ114" s="82">
        <f t="shared" si="65"/>
        <v>0.79735564049985153</v>
      </c>
      <c r="AK114" s="82">
        <f t="shared" si="66"/>
        <v>-0.49617238952519965</v>
      </c>
      <c r="AL114" s="82">
        <f t="shared" si="67"/>
        <v>-1.1193037931985284</v>
      </c>
      <c r="AM114" s="82">
        <f t="shared" si="68"/>
        <v>-0.62646470992852588</v>
      </c>
      <c r="AN114" s="82">
        <f t="shared" si="73"/>
        <v>11.916531022083308</v>
      </c>
      <c r="AO114" s="82">
        <f t="shared" si="73"/>
        <v>11.918171286211388</v>
      </c>
      <c r="AP114" s="82">
        <f t="shared" si="73"/>
        <v>11.921897451744343</v>
      </c>
      <c r="AQ114" s="82">
        <f t="shared" si="73"/>
        <v>11.93032367997505</v>
      </c>
      <c r="AR114" s="82">
        <f t="shared" si="73"/>
        <v>11.949188695767011</v>
      </c>
      <c r="AS114" s="82">
        <f t="shared" si="73"/>
        <v>11.990544325163022</v>
      </c>
      <c r="AT114" s="82">
        <f t="shared" si="73"/>
        <v>12.077611599361871</v>
      </c>
      <c r="AU114" s="82">
        <f t="shared" si="69"/>
        <v>12.249456199905474</v>
      </c>
    </row>
    <row r="115" spans="1:47" s="82" customFormat="1" ht="12.95" customHeight="1" x14ac:dyDescent="0.2">
      <c r="A115" s="68" t="s">
        <v>506</v>
      </c>
      <c r="B115" s="69" t="s">
        <v>165</v>
      </c>
      <c r="C115" s="68">
        <v>37820.574999999997</v>
      </c>
      <c r="D115" s="68" t="s">
        <v>206</v>
      </c>
      <c r="E115" s="82">
        <f t="shared" si="51"/>
        <v>-2752.927050523369</v>
      </c>
      <c r="F115" s="82">
        <f t="shared" si="70"/>
        <v>-2753</v>
      </c>
      <c r="G115" s="82">
        <f t="shared" si="52"/>
        <v>0.16537649999372661</v>
      </c>
      <c r="H115" s="82">
        <f t="shared" si="53"/>
        <v>0.16537649999372661</v>
      </c>
      <c r="Q115" s="111">
        <f t="shared" si="54"/>
        <v>22802.074999999997</v>
      </c>
      <c r="S115" s="83">
        <f t="shared" si="55"/>
        <v>0.2</v>
      </c>
      <c r="Z115" s="82">
        <f t="shared" si="56"/>
        <v>-2753</v>
      </c>
      <c r="AA115" s="82">
        <f t="shared" si="57"/>
        <v>0.17043271941145283</v>
      </c>
      <c r="AB115" s="82">
        <f t="shared" si="58"/>
        <v>0.12246201321114314</v>
      </c>
      <c r="AC115" s="82">
        <f t="shared" si="59"/>
        <v>0.16537649999372661</v>
      </c>
      <c r="AD115" s="82">
        <f t="shared" si="60"/>
        <v>-5.0562194177262154E-3</v>
      </c>
      <c r="AE115" s="82">
        <f t="shared" si="61"/>
        <v>5.1130709600383256E-6</v>
      </c>
      <c r="AF115" s="82">
        <f t="shared" si="62"/>
        <v>0.16537649999372661</v>
      </c>
      <c r="AG115" s="83"/>
      <c r="AH115" s="82">
        <f t="shared" si="63"/>
        <v>4.2914486782583472E-2</v>
      </c>
      <c r="AI115" s="82">
        <f t="shared" si="64"/>
        <v>1.2426411172052494</v>
      </c>
      <c r="AJ115" s="82">
        <f t="shared" si="65"/>
        <v>0.79485466035868491</v>
      </c>
      <c r="AK115" s="82">
        <f t="shared" si="66"/>
        <v>-0.49517383679406701</v>
      </c>
      <c r="AL115" s="82">
        <f t="shared" si="67"/>
        <v>-1.115171004986206</v>
      </c>
      <c r="AM115" s="82">
        <f t="shared" si="68"/>
        <v>-0.62359105877381915</v>
      </c>
      <c r="AN115" s="82">
        <f t="shared" si="73"/>
        <v>11.919307778167315</v>
      </c>
      <c r="AO115" s="82">
        <f t="shared" si="73"/>
        <v>11.920957363542545</v>
      </c>
      <c r="AP115" s="82">
        <f t="shared" si="73"/>
        <v>11.92469683975358</v>
      </c>
      <c r="AQ115" s="82">
        <f t="shared" si="73"/>
        <v>11.933135564240382</v>
      </c>
      <c r="AR115" s="82">
        <f t="shared" si="73"/>
        <v>11.951990319725557</v>
      </c>
      <c r="AS115" s="82">
        <f t="shared" si="73"/>
        <v>11.993246507926642</v>
      </c>
      <c r="AT115" s="82">
        <f t="shared" si="73"/>
        <v>12.079975104978471</v>
      </c>
      <c r="AU115" s="82">
        <f t="shared" si="69"/>
        <v>12.251006954957953</v>
      </c>
    </row>
    <row r="116" spans="1:47" s="82" customFormat="1" ht="12.95" customHeight="1" x14ac:dyDescent="0.2">
      <c r="A116" s="68" t="s">
        <v>506</v>
      </c>
      <c r="B116" s="69" t="s">
        <v>165</v>
      </c>
      <c r="C116" s="68">
        <v>37845.51</v>
      </c>
      <c r="D116" s="68" t="s">
        <v>206</v>
      </c>
      <c r="E116" s="82">
        <f t="shared" si="51"/>
        <v>-2741.9279351724877</v>
      </c>
      <c r="F116" s="82">
        <f t="shared" si="70"/>
        <v>-2742</v>
      </c>
      <c r="G116" s="82">
        <f t="shared" si="52"/>
        <v>0.16337100000237115</v>
      </c>
      <c r="H116" s="82">
        <f t="shared" si="53"/>
        <v>0.16337100000237115</v>
      </c>
      <c r="Q116" s="111">
        <f t="shared" si="54"/>
        <v>22827.010000000002</v>
      </c>
      <c r="S116" s="83">
        <f t="shared" si="55"/>
        <v>0.2</v>
      </c>
      <c r="Z116" s="82">
        <f t="shared" si="56"/>
        <v>-2742</v>
      </c>
      <c r="AA116" s="82">
        <f t="shared" si="57"/>
        <v>0.16990031529476454</v>
      </c>
      <c r="AB116" s="82">
        <f t="shared" si="58"/>
        <v>0.12120803167414104</v>
      </c>
      <c r="AC116" s="82">
        <f t="shared" si="59"/>
        <v>0.16337100000237115</v>
      </c>
      <c r="AD116" s="82">
        <f t="shared" si="60"/>
        <v>-6.529315292393395E-3</v>
      </c>
      <c r="AE116" s="82">
        <f t="shared" si="61"/>
        <v>8.5263916374964497E-6</v>
      </c>
      <c r="AF116" s="82">
        <f t="shared" si="62"/>
        <v>0.16337100000237115</v>
      </c>
      <c r="AG116" s="83"/>
      <c r="AH116" s="82">
        <f t="shared" si="63"/>
        <v>4.2162968328230105E-2</v>
      </c>
      <c r="AI116" s="82">
        <f t="shared" si="64"/>
        <v>1.2482876689621138</v>
      </c>
      <c r="AJ116" s="82">
        <f t="shared" si="65"/>
        <v>0.78786380585778837</v>
      </c>
      <c r="AK116" s="82">
        <f t="shared" si="66"/>
        <v>-0.49236680822871137</v>
      </c>
      <c r="AL116" s="82">
        <f t="shared" si="67"/>
        <v>-1.1037355460974549</v>
      </c>
      <c r="AM116" s="82">
        <f t="shared" si="68"/>
        <v>-0.61567802772324487</v>
      </c>
      <c r="AN116" s="82">
        <f t="shared" si="73"/>
        <v>11.926967346537529</v>
      </c>
      <c r="AO116" s="82">
        <f t="shared" si="73"/>
        <v>11.928642193552736</v>
      </c>
      <c r="AP116" s="82">
        <f t="shared" si="73"/>
        <v>11.932417237887803</v>
      </c>
      <c r="AQ116" s="82">
        <f t="shared" si="73"/>
        <v>11.94088794850243</v>
      </c>
      <c r="AR116" s="82">
        <f t="shared" si="73"/>
        <v>11.95970994483393</v>
      </c>
      <c r="AS116" s="82">
        <f t="shared" si="73"/>
        <v>12.000685950069487</v>
      </c>
      <c r="AT116" s="82">
        <f t="shared" si="73"/>
        <v>12.086476860329833</v>
      </c>
      <c r="AU116" s="82">
        <f t="shared" si="69"/>
        <v>12.255271531352271</v>
      </c>
    </row>
    <row r="117" spans="1:47" s="82" customFormat="1" ht="12.95" customHeight="1" x14ac:dyDescent="0.2">
      <c r="A117" s="68" t="s">
        <v>506</v>
      </c>
      <c r="B117" s="69" t="s">
        <v>165</v>
      </c>
      <c r="C117" s="68">
        <v>37879.514999999999</v>
      </c>
      <c r="D117" s="68" t="s">
        <v>206</v>
      </c>
      <c r="E117" s="82">
        <f t="shared" si="51"/>
        <v>-2726.9279384808251</v>
      </c>
      <c r="F117" s="82">
        <f t="shared" si="70"/>
        <v>-2727</v>
      </c>
      <c r="G117" s="82">
        <f t="shared" si="52"/>
        <v>0.16336350000347011</v>
      </c>
      <c r="H117" s="82">
        <f t="shared" ref="H117:H134" si="74">+G117</f>
        <v>0.16336350000347011</v>
      </c>
      <c r="Q117" s="111">
        <f t="shared" si="54"/>
        <v>22861.014999999999</v>
      </c>
      <c r="S117" s="83">
        <f t="shared" ref="S117:S134" si="75">S$15</f>
        <v>0.2</v>
      </c>
      <c r="Z117" s="82">
        <f t="shared" si="56"/>
        <v>-2727</v>
      </c>
      <c r="AA117" s="82">
        <f t="shared" si="57"/>
        <v>0.16916175410370571</v>
      </c>
      <c r="AB117" s="82">
        <f t="shared" si="58"/>
        <v>0.12223479733796627</v>
      </c>
      <c r="AC117" s="82">
        <f t="shared" si="59"/>
        <v>0.16336350000347011</v>
      </c>
      <c r="AD117" s="82">
        <f t="shared" si="60"/>
        <v>-5.7982541002356003E-3</v>
      </c>
      <c r="AE117" s="82">
        <f t="shared" si="61"/>
        <v>6.72395012217979E-6</v>
      </c>
      <c r="AF117" s="82">
        <f t="shared" si="62"/>
        <v>0.16336350000347011</v>
      </c>
      <c r="AG117" s="83"/>
      <c r="AH117" s="82">
        <f t="shared" si="63"/>
        <v>4.1128702665503843E-2</v>
      </c>
      <c r="AI117" s="82">
        <f t="shared" si="64"/>
        <v>1.2560167167006173</v>
      </c>
      <c r="AJ117" s="82">
        <f t="shared" si="65"/>
        <v>0.77805993181423905</v>
      </c>
      <c r="AK117" s="82">
        <f t="shared" si="66"/>
        <v>-0.48839254823738321</v>
      </c>
      <c r="AL117" s="82">
        <f t="shared" si="67"/>
        <v>-1.0879745182996414</v>
      </c>
      <c r="AM117" s="82">
        <f t="shared" si="68"/>
        <v>-0.60486258181923425</v>
      </c>
      <c r="AN117" s="82">
        <f t="shared" si="73"/>
        <v>11.937467827454885</v>
      </c>
      <c r="AO117" s="82">
        <f t="shared" si="73"/>
        <v>11.939176177239958</v>
      </c>
      <c r="AP117" s="82">
        <f t="shared" si="73"/>
        <v>11.942997175596911</v>
      </c>
      <c r="AQ117" s="82">
        <f t="shared" si="73"/>
        <v>11.951505766718565</v>
      </c>
      <c r="AR117" s="82">
        <f t="shared" si="73"/>
        <v>11.97027228106912</v>
      </c>
      <c r="AS117" s="82">
        <f t="shared" si="73"/>
        <v>12.010850388385634</v>
      </c>
      <c r="AT117" s="82">
        <f t="shared" si="73"/>
        <v>12.095347829593372</v>
      </c>
      <c r="AU117" s="82">
        <f t="shared" si="69"/>
        <v>12.26108686279907</v>
      </c>
    </row>
    <row r="118" spans="1:47" s="82" customFormat="1" ht="12.95" customHeight="1" x14ac:dyDescent="0.2">
      <c r="A118" s="68" t="s">
        <v>506</v>
      </c>
      <c r="B118" s="69" t="s">
        <v>165</v>
      </c>
      <c r="C118" s="68">
        <v>37920.324000000001</v>
      </c>
      <c r="D118" s="68" t="s">
        <v>206</v>
      </c>
      <c r="E118" s="82">
        <f t="shared" si="51"/>
        <v>-2708.9266191163165</v>
      </c>
      <c r="F118" s="82">
        <f t="shared" si="70"/>
        <v>-2709</v>
      </c>
      <c r="G118" s="82">
        <f t="shared" si="52"/>
        <v>0.16635449999739649</v>
      </c>
      <c r="H118" s="82">
        <f t="shared" si="74"/>
        <v>0.16635449999739649</v>
      </c>
      <c r="Q118" s="111">
        <f t="shared" si="54"/>
        <v>22901.824000000001</v>
      </c>
      <c r="S118" s="83">
        <f t="shared" si="75"/>
        <v>0.2</v>
      </c>
      <c r="Z118" s="82">
        <f t="shared" si="56"/>
        <v>-2709</v>
      </c>
      <c r="AA118" s="82">
        <f t="shared" si="57"/>
        <v>0.16825637912740884</v>
      </c>
      <c r="AB118" s="82">
        <f t="shared" si="58"/>
        <v>0.12648131470665649</v>
      </c>
      <c r="AC118" s="82">
        <f t="shared" si="59"/>
        <v>0.16635449999739649</v>
      </c>
      <c r="AD118" s="82">
        <f t="shared" si="60"/>
        <v>-1.9018791300123572E-3</v>
      </c>
      <c r="AE118" s="82">
        <f t="shared" si="61"/>
        <v>7.2342884503531212E-7</v>
      </c>
      <c r="AF118" s="82">
        <f t="shared" si="62"/>
        <v>0.16635449999739649</v>
      </c>
      <c r="AG118" s="83"/>
      <c r="AH118" s="82">
        <f t="shared" si="63"/>
        <v>3.9873185290739986E-2</v>
      </c>
      <c r="AI118" s="82">
        <f t="shared" si="64"/>
        <v>1.2653317068200185</v>
      </c>
      <c r="AJ118" s="82">
        <f t="shared" si="65"/>
        <v>0.76587514848453375</v>
      </c>
      <c r="AK118" s="82">
        <f t="shared" si="66"/>
        <v>-0.48339520659595347</v>
      </c>
      <c r="AL118" s="82">
        <f t="shared" si="67"/>
        <v>-1.0688042729429419</v>
      </c>
      <c r="AM118" s="82">
        <f t="shared" si="68"/>
        <v>-0.59184572715027051</v>
      </c>
      <c r="AN118" s="82">
        <f t="shared" si="73"/>
        <v>11.95015328782701</v>
      </c>
      <c r="AO118" s="82">
        <f t="shared" si="73"/>
        <v>11.951900252363243</v>
      </c>
      <c r="AP118" s="82">
        <f t="shared" si="73"/>
        <v>11.955772295699369</v>
      </c>
      <c r="AQ118" s="82">
        <f t="shared" si="73"/>
        <v>11.964317356055195</v>
      </c>
      <c r="AR118" s="82">
        <f t="shared" si="73"/>
        <v>11.98300067958046</v>
      </c>
      <c r="AS118" s="82">
        <f t="shared" si="73"/>
        <v>12.023077328085222</v>
      </c>
      <c r="AT118" s="82">
        <f t="shared" si="73"/>
        <v>12.106000382149988</v>
      </c>
      <c r="AU118" s="82">
        <f t="shared" si="69"/>
        <v>12.268065260535227</v>
      </c>
    </row>
    <row r="119" spans="1:47" s="82" customFormat="1" ht="12.95" customHeight="1" x14ac:dyDescent="0.2">
      <c r="A119" s="3" t="s">
        <v>86</v>
      </c>
      <c r="B119" s="83"/>
      <c r="C119" s="73">
        <v>38142.483999999997</v>
      </c>
      <c r="D119" s="73"/>
      <c r="E119" s="82">
        <f t="shared" si="51"/>
        <v>-2610.9292873998056</v>
      </c>
      <c r="F119" s="82">
        <f t="shared" si="70"/>
        <v>-2611</v>
      </c>
      <c r="G119" s="82">
        <f t="shared" si="52"/>
        <v>0.16030549999413779</v>
      </c>
      <c r="H119" s="82">
        <f t="shared" si="74"/>
        <v>0.16030549999413779</v>
      </c>
      <c r="Q119" s="111">
        <f t="shared" si="54"/>
        <v>23123.983999999997</v>
      </c>
      <c r="S119" s="83">
        <f t="shared" si="75"/>
        <v>0.2</v>
      </c>
      <c r="Z119" s="82">
        <f t="shared" si="56"/>
        <v>-2611</v>
      </c>
      <c r="AA119" s="82">
        <f t="shared" si="57"/>
        <v>0.16296415347400695</v>
      </c>
      <c r="AB119" s="82">
        <f t="shared" si="58"/>
        <v>0.12754086557854333</v>
      </c>
      <c r="AC119" s="82">
        <f t="shared" si="59"/>
        <v>0.16030549999413779</v>
      </c>
      <c r="AD119" s="82">
        <f t="shared" si="60"/>
        <v>-2.6586534798691552E-3</v>
      </c>
      <c r="AE119" s="82">
        <f t="shared" si="61"/>
        <v>1.4136876652040739E-6</v>
      </c>
      <c r="AF119" s="82">
        <f t="shared" si="62"/>
        <v>0.16030549999413779</v>
      </c>
      <c r="AG119" s="83"/>
      <c r="AH119" s="82">
        <f t="shared" si="63"/>
        <v>3.2764634415594469E-2</v>
      </c>
      <c r="AI119" s="82">
        <f t="shared" si="64"/>
        <v>1.3165260533012844</v>
      </c>
      <c r="AJ119" s="82">
        <f t="shared" si="65"/>
        <v>0.69108970873775277</v>
      </c>
      <c r="AK119" s="82">
        <f t="shared" si="66"/>
        <v>-0.45153416037491712</v>
      </c>
      <c r="AL119" s="82">
        <f t="shared" si="67"/>
        <v>-0.95939863552966986</v>
      </c>
      <c r="AM119" s="82">
        <f t="shared" si="68"/>
        <v>-0.52022872615535654</v>
      </c>
      <c r="AN119" s="82">
        <f t="shared" si="73"/>
        <v>12.020846676539589</v>
      </c>
      <c r="AO119" s="82">
        <f t="shared" si="73"/>
        <v>12.022764812970664</v>
      </c>
      <c r="AP119" s="82">
        <f t="shared" si="73"/>
        <v>12.026824223017041</v>
      </c>
      <c r="AQ119" s="82">
        <f t="shared" si="73"/>
        <v>12.035382982189097</v>
      </c>
      <c r="AR119" s="82">
        <f t="shared" si="73"/>
        <v>12.05328930253874</v>
      </c>
      <c r="AS119" s="82">
        <f t="shared" si="73"/>
        <v>12.090186180608836</v>
      </c>
      <c r="AT119" s="82">
        <f t="shared" si="73"/>
        <v>12.164131398908957</v>
      </c>
      <c r="AU119" s="82">
        <f t="shared" si="69"/>
        <v>12.306058759320974</v>
      </c>
    </row>
    <row r="120" spans="1:47" s="82" customFormat="1" ht="12.95" customHeight="1" x14ac:dyDescent="0.2">
      <c r="A120" s="3" t="s">
        <v>86</v>
      </c>
      <c r="B120" s="83"/>
      <c r="C120" s="73">
        <v>38210.491999999998</v>
      </c>
      <c r="D120" s="73"/>
      <c r="E120" s="82">
        <f t="shared" si="51"/>
        <v>-2580.9301762394853</v>
      </c>
      <c r="F120" s="82">
        <f t="shared" si="70"/>
        <v>-2581</v>
      </c>
      <c r="G120" s="82">
        <f t="shared" si="52"/>
        <v>0.15829049999592826</v>
      </c>
      <c r="H120" s="82">
        <f t="shared" si="74"/>
        <v>0.15829049999592826</v>
      </c>
      <c r="Q120" s="111">
        <f t="shared" si="54"/>
        <v>23191.991999999998</v>
      </c>
      <c r="S120" s="83">
        <f t="shared" si="75"/>
        <v>0.2</v>
      </c>
      <c r="Z120" s="82">
        <f t="shared" si="56"/>
        <v>-2581</v>
      </c>
      <c r="AA120" s="82">
        <f t="shared" si="57"/>
        <v>0.16122310395329373</v>
      </c>
      <c r="AB120" s="82">
        <f t="shared" si="58"/>
        <v>0.12779253000362858</v>
      </c>
      <c r="AC120" s="82">
        <f t="shared" si="59"/>
        <v>0.15829049999592826</v>
      </c>
      <c r="AD120" s="82">
        <f t="shared" si="60"/>
        <v>-2.9326039573654705E-3</v>
      </c>
      <c r="AE120" s="82">
        <f t="shared" si="61"/>
        <v>1.7200331941511238E-6</v>
      </c>
      <c r="AF120" s="82">
        <f t="shared" si="62"/>
        <v>0.15829049999592826</v>
      </c>
      <c r="AG120" s="83"/>
      <c r="AH120" s="82">
        <f t="shared" si="63"/>
        <v>3.0497969992299676E-2</v>
      </c>
      <c r="AI120" s="82">
        <f t="shared" si="64"/>
        <v>1.332232576763317</v>
      </c>
      <c r="AJ120" s="82">
        <f t="shared" si="65"/>
        <v>0.66520524462056196</v>
      </c>
      <c r="AK120" s="82">
        <f t="shared" si="66"/>
        <v>-0.44010607282923919</v>
      </c>
      <c r="AL120" s="82">
        <f t="shared" si="67"/>
        <v>-0.92417164911725758</v>
      </c>
      <c r="AM120" s="82">
        <f t="shared" si="68"/>
        <v>-0.49804929115460378</v>
      </c>
      <c r="AN120" s="82">
        <f t="shared" si="73"/>
        <v>12.043035761699878</v>
      </c>
      <c r="AO120" s="82">
        <f t="shared" si="73"/>
        <v>12.044989846566827</v>
      </c>
      <c r="AP120" s="82">
        <f t="shared" si="73"/>
        <v>12.049071746386456</v>
      </c>
      <c r="AQ120" s="82">
        <f t="shared" si="73"/>
        <v>12.057568092053328</v>
      </c>
      <c r="AR120" s="82">
        <f t="shared" si="73"/>
        <v>12.075125778272179</v>
      </c>
      <c r="AS120" s="82">
        <f t="shared" si="73"/>
        <v>12.110901743250974</v>
      </c>
      <c r="AT120" s="82">
        <f t="shared" si="73"/>
        <v>12.181968912938936</v>
      </c>
      <c r="AU120" s="82">
        <f t="shared" si="69"/>
        <v>12.317689422214571</v>
      </c>
    </row>
    <row r="121" spans="1:47" s="82" customFormat="1" ht="12.95" customHeight="1" x14ac:dyDescent="0.2">
      <c r="A121" s="3" t="s">
        <v>86</v>
      </c>
      <c r="B121" s="9"/>
      <c r="C121" s="5">
        <v>38956.307000000001</v>
      </c>
      <c r="D121" s="5"/>
      <c r="E121" s="82">
        <f t="shared" si="51"/>
        <v>-2251.9425999244372</v>
      </c>
      <c r="F121" s="82">
        <f t="shared" si="70"/>
        <v>-2252</v>
      </c>
      <c r="G121" s="82">
        <f t="shared" si="52"/>
        <v>0.13012600000365637</v>
      </c>
      <c r="H121" s="82">
        <f t="shared" si="74"/>
        <v>0.13012600000365637</v>
      </c>
      <c r="Q121" s="111">
        <f t="shared" si="54"/>
        <v>23937.807000000001</v>
      </c>
      <c r="S121" s="83">
        <f t="shared" si="75"/>
        <v>0.2</v>
      </c>
      <c r="Z121" s="82">
        <f t="shared" si="56"/>
        <v>-2252</v>
      </c>
      <c r="AA121" s="82">
        <f t="shared" si="57"/>
        <v>0.13878747156275595</v>
      </c>
      <c r="AB121" s="82">
        <f t="shared" si="58"/>
        <v>0.12689276745238312</v>
      </c>
      <c r="AC121" s="82">
        <f t="shared" si="59"/>
        <v>0.13012600000365637</v>
      </c>
      <c r="AD121" s="82">
        <f t="shared" si="60"/>
        <v>-8.6614715590995761E-3</v>
      </c>
      <c r="AE121" s="82">
        <f t="shared" si="61"/>
        <v>1.5004217913818169E-5</v>
      </c>
      <c r="AF121" s="82">
        <f t="shared" si="62"/>
        <v>0.13012600000365637</v>
      </c>
      <c r="AG121" s="83"/>
      <c r="AH121" s="82">
        <f t="shared" si="63"/>
        <v>3.233232551273244E-3</v>
      </c>
      <c r="AI121" s="82">
        <f t="shared" si="64"/>
        <v>1.4878806838050755</v>
      </c>
      <c r="AJ121" s="82">
        <f t="shared" si="65"/>
        <v>0.28443244607750762</v>
      </c>
      <c r="AK121" s="82">
        <f t="shared" si="66"/>
        <v>-0.25699081457098949</v>
      </c>
      <c r="AL121" s="82">
        <f t="shared" si="67"/>
        <v>-0.48481735137228454</v>
      </c>
      <c r="AM121" s="82">
        <f t="shared" si="68"/>
        <v>-0.24727113562312431</v>
      </c>
      <c r="AN121" s="82">
        <f t="shared" ref="AN121:AT130" si="76">$AU121+$AB$7*SIN(AO121)</f>
        <v>12.30199925457001</v>
      </c>
      <c r="AO121" s="82">
        <f t="shared" si="76"/>
        <v>12.303594944130005</v>
      </c>
      <c r="AP121" s="82">
        <f t="shared" si="76"/>
        <v>12.306590352731327</v>
      </c>
      <c r="AQ121" s="82">
        <f t="shared" si="76"/>
        <v>12.312206887150603</v>
      </c>
      <c r="AR121" s="82">
        <f t="shared" si="76"/>
        <v>12.322716267079866</v>
      </c>
      <c r="AS121" s="82">
        <f t="shared" si="76"/>
        <v>12.34230839042373</v>
      </c>
      <c r="AT121" s="82">
        <f t="shared" si="76"/>
        <v>12.378607011505602</v>
      </c>
      <c r="AU121" s="82">
        <f t="shared" si="69"/>
        <v>12.44523902528101</v>
      </c>
    </row>
    <row r="122" spans="1:47" s="82" customFormat="1" ht="12.95" customHeight="1" x14ac:dyDescent="0.2">
      <c r="A122" s="3" t="s">
        <v>86</v>
      </c>
      <c r="B122" s="9"/>
      <c r="C122" s="5">
        <v>39033.377999999997</v>
      </c>
      <c r="D122" s="5"/>
      <c r="E122" s="82">
        <f t="shared" si="51"/>
        <v>-2217.9456952038618</v>
      </c>
      <c r="F122" s="82">
        <f t="shared" si="70"/>
        <v>-2218</v>
      </c>
      <c r="G122" s="82">
        <f t="shared" si="52"/>
        <v>0.12310900000011316</v>
      </c>
      <c r="H122" s="82">
        <f t="shared" si="74"/>
        <v>0.12310900000011316</v>
      </c>
      <c r="Q122" s="111">
        <f t="shared" si="54"/>
        <v>24014.877999999997</v>
      </c>
      <c r="S122" s="83">
        <f t="shared" si="75"/>
        <v>0.2</v>
      </c>
      <c r="Z122" s="82">
        <f t="shared" si="56"/>
        <v>-2218</v>
      </c>
      <c r="AA122" s="82">
        <f t="shared" si="57"/>
        <v>0.13617691252733061</v>
      </c>
      <c r="AB122" s="82">
        <f t="shared" si="58"/>
        <v>0.12288766571893463</v>
      </c>
      <c r="AC122" s="82">
        <f t="shared" si="59"/>
        <v>0.12310900000011316</v>
      </c>
      <c r="AD122" s="82">
        <f t="shared" si="60"/>
        <v>-1.3067912527217451E-2</v>
      </c>
      <c r="AE122" s="82">
        <f t="shared" si="61"/>
        <v>3.4154067563801361E-5</v>
      </c>
      <c r="AF122" s="82">
        <f t="shared" si="62"/>
        <v>0.12310900000011316</v>
      </c>
      <c r="AG122" s="83"/>
      <c r="AH122" s="82">
        <f t="shared" si="63"/>
        <v>2.21334281178535E-4</v>
      </c>
      <c r="AI122" s="82">
        <f t="shared" si="64"/>
        <v>1.5002201902166314</v>
      </c>
      <c r="AJ122" s="82">
        <f t="shared" si="65"/>
        <v>0.23572248516728575</v>
      </c>
      <c r="AK122" s="82">
        <f t="shared" si="66"/>
        <v>-0.2320594788057708</v>
      </c>
      <c r="AL122" s="82">
        <f t="shared" si="67"/>
        <v>-0.4343649173255037</v>
      </c>
      <c r="AM122" s="82">
        <f t="shared" si="68"/>
        <v>-0.22066284219738219</v>
      </c>
      <c r="AN122" s="82">
        <f t="shared" si="76"/>
        <v>12.330168231160075</v>
      </c>
      <c r="AO122" s="82">
        <f t="shared" si="76"/>
        <v>12.331638602623338</v>
      </c>
      <c r="AP122" s="82">
        <f t="shared" si="76"/>
        <v>12.334379377361575</v>
      </c>
      <c r="AQ122" s="82">
        <f t="shared" si="76"/>
        <v>12.339483470334654</v>
      </c>
      <c r="AR122" s="82">
        <f t="shared" si="76"/>
        <v>12.348972832842239</v>
      </c>
      <c r="AS122" s="82">
        <f t="shared" si="76"/>
        <v>12.36656312475399</v>
      </c>
      <c r="AT122" s="82">
        <f t="shared" si="76"/>
        <v>12.399009339727915</v>
      </c>
      <c r="AU122" s="82">
        <f t="shared" si="69"/>
        <v>12.458420443227086</v>
      </c>
    </row>
    <row r="123" spans="1:47" s="82" customFormat="1" ht="12.95" customHeight="1" x14ac:dyDescent="0.2">
      <c r="A123" s="5" t="s">
        <v>86</v>
      </c>
      <c r="B123" s="9" t="s">
        <v>165</v>
      </c>
      <c r="C123" s="5">
        <v>39289.551999999996</v>
      </c>
      <c r="D123" s="5" t="s">
        <v>88</v>
      </c>
      <c r="E123" s="82">
        <f t="shared" si="51"/>
        <v>-2104.9443967921507</v>
      </c>
      <c r="F123" s="82">
        <f t="shared" si="70"/>
        <v>-2105</v>
      </c>
      <c r="G123" s="82">
        <f t="shared" si="52"/>
        <v>0.12605249999614898</v>
      </c>
      <c r="H123" s="82">
        <f t="shared" si="74"/>
        <v>0.12605249999614898</v>
      </c>
      <c r="Q123" s="111">
        <f t="shared" si="54"/>
        <v>24271.051999999996</v>
      </c>
      <c r="S123" s="83">
        <f t="shared" si="75"/>
        <v>0.2</v>
      </c>
      <c r="Z123" s="82">
        <f t="shared" si="56"/>
        <v>-2105</v>
      </c>
      <c r="AA123" s="82">
        <f t="shared" si="57"/>
        <v>0.12724004371182909</v>
      </c>
      <c r="AB123" s="82">
        <f t="shared" si="58"/>
        <v>0.13597038045656795</v>
      </c>
      <c r="AC123" s="82">
        <f t="shared" si="59"/>
        <v>0.12605249999614898</v>
      </c>
      <c r="AD123" s="82">
        <f t="shared" si="60"/>
        <v>-1.1875437156801116E-3</v>
      </c>
      <c r="AE123" s="82">
        <f t="shared" si="61"/>
        <v>2.8205201533026521E-7</v>
      </c>
      <c r="AF123" s="82">
        <f t="shared" si="62"/>
        <v>0.12605249999614898</v>
      </c>
      <c r="AG123" s="83"/>
      <c r="AH123" s="82">
        <f t="shared" si="63"/>
        <v>-9.9178804604189812E-3</v>
      </c>
      <c r="AI123" s="82">
        <f t="shared" si="64"/>
        <v>1.5326612799511947</v>
      </c>
      <c r="AJ123" s="82">
        <f t="shared" si="65"/>
        <v>6.5184688510906655E-2</v>
      </c>
      <c r="AK123" s="82">
        <f t="shared" si="66"/>
        <v>-0.14263169789609845</v>
      </c>
      <c r="AL123" s="82">
        <f t="shared" si="67"/>
        <v>-0.26163392042168254</v>
      </c>
      <c r="AM123" s="82">
        <f t="shared" si="68"/>
        <v>-0.13156833084348074</v>
      </c>
      <c r="AN123" s="82">
        <f t="shared" si="76"/>
        <v>12.425113863682522</v>
      </c>
      <c r="AO123" s="82">
        <f t="shared" si="76"/>
        <v>12.426063747404681</v>
      </c>
      <c r="AP123" s="82">
        <f t="shared" si="76"/>
        <v>12.427803221969027</v>
      </c>
      <c r="AQ123" s="82">
        <f t="shared" si="76"/>
        <v>12.430987545102228</v>
      </c>
      <c r="AR123" s="82">
        <f t="shared" si="76"/>
        <v>12.436813289396133</v>
      </c>
      <c r="AS123" s="82">
        <f t="shared" si="76"/>
        <v>12.447460246056494</v>
      </c>
      <c r="AT123" s="82">
        <f t="shared" si="76"/>
        <v>12.466884247419786</v>
      </c>
      <c r="AU123" s="82">
        <f t="shared" si="69"/>
        <v>12.502229273459632</v>
      </c>
    </row>
    <row r="124" spans="1:47" s="82" customFormat="1" ht="12.95" customHeight="1" x14ac:dyDescent="0.2">
      <c r="A124" s="3" t="s">
        <v>86</v>
      </c>
      <c r="B124" s="9"/>
      <c r="C124" s="5">
        <v>39339.423999999999</v>
      </c>
      <c r="D124" s="5"/>
      <c r="E124" s="82">
        <f t="shared" si="51"/>
        <v>-2082.9452838673838</v>
      </c>
      <c r="F124" s="82">
        <f t="shared" si="70"/>
        <v>-2083</v>
      </c>
      <c r="G124" s="82">
        <f t="shared" si="52"/>
        <v>0.12404149999929359</v>
      </c>
      <c r="H124" s="82">
        <f t="shared" si="74"/>
        <v>0.12404149999929359</v>
      </c>
      <c r="Q124" s="111">
        <f t="shared" si="54"/>
        <v>24320.923999999999</v>
      </c>
      <c r="S124" s="83">
        <f t="shared" si="75"/>
        <v>0.2</v>
      </c>
      <c r="Z124" s="82">
        <f t="shared" si="56"/>
        <v>-2083</v>
      </c>
      <c r="AA124" s="82">
        <f t="shared" si="57"/>
        <v>0.12546402587604299</v>
      </c>
      <c r="AB124" s="82">
        <f t="shared" si="58"/>
        <v>0.13594596850538726</v>
      </c>
      <c r="AC124" s="82">
        <f t="shared" si="59"/>
        <v>0.12404149999929359</v>
      </c>
      <c r="AD124" s="82">
        <f t="shared" si="60"/>
        <v>-1.4225258767494031E-3</v>
      </c>
      <c r="AE124" s="82">
        <f t="shared" si="61"/>
        <v>4.0471597400433167E-7</v>
      </c>
      <c r="AF124" s="82">
        <f t="shared" si="62"/>
        <v>0.12404149999929359</v>
      </c>
      <c r="AG124" s="83"/>
      <c r="AH124" s="82">
        <f t="shared" si="63"/>
        <v>-1.1904468506093661E-2</v>
      </c>
      <c r="AI124" s="82">
        <f t="shared" si="64"/>
        <v>1.5372469465724274</v>
      </c>
      <c r="AJ124" s="82">
        <f t="shared" si="65"/>
        <v>3.0864368059548133E-2</v>
      </c>
      <c r="AK124" s="82">
        <f t="shared" si="66"/>
        <v>-0.12424797303204622</v>
      </c>
      <c r="AL124" s="82">
        <f t="shared" si="67"/>
        <v>-0.22727225176591706</v>
      </c>
      <c r="AM124" s="82">
        <f t="shared" si="68"/>
        <v>-0.1141277998367914</v>
      </c>
      <c r="AN124" s="82">
        <f t="shared" si="76"/>
        <v>12.443788256181424</v>
      </c>
      <c r="AO124" s="82">
        <f t="shared" si="76"/>
        <v>12.444621236919767</v>
      </c>
      <c r="AP124" s="82">
        <f t="shared" si="76"/>
        <v>12.446142951964676</v>
      </c>
      <c r="AQ124" s="82">
        <f t="shared" si="76"/>
        <v>12.448922148611013</v>
      </c>
      <c r="AR124" s="82">
        <f t="shared" si="76"/>
        <v>12.453995621448852</v>
      </c>
      <c r="AS124" s="82">
        <f t="shared" si="76"/>
        <v>12.463249944858537</v>
      </c>
      <c r="AT124" s="82">
        <f t="shared" si="76"/>
        <v>12.480108163406094</v>
      </c>
      <c r="AU124" s="82">
        <f t="shared" si="69"/>
        <v>12.51075842624827</v>
      </c>
    </row>
    <row r="125" spans="1:47" s="82" customFormat="1" ht="12.95" customHeight="1" x14ac:dyDescent="0.2">
      <c r="A125" s="3" t="s">
        <v>86</v>
      </c>
      <c r="B125" s="9"/>
      <c r="C125" s="5">
        <v>39380.230000000003</v>
      </c>
      <c r="D125" s="5"/>
      <c r="E125" s="82">
        <f t="shared" si="51"/>
        <v>-2064.9452878373854</v>
      </c>
      <c r="F125" s="82">
        <f t="shared" si="70"/>
        <v>-2065</v>
      </c>
      <c r="G125" s="82">
        <f t="shared" si="52"/>
        <v>0.12403250000352273</v>
      </c>
      <c r="H125" s="82">
        <f t="shared" si="74"/>
        <v>0.12403250000352273</v>
      </c>
      <c r="Q125" s="111">
        <f t="shared" si="54"/>
        <v>24361.730000000003</v>
      </c>
      <c r="S125" s="83">
        <f t="shared" si="75"/>
        <v>0.2</v>
      </c>
      <c r="Z125" s="82">
        <f t="shared" si="56"/>
        <v>-2065</v>
      </c>
      <c r="AA125" s="82">
        <f t="shared" si="57"/>
        <v>0.12400459167228761</v>
      </c>
      <c r="AB125" s="82">
        <f t="shared" si="58"/>
        <v>0.13756298686384544</v>
      </c>
      <c r="AC125" s="82">
        <f t="shared" si="59"/>
        <v>0.12403250000352273</v>
      </c>
      <c r="AD125" s="82">
        <f t="shared" si="60"/>
        <v>2.7908331235115824E-5</v>
      </c>
      <c r="AE125" s="82">
        <f t="shared" si="61"/>
        <v>1.5577499046578832E-10</v>
      </c>
      <c r="AF125" s="82">
        <f t="shared" si="62"/>
        <v>0.12403250000352273</v>
      </c>
      <c r="AG125" s="83"/>
      <c r="AH125" s="82">
        <f t="shared" si="63"/>
        <v>-1.3530486860322715E-2</v>
      </c>
      <c r="AI125" s="82">
        <f t="shared" si="64"/>
        <v>1.5405421255456826</v>
      </c>
      <c r="AJ125" s="82">
        <f t="shared" si="65"/>
        <v>2.6192248184013396E-3</v>
      </c>
      <c r="AK125" s="82">
        <f t="shared" si="66"/>
        <v>-0.10902316687073678</v>
      </c>
      <c r="AL125" s="82">
        <f t="shared" si="67"/>
        <v>-0.1990222091375172</v>
      </c>
      <c r="AM125" s="82">
        <f t="shared" si="68"/>
        <v>-9.9840879103972657E-2</v>
      </c>
      <c r="AN125" s="82">
        <f t="shared" si="76"/>
        <v>12.459102039781087</v>
      </c>
      <c r="AO125" s="82">
        <f t="shared" si="76"/>
        <v>12.4598364146983</v>
      </c>
      <c r="AP125" s="82">
        <f t="shared" si="76"/>
        <v>12.461175684144594</v>
      </c>
      <c r="AQ125" s="82">
        <f t="shared" si="76"/>
        <v>12.46361760564365</v>
      </c>
      <c r="AR125" s="82">
        <f t="shared" si="76"/>
        <v>12.468068446924505</v>
      </c>
      <c r="AS125" s="82">
        <f t="shared" si="76"/>
        <v>12.476175946332848</v>
      </c>
      <c r="AT125" s="82">
        <f t="shared" si="76"/>
        <v>12.49092940487497</v>
      </c>
      <c r="AU125" s="82">
        <f t="shared" si="69"/>
        <v>12.517736823984427</v>
      </c>
    </row>
    <row r="126" spans="1:47" s="82" customFormat="1" ht="12.95" customHeight="1" x14ac:dyDescent="0.2">
      <c r="A126" s="3" t="s">
        <v>86</v>
      </c>
      <c r="B126" s="83"/>
      <c r="C126" s="73">
        <v>39389.298000000003</v>
      </c>
      <c r="D126" s="73"/>
      <c r="E126" s="82">
        <f t="shared" si="51"/>
        <v>-2060.9452887196085</v>
      </c>
      <c r="F126" s="82">
        <f t="shared" si="70"/>
        <v>-2061</v>
      </c>
      <c r="G126" s="82">
        <f t="shared" si="52"/>
        <v>0.12403050000284566</v>
      </c>
      <c r="H126" s="82">
        <f t="shared" si="74"/>
        <v>0.12403050000284566</v>
      </c>
      <c r="Q126" s="111">
        <f t="shared" si="54"/>
        <v>24370.798000000003</v>
      </c>
      <c r="S126" s="83">
        <f t="shared" si="75"/>
        <v>0.2</v>
      </c>
      <c r="Z126" s="82">
        <f t="shared" si="56"/>
        <v>-2061</v>
      </c>
      <c r="AA126" s="82">
        <f t="shared" si="57"/>
        <v>0.12367958720595554</v>
      </c>
      <c r="AB126" s="82">
        <f t="shared" si="58"/>
        <v>0.13792231329367477</v>
      </c>
      <c r="AC126" s="82">
        <f t="shared" si="59"/>
        <v>0.12403050000284566</v>
      </c>
      <c r="AD126" s="82">
        <f t="shared" si="60"/>
        <v>3.5091279689011823E-4</v>
      </c>
      <c r="AE126" s="82">
        <f t="shared" si="61"/>
        <v>2.4627958204249075E-8</v>
      </c>
      <c r="AF126" s="82">
        <f t="shared" si="62"/>
        <v>0.12403050000284566</v>
      </c>
      <c r="AG126" s="83"/>
      <c r="AH126" s="82">
        <f t="shared" si="63"/>
        <v>-1.389181329082911E-2</v>
      </c>
      <c r="AI126" s="82">
        <f t="shared" si="64"/>
        <v>1.5412174826990612</v>
      </c>
      <c r="AJ126" s="82">
        <f t="shared" si="65"/>
        <v>-3.6735943634503953E-3</v>
      </c>
      <c r="AK126" s="82">
        <f t="shared" si="66"/>
        <v>-0.10561949074323403</v>
      </c>
      <c r="AL126" s="82">
        <f t="shared" si="67"/>
        <v>-0.19272937869810425</v>
      </c>
      <c r="AM126" s="82">
        <f t="shared" si="68"/>
        <v>-9.6664087261267337E-2</v>
      </c>
      <c r="AN126" s="82">
        <f t="shared" si="76"/>
        <v>12.462508936559702</v>
      </c>
      <c r="AO126" s="82">
        <f t="shared" si="76"/>
        <v>12.463221070172489</v>
      </c>
      <c r="AP126" s="82">
        <f t="shared" si="76"/>
        <v>12.464519321699541</v>
      </c>
      <c r="AQ126" s="82">
        <f t="shared" si="76"/>
        <v>12.466885650855311</v>
      </c>
      <c r="AR126" s="82">
        <f t="shared" si="76"/>
        <v>12.471197342281396</v>
      </c>
      <c r="AS126" s="82">
        <f t="shared" si="76"/>
        <v>12.479049177670847</v>
      </c>
      <c r="AT126" s="82">
        <f t="shared" si="76"/>
        <v>12.493334309076612</v>
      </c>
      <c r="AU126" s="82">
        <f t="shared" si="69"/>
        <v>12.519287579036908</v>
      </c>
    </row>
    <row r="127" spans="1:47" s="82" customFormat="1" ht="12.95" customHeight="1" x14ac:dyDescent="0.2">
      <c r="A127" s="3" t="s">
        <v>87</v>
      </c>
      <c r="B127" s="83"/>
      <c r="C127" s="73">
        <v>39620.527000000002</v>
      </c>
      <c r="D127" s="73" t="s">
        <v>88</v>
      </c>
      <c r="E127" s="82">
        <f t="shared" si="51"/>
        <v>-1958.9475167738153</v>
      </c>
      <c r="F127" s="82">
        <f t="shared" si="70"/>
        <v>-1959</v>
      </c>
      <c r="G127" s="82">
        <f t="shared" si="52"/>
        <v>0.11897950000275159</v>
      </c>
      <c r="H127" s="82">
        <f t="shared" si="74"/>
        <v>0.11897950000275159</v>
      </c>
      <c r="Q127" s="111">
        <f t="shared" si="54"/>
        <v>24602.027000000002</v>
      </c>
      <c r="S127" s="83">
        <f t="shared" si="75"/>
        <v>0.2</v>
      </c>
      <c r="Z127" s="82">
        <f t="shared" si="56"/>
        <v>-1959</v>
      </c>
      <c r="AA127" s="82">
        <f t="shared" si="57"/>
        <v>0.11533852984428465</v>
      </c>
      <c r="AB127" s="82">
        <f t="shared" si="58"/>
        <v>0.14205297723163324</v>
      </c>
      <c r="AC127" s="82">
        <f t="shared" si="59"/>
        <v>0.11897950000275159</v>
      </c>
      <c r="AD127" s="82">
        <f t="shared" si="60"/>
        <v>3.6409701584669413E-3</v>
      </c>
      <c r="AE127" s="82">
        <f t="shared" si="61"/>
        <v>2.6513327389693567E-6</v>
      </c>
      <c r="AF127" s="82">
        <f t="shared" si="62"/>
        <v>0.11897950000275159</v>
      </c>
      <c r="AG127" s="83"/>
      <c r="AH127" s="82">
        <f t="shared" si="63"/>
        <v>-2.3073477228881659E-2</v>
      </c>
      <c r="AI127" s="82">
        <f t="shared" si="64"/>
        <v>1.5511624226164105</v>
      </c>
      <c r="AJ127" s="82">
        <f t="shared" si="65"/>
        <v>-0.16466528147723988</v>
      </c>
      <c r="AK127" s="82">
        <f t="shared" si="66"/>
        <v>-1.7082865672309225E-2</v>
      </c>
      <c r="AL127" s="82">
        <f t="shared" si="67"/>
        <v>-3.098433046413954E-2</v>
      </c>
      <c r="AM127" s="82">
        <f t="shared" si="68"/>
        <v>-1.5493404761383238E-2</v>
      </c>
      <c r="AN127" s="82">
        <f t="shared" si="76"/>
        <v>12.549708978124885</v>
      </c>
      <c r="AO127" s="82">
        <f t="shared" si="76"/>
        <v>12.549825778135149</v>
      </c>
      <c r="AP127" s="82">
        <f t="shared" si="76"/>
        <v>12.550037620816347</v>
      </c>
      <c r="AQ127" s="82">
        <f t="shared" si="76"/>
        <v>12.550421842562333</v>
      </c>
      <c r="AR127" s="82">
        <f t="shared" si="76"/>
        <v>12.55111870442598</v>
      </c>
      <c r="AS127" s="82">
        <f t="shared" si="76"/>
        <v>12.552382582096572</v>
      </c>
      <c r="AT127" s="82">
        <f t="shared" si="76"/>
        <v>12.554674783882987</v>
      </c>
      <c r="AU127" s="82">
        <f t="shared" si="69"/>
        <v>12.558831832875134</v>
      </c>
    </row>
    <row r="128" spans="1:47" s="82" customFormat="1" ht="12.95" customHeight="1" x14ac:dyDescent="0.2">
      <c r="A128" s="3" t="s">
        <v>87</v>
      </c>
      <c r="B128" s="83"/>
      <c r="C128" s="73">
        <v>39654.525000000001</v>
      </c>
      <c r="D128" s="73" t="s">
        <v>88</v>
      </c>
      <c r="E128" s="82">
        <f t="shared" si="51"/>
        <v>-1943.9506078626794</v>
      </c>
      <c r="F128" s="82">
        <f t="shared" si="70"/>
        <v>-1944</v>
      </c>
      <c r="G128" s="82">
        <f t="shared" si="52"/>
        <v>0.11197199999878649</v>
      </c>
      <c r="H128" s="82">
        <f t="shared" si="74"/>
        <v>0.11197199999878649</v>
      </c>
      <c r="Q128" s="111">
        <f t="shared" si="54"/>
        <v>24636.025000000001</v>
      </c>
      <c r="S128" s="83">
        <f t="shared" si="75"/>
        <v>0.2</v>
      </c>
      <c r="Z128" s="82">
        <f t="shared" si="56"/>
        <v>-1944</v>
      </c>
      <c r="AA128" s="82">
        <f t="shared" si="57"/>
        <v>0.11410813132640443</v>
      </c>
      <c r="AB128" s="82">
        <f t="shared" si="58"/>
        <v>0.13638559922837171</v>
      </c>
      <c r="AC128" s="82">
        <f t="shared" si="59"/>
        <v>0.11197199999878649</v>
      </c>
      <c r="AD128" s="82">
        <f t="shared" si="60"/>
        <v>-2.1361313276179461E-3</v>
      </c>
      <c r="AE128" s="82">
        <f t="shared" si="61"/>
        <v>9.1261140976616189E-7</v>
      </c>
      <c r="AF128" s="82">
        <f t="shared" si="62"/>
        <v>0.11197199999878649</v>
      </c>
      <c r="AG128" s="83"/>
      <c r="AH128" s="82">
        <f t="shared" si="63"/>
        <v>-2.4413599229585227E-2</v>
      </c>
      <c r="AI128" s="82">
        <f t="shared" si="64"/>
        <v>1.5514132579476452</v>
      </c>
      <c r="AJ128" s="82">
        <f t="shared" si="65"/>
        <v>-0.18819000489049501</v>
      </c>
      <c r="AK128" s="82">
        <f t="shared" si="66"/>
        <v>-3.9063235314971802E-3</v>
      </c>
      <c r="AL128" s="82">
        <f t="shared" si="67"/>
        <v>-7.0840846310178786E-3</v>
      </c>
      <c r="AM128" s="82">
        <f t="shared" si="68"/>
        <v>-3.5420571284795264E-3</v>
      </c>
      <c r="AN128" s="82">
        <f t="shared" si="76"/>
        <v>12.562561396031962</v>
      </c>
      <c r="AO128" s="82">
        <f t="shared" si="76"/>
        <v>12.562588113852936</v>
      </c>
      <c r="AP128" s="82">
        <f t="shared" si="76"/>
        <v>12.562636566331861</v>
      </c>
      <c r="AQ128" s="82">
        <f t="shared" si="76"/>
        <v>12.562724434355257</v>
      </c>
      <c r="AR128" s="82">
        <f t="shared" si="76"/>
        <v>12.562883781952118</v>
      </c>
      <c r="AS128" s="82">
        <f t="shared" si="76"/>
        <v>12.563172756667187</v>
      </c>
      <c r="AT128" s="82">
        <f t="shared" si="76"/>
        <v>12.563696807746078</v>
      </c>
      <c r="AU128" s="82">
        <f t="shared" si="69"/>
        <v>12.564647164321933</v>
      </c>
    </row>
    <row r="129" spans="1:47" s="82" customFormat="1" ht="12.95" customHeight="1" x14ac:dyDescent="0.2">
      <c r="A129" s="3" t="s">
        <v>87</v>
      </c>
      <c r="B129" s="83"/>
      <c r="C129" s="73">
        <v>39670.400000000001</v>
      </c>
      <c r="D129" s="73" t="s">
        <v>88</v>
      </c>
      <c r="E129" s="82">
        <f t="shared" si="51"/>
        <v>-1936.947962737546</v>
      </c>
      <c r="F129" s="82">
        <f t="shared" si="70"/>
        <v>-1937</v>
      </c>
      <c r="G129" s="82">
        <f t="shared" si="52"/>
        <v>0.11796850000246195</v>
      </c>
      <c r="H129" s="82">
        <f t="shared" si="74"/>
        <v>0.11796850000246195</v>
      </c>
      <c r="Q129" s="111">
        <f t="shared" si="54"/>
        <v>24651.9</v>
      </c>
      <c r="S129" s="83">
        <f t="shared" si="75"/>
        <v>0.2</v>
      </c>
      <c r="Z129" s="82">
        <f t="shared" si="56"/>
        <v>-1937</v>
      </c>
      <c r="AA129" s="82">
        <f t="shared" si="57"/>
        <v>0.11353405381475989</v>
      </c>
      <c r="AB129" s="82">
        <f t="shared" si="58"/>
        <v>0.14300616174779676</v>
      </c>
      <c r="AC129" s="82">
        <f t="shared" si="59"/>
        <v>0.11796850000246195</v>
      </c>
      <c r="AD129" s="82">
        <f t="shared" si="60"/>
        <v>4.4344461877020569E-3</v>
      </c>
      <c r="AE129" s="82">
        <f t="shared" si="61"/>
        <v>3.9328625983250617E-6</v>
      </c>
      <c r="AF129" s="82">
        <f t="shared" si="62"/>
        <v>0.11796850000246195</v>
      </c>
      <c r="AG129" s="83"/>
      <c r="AH129" s="82">
        <f t="shared" si="63"/>
        <v>-2.5037661745334817E-2</v>
      </c>
      <c r="AI129" s="82">
        <f t="shared" si="64"/>
        <v>1.5514225253078631</v>
      </c>
      <c r="AJ129" s="82">
        <f t="shared" si="65"/>
        <v>-0.19913369122907007</v>
      </c>
      <c r="AK129" s="82">
        <f t="shared" si="66"/>
        <v>2.2447688228236884E-3</v>
      </c>
      <c r="AL129" s="82">
        <f t="shared" si="67"/>
        <v>4.0708464377844254E-3</v>
      </c>
      <c r="AM129" s="82">
        <f t="shared" si="68"/>
        <v>2.0354260297808383E-3</v>
      </c>
      <c r="AN129" s="82">
        <f t="shared" si="76"/>
        <v>12.568559565054901</v>
      </c>
      <c r="AO129" s="82">
        <f t="shared" si="76"/>
        <v>12.568544211462319</v>
      </c>
      <c r="AP129" s="82">
        <f t="shared" si="76"/>
        <v>12.568516368020193</v>
      </c>
      <c r="AQ129" s="82">
        <f t="shared" si="76"/>
        <v>12.568465874482582</v>
      </c>
      <c r="AR129" s="82">
        <f t="shared" si="76"/>
        <v>12.568374305453441</v>
      </c>
      <c r="AS129" s="82">
        <f t="shared" si="76"/>
        <v>12.568208246877289</v>
      </c>
      <c r="AT129" s="82">
        <f t="shared" si="76"/>
        <v>12.567907103145338</v>
      </c>
      <c r="AU129" s="82">
        <f t="shared" si="69"/>
        <v>12.567360985663772</v>
      </c>
    </row>
    <row r="130" spans="1:47" s="82" customFormat="1" ht="12.95" customHeight="1" x14ac:dyDescent="0.2">
      <c r="A130" s="3" t="s">
        <v>87</v>
      </c>
      <c r="B130" s="83"/>
      <c r="C130" s="73">
        <v>39686.267999999996</v>
      </c>
      <c r="D130" s="73" t="s">
        <v>88</v>
      </c>
      <c r="E130" s="82">
        <f t="shared" si="51"/>
        <v>-1929.9484053929425</v>
      </c>
      <c r="F130" s="82">
        <f t="shared" si="70"/>
        <v>-1930</v>
      </c>
      <c r="G130" s="82">
        <f t="shared" si="52"/>
        <v>0.11696499999379739</v>
      </c>
      <c r="H130" s="82">
        <f t="shared" si="74"/>
        <v>0.11696499999379739</v>
      </c>
      <c r="Q130" s="111">
        <f t="shared" si="54"/>
        <v>24667.767999999996</v>
      </c>
      <c r="S130" s="83">
        <f t="shared" si="75"/>
        <v>0.2</v>
      </c>
      <c r="Z130" s="82">
        <f t="shared" si="56"/>
        <v>-1930</v>
      </c>
      <c r="AA130" s="82">
        <f t="shared" si="57"/>
        <v>0.11296011007137295</v>
      </c>
      <c r="AB130" s="82">
        <f t="shared" si="58"/>
        <v>0.14262581457615567</v>
      </c>
      <c r="AC130" s="82">
        <f t="shared" si="59"/>
        <v>0.11696499999379739</v>
      </c>
      <c r="AD130" s="82">
        <f t="shared" si="60"/>
        <v>4.00488992242444E-3</v>
      </c>
      <c r="AE130" s="82">
        <f t="shared" si="61"/>
        <v>3.2078286581473676E-6</v>
      </c>
      <c r="AF130" s="82">
        <f t="shared" si="62"/>
        <v>0.11696499999379739</v>
      </c>
      <c r="AG130" s="83"/>
      <c r="AH130" s="82">
        <f t="shared" si="63"/>
        <v>-2.5660814582358266E-2</v>
      </c>
      <c r="AI130" s="82">
        <f t="shared" si="64"/>
        <v>1.5513631813495763</v>
      </c>
      <c r="AJ130" s="82">
        <f t="shared" si="65"/>
        <v>-0.21005226766053234</v>
      </c>
      <c r="AK130" s="82">
        <f t="shared" si="66"/>
        <v>8.3953949307401955E-3</v>
      </c>
      <c r="AL130" s="82">
        <f t="shared" si="67"/>
        <v>1.5225438479354135E-2</v>
      </c>
      <c r="AM130" s="82">
        <f t="shared" si="68"/>
        <v>7.6128663043130559E-3</v>
      </c>
      <c r="AN130" s="82">
        <f t="shared" si="76"/>
        <v>12.574557648583598</v>
      </c>
      <c r="AO130" s="82">
        <f t="shared" si="76"/>
        <v>12.57450023113562</v>
      </c>
      <c r="AP130" s="82">
        <f t="shared" si="76"/>
        <v>12.574396102553989</v>
      </c>
      <c r="AQ130" s="82">
        <f t="shared" si="76"/>
        <v>12.574207261893322</v>
      </c>
      <c r="AR130" s="82">
        <f t="shared" si="76"/>
        <v>12.57386479375627</v>
      </c>
      <c r="AS130" s="82">
        <f t="shared" si="76"/>
        <v>12.573243719850526</v>
      </c>
      <c r="AT130" s="82">
        <f t="shared" si="76"/>
        <v>12.57211739452254</v>
      </c>
      <c r="AU130" s="82">
        <f t="shared" si="69"/>
        <v>12.570074807005611</v>
      </c>
    </row>
    <row r="131" spans="1:47" s="82" customFormat="1" ht="12.95" customHeight="1" x14ac:dyDescent="0.2">
      <c r="A131" s="3" t="s">
        <v>87</v>
      </c>
      <c r="B131" s="83"/>
      <c r="C131" s="73">
        <v>39763.345000000001</v>
      </c>
      <c r="D131" s="73" t="s">
        <v>88</v>
      </c>
      <c r="E131" s="82">
        <f t="shared" si="51"/>
        <v>-1895.9488540033399</v>
      </c>
      <c r="F131" s="82">
        <f t="shared" si="70"/>
        <v>-1896</v>
      </c>
      <c r="G131" s="82">
        <f t="shared" si="52"/>
        <v>0.11594799999875249</v>
      </c>
      <c r="H131" s="82">
        <f t="shared" si="74"/>
        <v>0.11594799999875249</v>
      </c>
      <c r="Q131" s="111">
        <f t="shared" si="54"/>
        <v>24744.845000000001</v>
      </c>
      <c r="S131" s="83">
        <f t="shared" si="75"/>
        <v>0.2</v>
      </c>
      <c r="Z131" s="82">
        <f t="shared" si="56"/>
        <v>-1896</v>
      </c>
      <c r="AA131" s="82">
        <f t="shared" si="57"/>
        <v>0.11017579675212538</v>
      </c>
      <c r="AB131" s="82">
        <f t="shared" si="58"/>
        <v>0.14462110656747848</v>
      </c>
      <c r="AC131" s="82">
        <f t="shared" si="59"/>
        <v>0.11594799999875249</v>
      </c>
      <c r="AD131" s="82">
        <f t="shared" si="60"/>
        <v>5.7722032466271112E-3</v>
      </c>
      <c r="AE131" s="82">
        <f t="shared" si="61"/>
        <v>6.6636660640745135E-6</v>
      </c>
      <c r="AF131" s="82">
        <f t="shared" si="62"/>
        <v>0.11594799999875249</v>
      </c>
      <c r="AG131" s="83"/>
      <c r="AH131" s="82">
        <f t="shared" si="63"/>
        <v>-2.867310656872598E-2</v>
      </c>
      <c r="AI131" s="82">
        <f t="shared" si="64"/>
        <v>1.5501008425116491</v>
      </c>
      <c r="AJ131" s="82">
        <f t="shared" si="65"/>
        <v>-0.26265508628181772</v>
      </c>
      <c r="AK131" s="82">
        <f t="shared" si="66"/>
        <v>3.8221766991371087E-2</v>
      </c>
      <c r="AL131" s="82">
        <f t="shared" si="67"/>
        <v>6.9369894260019646E-2</v>
      </c>
      <c r="AM131" s="82">
        <f t="shared" si="68"/>
        <v>3.4698863017144602E-2</v>
      </c>
      <c r="AN131" s="82">
        <f t="shared" ref="AN131:AT140" si="77">$AU131+$AB$7*SIN(AO131)</f>
        <v>12.603682370039659</v>
      </c>
      <c r="AO131" s="82">
        <f t="shared" si="77"/>
        <v>12.603421422016259</v>
      </c>
      <c r="AP131" s="82">
        <f t="shared" si="77"/>
        <v>12.602947878085704</v>
      </c>
      <c r="AQ131" s="82">
        <f t="shared" si="77"/>
        <v>12.602088555980579</v>
      </c>
      <c r="AR131" s="82">
        <f t="shared" si="77"/>
        <v>12.600529243882578</v>
      </c>
      <c r="AS131" s="82">
        <f t="shared" si="77"/>
        <v>12.597699950707661</v>
      </c>
      <c r="AT131" s="82">
        <f t="shared" si="77"/>
        <v>12.592566965670274</v>
      </c>
      <c r="AU131" s="82">
        <f t="shared" si="69"/>
        <v>12.583256224951686</v>
      </c>
    </row>
    <row r="132" spans="1:47" s="82" customFormat="1" ht="12.95" customHeight="1" x14ac:dyDescent="0.2">
      <c r="A132" s="5" t="s">
        <v>89</v>
      </c>
      <c r="B132" s="83"/>
      <c r="C132" s="73">
        <v>40153.260999999999</v>
      </c>
      <c r="D132" s="73" t="s">
        <v>88</v>
      </c>
      <c r="E132" s="82">
        <f t="shared" si="51"/>
        <v>-1723.952420830962</v>
      </c>
      <c r="F132" s="82">
        <f t="shared" si="70"/>
        <v>-1724</v>
      </c>
      <c r="G132" s="82">
        <f t="shared" si="52"/>
        <v>0.10786199999711243</v>
      </c>
      <c r="H132" s="82">
        <f t="shared" si="74"/>
        <v>0.10786199999711243</v>
      </c>
      <c r="Q132" s="111">
        <f t="shared" si="54"/>
        <v>25134.760999999999</v>
      </c>
      <c r="S132" s="83">
        <f t="shared" si="75"/>
        <v>0.2</v>
      </c>
      <c r="Z132" s="82">
        <f t="shared" si="56"/>
        <v>-1724</v>
      </c>
      <c r="AA132" s="82">
        <f t="shared" si="57"/>
        <v>9.6338922336038885E-2</v>
      </c>
      <c r="AB132" s="82">
        <f t="shared" si="58"/>
        <v>0.15124475360569933</v>
      </c>
      <c r="AC132" s="82">
        <f t="shared" si="59"/>
        <v>0.10786199999711243</v>
      </c>
      <c r="AD132" s="82">
        <f t="shared" si="60"/>
        <v>1.152307766107355E-2</v>
      </c>
      <c r="AE132" s="82">
        <f t="shared" si="61"/>
        <v>2.6556263756626455E-5</v>
      </c>
      <c r="AF132" s="82">
        <f t="shared" si="62"/>
        <v>0.10786199999711243</v>
      </c>
      <c r="AG132" s="83"/>
      <c r="AH132" s="82">
        <f t="shared" si="63"/>
        <v>-4.3382753608586906E-2</v>
      </c>
      <c r="AI132" s="82">
        <f t="shared" si="64"/>
        <v>1.520027652723835</v>
      </c>
      <c r="AJ132" s="82">
        <f t="shared" si="65"/>
        <v>-0.51026479856867202</v>
      </c>
      <c r="AK132" s="82">
        <f t="shared" si="66"/>
        <v>0.18342050268851426</v>
      </c>
      <c r="AL132" s="82">
        <f t="shared" si="67"/>
        <v>0.3390896799395795</v>
      </c>
      <c r="AM132" s="82">
        <f t="shared" si="68"/>
        <v>0.17118828694000252</v>
      </c>
      <c r="AN132" s="82">
        <f t="shared" si="77"/>
        <v>12.749953726412306</v>
      </c>
      <c r="AO132" s="82">
        <f t="shared" si="77"/>
        <v>12.748754974712861</v>
      </c>
      <c r="AP132" s="82">
        <f t="shared" si="77"/>
        <v>12.746544850995155</v>
      </c>
      <c r="AQ132" s="82">
        <f t="shared" si="77"/>
        <v>12.742472395886931</v>
      </c>
      <c r="AR132" s="82">
        <f t="shared" si="77"/>
        <v>12.734976009963361</v>
      </c>
      <c r="AS132" s="82">
        <f t="shared" si="77"/>
        <v>12.721201657215053</v>
      </c>
      <c r="AT132" s="82">
        <f t="shared" si="77"/>
        <v>12.695966777073327</v>
      </c>
      <c r="AU132" s="82">
        <f t="shared" si="69"/>
        <v>12.649938692208305</v>
      </c>
    </row>
    <row r="133" spans="1:47" s="82" customFormat="1" ht="12.95" customHeight="1" x14ac:dyDescent="0.2">
      <c r="A133" s="5" t="s">
        <v>89</v>
      </c>
      <c r="B133" s="83"/>
      <c r="C133" s="73">
        <v>40681.455000000002</v>
      </c>
      <c r="D133" s="73" t="s">
        <v>88</v>
      </c>
      <c r="E133" s="82">
        <f t="shared" si="51"/>
        <v>-1490.9599711160179</v>
      </c>
      <c r="F133" s="82">
        <f t="shared" si="70"/>
        <v>-1491</v>
      </c>
      <c r="G133" s="82">
        <f t="shared" si="52"/>
        <v>9.0745500005141366E-2</v>
      </c>
      <c r="H133" s="82">
        <f t="shared" si="74"/>
        <v>9.0745500005141366E-2</v>
      </c>
      <c r="Q133" s="111">
        <f t="shared" si="54"/>
        <v>25662.955000000002</v>
      </c>
      <c r="S133" s="83">
        <f t="shared" si="75"/>
        <v>0.2</v>
      </c>
      <c r="Z133" s="82">
        <f t="shared" si="56"/>
        <v>-1491</v>
      </c>
      <c r="AA133" s="82">
        <f t="shared" si="57"/>
        <v>7.899177502340704E-2</v>
      </c>
      <c r="AB133" s="82">
        <f t="shared" si="58"/>
        <v>0.15191057285185852</v>
      </c>
      <c r="AC133" s="82">
        <f t="shared" si="59"/>
        <v>9.0745500005141366E-2</v>
      </c>
      <c r="AD133" s="82">
        <f t="shared" si="60"/>
        <v>1.1753724981734326E-2</v>
      </c>
      <c r="AE133" s="82">
        <f t="shared" si="61"/>
        <v>2.7630010189249121E-5</v>
      </c>
      <c r="AF133" s="82">
        <f t="shared" si="62"/>
        <v>9.0745500005141366E-2</v>
      </c>
      <c r="AG133" s="83"/>
      <c r="AH133" s="82">
        <f t="shared" si="63"/>
        <v>-6.1165072846717149E-2</v>
      </c>
      <c r="AI133" s="82">
        <f t="shared" si="64"/>
        <v>1.4294691751457218</v>
      </c>
      <c r="AJ133" s="82">
        <f t="shared" si="65"/>
        <v>-0.76715715246058458</v>
      </c>
      <c r="AK133" s="82">
        <f t="shared" si="66"/>
        <v>0.34587290729923059</v>
      </c>
      <c r="AL133" s="82">
        <f t="shared" si="67"/>
        <v>0.67799450327295574</v>
      </c>
      <c r="AM133" s="82">
        <f t="shared" si="68"/>
        <v>0.35260905566541723</v>
      </c>
      <c r="AN133" s="82">
        <f t="shared" si="77"/>
        <v>12.94112734940723</v>
      </c>
      <c r="AO133" s="82">
        <f t="shared" si="77"/>
        <v>12.939197685750582</v>
      </c>
      <c r="AP133" s="82">
        <f t="shared" si="77"/>
        <v>12.935442896688086</v>
      </c>
      <c r="AQ133" s="82">
        <f t="shared" si="77"/>
        <v>12.928152269553371</v>
      </c>
      <c r="AR133" s="82">
        <f t="shared" si="77"/>
        <v>12.914052951021464</v>
      </c>
      <c r="AS133" s="82">
        <f t="shared" si="77"/>
        <v>12.886986327746293</v>
      </c>
      <c r="AT133" s="82">
        <f t="shared" si="77"/>
        <v>12.835680515931298</v>
      </c>
      <c r="AU133" s="82">
        <f t="shared" si="69"/>
        <v>12.740270174015237</v>
      </c>
    </row>
    <row r="134" spans="1:47" s="82" customFormat="1" ht="12.95" customHeight="1" x14ac:dyDescent="0.2">
      <c r="A134" s="5" t="s">
        <v>89</v>
      </c>
      <c r="B134" s="83"/>
      <c r="C134" s="73">
        <v>40697.311999999998</v>
      </c>
      <c r="D134" s="73" t="s">
        <v>88</v>
      </c>
      <c r="E134" s="82">
        <f t="shared" si="51"/>
        <v>-1483.965265997957</v>
      </c>
      <c r="F134" s="82">
        <f t="shared" si="70"/>
        <v>-1484</v>
      </c>
      <c r="G134" s="82">
        <f t="shared" si="52"/>
        <v>7.8741999997873791E-2</v>
      </c>
      <c r="H134" s="82">
        <f t="shared" si="74"/>
        <v>7.8741999997873791E-2</v>
      </c>
      <c r="Q134" s="111">
        <f t="shared" si="54"/>
        <v>25678.811999999998</v>
      </c>
      <c r="S134" s="83">
        <f t="shared" si="75"/>
        <v>0.2</v>
      </c>
      <c r="Z134" s="82">
        <f t="shared" si="56"/>
        <v>-1484</v>
      </c>
      <c r="AA134" s="82">
        <f t="shared" si="57"/>
        <v>7.8504583859908272E-2</v>
      </c>
      <c r="AB134" s="82">
        <f t="shared" si="58"/>
        <v>0.14039403652044297</v>
      </c>
      <c r="AC134" s="82">
        <f t="shared" si="59"/>
        <v>7.8741999997873791E-2</v>
      </c>
      <c r="AD134" s="82">
        <f t="shared" si="60"/>
        <v>2.3741613796551819E-4</v>
      </c>
      <c r="AE134" s="82">
        <f t="shared" si="61"/>
        <v>1.1273284513292395E-8</v>
      </c>
      <c r="AF134" s="82">
        <f t="shared" si="62"/>
        <v>7.8741999997873791E-2</v>
      </c>
      <c r="AG134" s="83"/>
      <c r="AH134" s="82">
        <f t="shared" si="63"/>
        <v>-6.1652036522569176E-2</v>
      </c>
      <c r="AI134" s="82">
        <f t="shared" si="64"/>
        <v>1.4261571268434756</v>
      </c>
      <c r="AJ134" s="82">
        <f t="shared" si="65"/>
        <v>-0.77322885521414086</v>
      </c>
      <c r="AK134" s="82">
        <f t="shared" si="66"/>
        <v>0.34994562955476755</v>
      </c>
      <c r="AL134" s="82">
        <f t="shared" si="67"/>
        <v>0.68751429360199645</v>
      </c>
      <c r="AM134" s="82">
        <f t="shared" si="68"/>
        <v>0.35796980143646884</v>
      </c>
      <c r="AN134" s="82">
        <f t="shared" si="77"/>
        <v>12.946689431858021</v>
      </c>
      <c r="AO134" s="82">
        <f t="shared" si="77"/>
        <v>12.944750019151597</v>
      </c>
      <c r="AP134" s="82">
        <f t="shared" si="77"/>
        <v>12.940968054540637</v>
      </c>
      <c r="AQ134" s="82">
        <f t="shared" si="77"/>
        <v>12.933609089251883</v>
      </c>
      <c r="AR134" s="82">
        <f t="shared" si="77"/>
        <v>12.919349005116869</v>
      </c>
      <c r="AS134" s="82">
        <f t="shared" si="77"/>
        <v>12.891924657241685</v>
      </c>
      <c r="AT134" s="82">
        <f t="shared" si="77"/>
        <v>12.839867888219873</v>
      </c>
      <c r="AU134" s="82">
        <f t="shared" si="69"/>
        <v>12.742983995357076</v>
      </c>
    </row>
    <row r="135" spans="1:47" s="82" customFormat="1" ht="12.95" customHeight="1" x14ac:dyDescent="0.2">
      <c r="A135" s="68" t="s">
        <v>567</v>
      </c>
      <c r="B135" s="69" t="s">
        <v>165</v>
      </c>
      <c r="C135" s="68">
        <v>40724.531999999999</v>
      </c>
      <c r="D135" s="68" t="s">
        <v>206</v>
      </c>
      <c r="E135" s="82">
        <f t="shared" si="51"/>
        <v>-1471.9582108605623</v>
      </c>
      <c r="F135" s="82">
        <f t="shared" si="70"/>
        <v>-1472</v>
      </c>
      <c r="G135" s="82">
        <f t="shared" si="52"/>
        <v>9.4735999999102205E-2</v>
      </c>
      <c r="I135" s="82">
        <f>+G135</f>
        <v>9.4735999999102205E-2</v>
      </c>
      <c r="Q135" s="111">
        <f t="shared" si="54"/>
        <v>25706.031999999999</v>
      </c>
      <c r="S135" s="83">
        <f>S$16</f>
        <v>0.1</v>
      </c>
      <c r="Z135" s="82">
        <f t="shared" si="56"/>
        <v>-1472</v>
      </c>
      <c r="AA135" s="82">
        <f t="shared" si="57"/>
        <v>7.7674487354862598E-2</v>
      </c>
      <c r="AB135" s="82">
        <f t="shared" si="58"/>
        <v>0.1572159378684366</v>
      </c>
      <c r="AC135" s="82">
        <f t="shared" si="59"/>
        <v>9.4735999999102205E-2</v>
      </c>
      <c r="AD135" s="82">
        <f t="shared" si="60"/>
        <v>1.7061512644239607E-2</v>
      </c>
      <c r="AE135" s="82">
        <f t="shared" si="61"/>
        <v>2.91095213709548E-5</v>
      </c>
      <c r="AF135" s="82">
        <f t="shared" si="62"/>
        <v>9.4735999999102205E-2</v>
      </c>
      <c r="AG135" s="83"/>
      <c r="AH135" s="82">
        <f t="shared" si="63"/>
        <v>-6.2479937869334402E-2</v>
      </c>
      <c r="AI135" s="82">
        <f t="shared" si="64"/>
        <v>1.4204252396672015</v>
      </c>
      <c r="AJ135" s="82">
        <f t="shared" si="65"/>
        <v>-0.78341216521913226</v>
      </c>
      <c r="AK135" s="82">
        <f t="shared" si="66"/>
        <v>0.35681151642673348</v>
      </c>
      <c r="AL135" s="82">
        <f t="shared" si="67"/>
        <v>0.70373418340130067</v>
      </c>
      <c r="AM135" s="82">
        <f t="shared" si="68"/>
        <v>0.3671458141639159</v>
      </c>
      <c r="AN135" s="82">
        <f t="shared" si="77"/>
        <v>12.956196226227688</v>
      </c>
      <c r="AO135" s="82">
        <f t="shared" si="77"/>
        <v>12.954241769813699</v>
      </c>
      <c r="AP135" s="82">
        <f t="shared" si="77"/>
        <v>12.950415974468406</v>
      </c>
      <c r="AQ135" s="82">
        <f t="shared" si="77"/>
        <v>12.942944102295604</v>
      </c>
      <c r="AR135" s="82">
        <f t="shared" si="77"/>
        <v>12.928414277380826</v>
      </c>
      <c r="AS135" s="82">
        <f t="shared" si="77"/>
        <v>12.900383384787595</v>
      </c>
      <c r="AT135" s="82">
        <f t="shared" si="77"/>
        <v>12.847044574650274</v>
      </c>
      <c r="AU135" s="82">
        <f t="shared" si="69"/>
        <v>12.747636260514513</v>
      </c>
    </row>
    <row r="136" spans="1:47" s="82" customFormat="1" ht="12.95" customHeight="1" x14ac:dyDescent="0.2">
      <c r="A136" s="68" t="s">
        <v>567</v>
      </c>
      <c r="B136" s="69" t="s">
        <v>165</v>
      </c>
      <c r="C136" s="68">
        <v>40756.267999999996</v>
      </c>
      <c r="D136" s="68" t="s">
        <v>206</v>
      </c>
      <c r="E136" s="82">
        <f t="shared" si="51"/>
        <v>-1457.959096171352</v>
      </c>
      <c r="F136" s="82">
        <f t="shared" si="70"/>
        <v>-1458</v>
      </c>
      <c r="G136" s="82">
        <f t="shared" si="52"/>
        <v>9.2728999996325001E-2</v>
      </c>
      <c r="I136" s="82">
        <f>+G136</f>
        <v>9.2728999996325001E-2</v>
      </c>
      <c r="Q136" s="111">
        <f t="shared" si="54"/>
        <v>25737.767999999996</v>
      </c>
      <c r="S136" s="83">
        <f>S$16</f>
        <v>0.1</v>
      </c>
      <c r="Z136" s="82">
        <f t="shared" si="56"/>
        <v>-1458</v>
      </c>
      <c r="AA136" s="82">
        <f t="shared" si="57"/>
        <v>7.6714228771273305E-2</v>
      </c>
      <c r="AB136" s="82">
        <f t="shared" si="58"/>
        <v>0.15616375347808586</v>
      </c>
      <c r="AC136" s="82">
        <f t="shared" si="59"/>
        <v>9.2728999996325001E-2</v>
      </c>
      <c r="AD136" s="82">
        <f t="shared" si="60"/>
        <v>1.6014771225051697E-2</v>
      </c>
      <c r="AE136" s="82">
        <f t="shared" si="61"/>
        <v>2.5647289739074381E-5</v>
      </c>
      <c r="AF136" s="82">
        <f t="shared" si="62"/>
        <v>9.2728999996325001E-2</v>
      </c>
      <c r="AG136" s="83"/>
      <c r="AH136" s="82">
        <f t="shared" si="63"/>
        <v>-6.343475348176085E-2</v>
      </c>
      <c r="AI136" s="82">
        <f t="shared" si="64"/>
        <v>1.4136569011693534</v>
      </c>
      <c r="AJ136" s="82">
        <f t="shared" si="65"/>
        <v>-0.79493462630860512</v>
      </c>
      <c r="AK136" s="82">
        <f t="shared" si="66"/>
        <v>0.36463654303832016</v>
      </c>
      <c r="AL136" s="82">
        <f t="shared" si="67"/>
        <v>0.7224968367870811</v>
      </c>
      <c r="AM136" s="82">
        <f t="shared" si="68"/>
        <v>0.37782881565143667</v>
      </c>
      <c r="AN136" s="82">
        <f t="shared" si="77"/>
        <v>12.967241871677022</v>
      </c>
      <c r="AO136" s="82">
        <f t="shared" si="77"/>
        <v>12.965272505740545</v>
      </c>
      <c r="AP136" s="82">
        <f t="shared" si="77"/>
        <v>12.961399970367438</v>
      </c>
      <c r="AQ136" s="82">
        <f t="shared" si="77"/>
        <v>12.95380319231092</v>
      </c>
      <c r="AR136" s="82">
        <f t="shared" si="77"/>
        <v>12.938968142009662</v>
      </c>
      <c r="AS136" s="82">
        <f t="shared" si="77"/>
        <v>12.910240503945934</v>
      </c>
      <c r="AT136" s="82">
        <f t="shared" si="77"/>
        <v>12.855414652335513</v>
      </c>
      <c r="AU136" s="82">
        <f t="shared" si="69"/>
        <v>12.753063903198193</v>
      </c>
    </row>
    <row r="137" spans="1:47" s="82" customFormat="1" ht="12.95" customHeight="1" x14ac:dyDescent="0.2">
      <c r="A137" s="68" t="s">
        <v>567</v>
      </c>
      <c r="B137" s="69" t="s">
        <v>165</v>
      </c>
      <c r="C137" s="68">
        <v>40756.267999999996</v>
      </c>
      <c r="D137" s="68" t="s">
        <v>206</v>
      </c>
      <c r="E137" s="82">
        <f t="shared" si="51"/>
        <v>-1457.959096171352</v>
      </c>
      <c r="F137" s="82">
        <f t="shared" si="70"/>
        <v>-1458</v>
      </c>
      <c r="G137" s="82">
        <f t="shared" si="52"/>
        <v>9.2728999996325001E-2</v>
      </c>
      <c r="I137" s="82">
        <f>+G137</f>
        <v>9.2728999996325001E-2</v>
      </c>
      <c r="Q137" s="111">
        <f t="shared" si="54"/>
        <v>25737.767999999996</v>
      </c>
      <c r="S137" s="83">
        <f>S$16</f>
        <v>0.1</v>
      </c>
      <c r="Z137" s="82">
        <f t="shared" si="56"/>
        <v>-1458</v>
      </c>
      <c r="AA137" s="82">
        <f t="shared" si="57"/>
        <v>7.6714228771273305E-2</v>
      </c>
      <c r="AB137" s="82">
        <f t="shared" si="58"/>
        <v>0.15616375347808586</v>
      </c>
      <c r="AC137" s="82">
        <f t="shared" si="59"/>
        <v>9.2728999996325001E-2</v>
      </c>
      <c r="AD137" s="82">
        <f t="shared" si="60"/>
        <v>1.6014771225051697E-2</v>
      </c>
      <c r="AE137" s="82">
        <f t="shared" si="61"/>
        <v>2.5647289739074381E-5</v>
      </c>
      <c r="AF137" s="82">
        <f t="shared" si="62"/>
        <v>9.2728999996325001E-2</v>
      </c>
      <c r="AG137" s="83"/>
      <c r="AH137" s="82">
        <f t="shared" si="63"/>
        <v>-6.343475348176085E-2</v>
      </c>
      <c r="AI137" s="82">
        <f t="shared" si="64"/>
        <v>1.4136569011693534</v>
      </c>
      <c r="AJ137" s="82">
        <f t="shared" si="65"/>
        <v>-0.79493462630860512</v>
      </c>
      <c r="AK137" s="82">
        <f t="shared" si="66"/>
        <v>0.36463654303832016</v>
      </c>
      <c r="AL137" s="82">
        <f t="shared" si="67"/>
        <v>0.7224968367870811</v>
      </c>
      <c r="AM137" s="82">
        <f t="shared" si="68"/>
        <v>0.37782881565143667</v>
      </c>
      <c r="AN137" s="82">
        <f t="shared" si="77"/>
        <v>12.967241871677022</v>
      </c>
      <c r="AO137" s="82">
        <f t="shared" si="77"/>
        <v>12.965272505740545</v>
      </c>
      <c r="AP137" s="82">
        <f t="shared" si="77"/>
        <v>12.961399970367438</v>
      </c>
      <c r="AQ137" s="82">
        <f t="shared" si="77"/>
        <v>12.95380319231092</v>
      </c>
      <c r="AR137" s="82">
        <f t="shared" si="77"/>
        <v>12.938968142009662</v>
      </c>
      <c r="AS137" s="82">
        <f t="shared" si="77"/>
        <v>12.910240503945934</v>
      </c>
      <c r="AT137" s="82">
        <f t="shared" si="77"/>
        <v>12.855414652335513</v>
      </c>
      <c r="AU137" s="82">
        <f t="shared" si="69"/>
        <v>12.753063903198193</v>
      </c>
    </row>
    <row r="138" spans="1:47" s="82" customFormat="1" ht="12.95" customHeight="1" x14ac:dyDescent="0.2">
      <c r="A138" s="68" t="s">
        <v>576</v>
      </c>
      <c r="B138" s="69" t="s">
        <v>165</v>
      </c>
      <c r="C138" s="68">
        <v>41048.724999999999</v>
      </c>
      <c r="D138" s="68" t="s">
        <v>206</v>
      </c>
      <c r="E138" s="82">
        <f t="shared" si="51"/>
        <v>-1328.952949061988</v>
      </c>
      <c r="F138" s="82">
        <f t="shared" si="70"/>
        <v>-1329</v>
      </c>
      <c r="G138" s="82">
        <f t="shared" si="52"/>
        <v>0.10666450000280747</v>
      </c>
      <c r="I138" s="82">
        <f>+G138</f>
        <v>0.10666450000280747</v>
      </c>
      <c r="Q138" s="111">
        <f t="shared" si="54"/>
        <v>26030.224999999999</v>
      </c>
      <c r="S138" s="83">
        <f>S$16</f>
        <v>0.1</v>
      </c>
      <c r="Z138" s="82">
        <f t="shared" si="56"/>
        <v>-1329</v>
      </c>
      <c r="AA138" s="82">
        <f t="shared" si="57"/>
        <v>6.8291448407777594E-2</v>
      </c>
      <c r="AB138" s="82">
        <f t="shared" si="58"/>
        <v>0.17832582748710732</v>
      </c>
      <c r="AC138" s="82">
        <f t="shared" si="59"/>
        <v>0.10666450000280747</v>
      </c>
      <c r="AD138" s="82">
        <f t="shared" si="60"/>
        <v>3.8373051595029878E-2</v>
      </c>
      <c r="AE138" s="82">
        <f t="shared" si="61"/>
        <v>1.4724910887148251E-4</v>
      </c>
      <c r="AF138" s="82">
        <f t="shared" si="62"/>
        <v>0.10666450000280747</v>
      </c>
      <c r="AG138" s="83"/>
      <c r="AH138" s="82">
        <f t="shared" si="63"/>
        <v>-7.1661327484299847E-2</v>
      </c>
      <c r="AI138" s="82">
        <f t="shared" si="64"/>
        <v>1.3483434479509202</v>
      </c>
      <c r="AJ138" s="82">
        <f t="shared" si="65"/>
        <v>-0.88357341201058304</v>
      </c>
      <c r="AK138" s="82">
        <f t="shared" si="66"/>
        <v>0.42746775629704925</v>
      </c>
      <c r="AL138" s="82">
        <f t="shared" si="67"/>
        <v>0.88703585938541363</v>
      </c>
      <c r="AM138" s="82">
        <f t="shared" si="68"/>
        <v>0.47508529807500166</v>
      </c>
      <c r="AN138" s="82">
        <f t="shared" si="77"/>
        <v>13.066591776603255</v>
      </c>
      <c r="AO138" s="82">
        <f t="shared" si="77"/>
        <v>13.064610416974661</v>
      </c>
      <c r="AP138" s="82">
        <f t="shared" si="77"/>
        <v>13.060524502458826</v>
      </c>
      <c r="AQ138" s="82">
        <f t="shared" si="77"/>
        <v>13.052126817362533</v>
      </c>
      <c r="AR138" s="82">
        <f t="shared" si="77"/>
        <v>13.034982461699114</v>
      </c>
      <c r="AS138" s="82">
        <f t="shared" si="77"/>
        <v>13.000430146312963</v>
      </c>
      <c r="AT138" s="82">
        <f t="shared" si="77"/>
        <v>12.932385913821342</v>
      </c>
      <c r="AU138" s="82">
        <f t="shared" si="69"/>
        <v>12.803075753640655</v>
      </c>
    </row>
    <row r="139" spans="1:47" s="82" customFormat="1" ht="12.95" customHeight="1" x14ac:dyDescent="0.2">
      <c r="A139" s="5" t="s">
        <v>89</v>
      </c>
      <c r="B139" s="83"/>
      <c r="C139" s="73">
        <v>41062.309000000001</v>
      </c>
      <c r="D139" s="73" t="s">
        <v>88</v>
      </c>
      <c r="E139" s="82">
        <f t="shared" si="51"/>
        <v>-1322.9608903923922</v>
      </c>
      <c r="F139" s="82">
        <f t="shared" si="70"/>
        <v>-1323</v>
      </c>
      <c r="G139" s="82">
        <f t="shared" si="52"/>
        <v>8.8661499998124782E-2</v>
      </c>
      <c r="H139" s="82">
        <f>+G139</f>
        <v>8.8661499998124782E-2</v>
      </c>
      <c r="Q139" s="111">
        <f t="shared" si="54"/>
        <v>26043.809000000001</v>
      </c>
      <c r="S139" s="83">
        <f>S$15</f>
        <v>0.2</v>
      </c>
      <c r="Z139" s="82">
        <f t="shared" si="56"/>
        <v>-1323</v>
      </c>
      <c r="AA139" s="82">
        <f t="shared" si="57"/>
        <v>6.79186157312371E-2</v>
      </c>
      <c r="AB139" s="82">
        <f t="shared" si="58"/>
        <v>0.16068012114416497</v>
      </c>
      <c r="AC139" s="82">
        <f t="shared" si="59"/>
        <v>8.8661499998124782E-2</v>
      </c>
      <c r="AD139" s="82">
        <f t="shared" si="60"/>
        <v>2.0742884266887682E-2</v>
      </c>
      <c r="AE139" s="82">
        <f t="shared" si="61"/>
        <v>8.6053449541899309E-5</v>
      </c>
      <c r="AF139" s="82">
        <f t="shared" si="62"/>
        <v>8.8661499998124782E-2</v>
      </c>
      <c r="AG139" s="83"/>
      <c r="AH139" s="82">
        <f t="shared" si="63"/>
        <v>-7.2018621146040199E-2</v>
      </c>
      <c r="AI139" s="82">
        <f t="shared" si="64"/>
        <v>1.345221576702597</v>
      </c>
      <c r="AJ139" s="82">
        <f t="shared" si="65"/>
        <v>-0.8869598934009858</v>
      </c>
      <c r="AK139" s="82">
        <f t="shared" si="66"/>
        <v>0.42999291085196023</v>
      </c>
      <c r="AL139" s="82">
        <f t="shared" si="67"/>
        <v>0.89431749357314072</v>
      </c>
      <c r="AM139" s="82">
        <f t="shared" si="68"/>
        <v>0.47955562164407928</v>
      </c>
      <c r="AN139" s="82">
        <f t="shared" si="77"/>
        <v>13.071102158277244</v>
      </c>
      <c r="AO139" s="82">
        <f t="shared" si="77"/>
        <v>13.069125279059833</v>
      </c>
      <c r="AP139" s="82">
        <f t="shared" si="77"/>
        <v>13.065038574356757</v>
      </c>
      <c r="AQ139" s="82">
        <f t="shared" si="77"/>
        <v>13.05661895886343</v>
      </c>
      <c r="AR139" s="82">
        <f t="shared" si="77"/>
        <v>13.039390019262882</v>
      </c>
      <c r="AS139" s="82">
        <f t="shared" si="77"/>
        <v>13.004594606213303</v>
      </c>
      <c r="AT139" s="82">
        <f t="shared" si="77"/>
        <v>12.93595862123372</v>
      </c>
      <c r="AU139" s="82">
        <f t="shared" si="69"/>
        <v>12.805401886219375</v>
      </c>
    </row>
    <row r="140" spans="1:47" s="82" customFormat="1" ht="12.95" customHeight="1" x14ac:dyDescent="0.2">
      <c r="A140" s="5" t="s">
        <v>89</v>
      </c>
      <c r="B140" s="83"/>
      <c r="C140" s="73">
        <v>41071.379999999997</v>
      </c>
      <c r="D140" s="73" t="s">
        <v>88</v>
      </c>
      <c r="E140" s="82">
        <f t="shared" si="51"/>
        <v>-1318.959567940105</v>
      </c>
      <c r="F140" s="82">
        <f t="shared" si="70"/>
        <v>-1319</v>
      </c>
      <c r="G140" s="82">
        <f t="shared" si="52"/>
        <v>9.1659499994420912E-2</v>
      </c>
      <c r="H140" s="82">
        <f>+G140</f>
        <v>9.1659499994420912E-2</v>
      </c>
      <c r="Q140" s="111">
        <f t="shared" si="54"/>
        <v>26052.879999999997</v>
      </c>
      <c r="S140" s="83">
        <f>S$15</f>
        <v>0.2</v>
      </c>
      <c r="Z140" s="82">
        <f t="shared" si="56"/>
        <v>-1319</v>
      </c>
      <c r="AA140" s="82">
        <f t="shared" si="57"/>
        <v>6.7670998885217146E-2</v>
      </c>
      <c r="AB140" s="82">
        <f t="shared" si="58"/>
        <v>0.1639150619451305</v>
      </c>
      <c r="AC140" s="82">
        <f t="shared" si="59"/>
        <v>9.1659499994420912E-2</v>
      </c>
      <c r="AD140" s="82">
        <f t="shared" si="60"/>
        <v>2.3988501109203766E-2</v>
      </c>
      <c r="AE140" s="82">
        <f t="shared" si="61"/>
        <v>1.1508963709325408E-4</v>
      </c>
      <c r="AF140" s="82">
        <f t="shared" si="62"/>
        <v>9.1659499994420912E-2</v>
      </c>
      <c r="AG140" s="83"/>
      <c r="AH140" s="82">
        <f t="shared" si="63"/>
        <v>-7.2255561950709604E-2</v>
      </c>
      <c r="AI140" s="82">
        <f t="shared" si="64"/>
        <v>1.3431380950081246</v>
      </c>
      <c r="AJ140" s="82">
        <f t="shared" si="65"/>
        <v>-0.88918301024557678</v>
      </c>
      <c r="AK140" s="82">
        <f t="shared" si="66"/>
        <v>0.43165737357094242</v>
      </c>
      <c r="AL140" s="82">
        <f t="shared" si="67"/>
        <v>0.89915351039247904</v>
      </c>
      <c r="AM140" s="82">
        <f t="shared" si="68"/>
        <v>0.48253316661205897</v>
      </c>
      <c r="AN140" s="82">
        <f t="shared" si="77"/>
        <v>13.074103479654593</v>
      </c>
      <c r="AO140" s="82">
        <f t="shared" si="77"/>
        <v>13.072129810607024</v>
      </c>
      <c r="AP140" s="82">
        <f t="shared" si="77"/>
        <v>13.068043004447562</v>
      </c>
      <c r="AQ140" s="82">
        <f t="shared" si="77"/>
        <v>13.059609513180005</v>
      </c>
      <c r="AR140" s="82">
        <f t="shared" si="77"/>
        <v>13.042325334668369</v>
      </c>
      <c r="AS140" s="82">
        <f t="shared" si="77"/>
        <v>13.007369300338528</v>
      </c>
      <c r="AT140" s="82">
        <f t="shared" si="77"/>
        <v>12.938340034131411</v>
      </c>
      <c r="AU140" s="82">
        <f t="shared" si="69"/>
        <v>12.806952641271854</v>
      </c>
    </row>
    <row r="141" spans="1:47" s="82" customFormat="1" ht="12.95" customHeight="1" x14ac:dyDescent="0.2">
      <c r="A141" s="6" t="s">
        <v>90</v>
      </c>
      <c r="B141" s="83"/>
      <c r="C141" s="73">
        <v>41089.506000000001</v>
      </c>
      <c r="D141" s="73"/>
      <c r="E141" s="82">
        <f t="shared" si="51"/>
        <v>-1310.9639808195889</v>
      </c>
      <c r="F141" s="82">
        <f t="shared" si="70"/>
        <v>-1311</v>
      </c>
      <c r="G141" s="82">
        <f t="shared" si="52"/>
        <v>8.1655499998305459E-2</v>
      </c>
      <c r="I141" s="82">
        <f t="shared" ref="I141:I146" si="78">+G141</f>
        <v>8.1655499998305459E-2</v>
      </c>
      <c r="Q141" s="111">
        <f t="shared" si="54"/>
        <v>26071.006000000001</v>
      </c>
      <c r="S141" s="83">
        <f t="shared" ref="S141:S146" si="79">S$16</f>
        <v>0.1</v>
      </c>
      <c r="Z141" s="82">
        <f t="shared" si="56"/>
        <v>-1311</v>
      </c>
      <c r="AA141" s="82">
        <f t="shared" si="57"/>
        <v>6.7178016061730572E-2</v>
      </c>
      <c r="AB141" s="82">
        <f t="shared" si="58"/>
        <v>0.15438193261423952</v>
      </c>
      <c r="AC141" s="82">
        <f t="shared" si="59"/>
        <v>8.1655499998305459E-2</v>
      </c>
      <c r="AD141" s="82">
        <f t="shared" si="60"/>
        <v>1.4477483936574886E-2</v>
      </c>
      <c r="AE141" s="82">
        <f t="shared" si="61"/>
        <v>2.0959754113378389E-5</v>
      </c>
      <c r="AF141" s="82">
        <f t="shared" si="62"/>
        <v>8.1655499998305459E-2</v>
      </c>
      <c r="AG141" s="83"/>
      <c r="AH141" s="82">
        <f t="shared" si="63"/>
        <v>-7.2726432615934061E-2</v>
      </c>
      <c r="AI141" s="82">
        <f t="shared" si="64"/>
        <v>1.3389663097213664</v>
      </c>
      <c r="AJ141" s="82">
        <f t="shared" si="65"/>
        <v>-0.89354698410963562</v>
      </c>
      <c r="AK141" s="82">
        <f t="shared" si="66"/>
        <v>0.43494100896310928</v>
      </c>
      <c r="AL141" s="82">
        <f t="shared" si="67"/>
        <v>0.90878139141581182</v>
      </c>
      <c r="AM141" s="82">
        <f t="shared" si="68"/>
        <v>0.48848184068430733</v>
      </c>
      <c r="AN141" s="82">
        <f t="shared" ref="AN141:AT150" si="80">$AU141+$AB$7*SIN(AO141)</f>
        <v>13.080092650931414</v>
      </c>
      <c r="AO141" s="82">
        <f t="shared" si="80"/>
        <v>13.078125929046765</v>
      </c>
      <c r="AP141" s="82">
        <f t="shared" si="80"/>
        <v>13.07403993091016</v>
      </c>
      <c r="AQ141" s="82">
        <f t="shared" si="80"/>
        <v>13.065580468292888</v>
      </c>
      <c r="AR141" s="82">
        <f t="shared" si="80"/>
        <v>13.048188576923955</v>
      </c>
      <c r="AS141" s="82">
        <f t="shared" si="80"/>
        <v>13.012914784826268</v>
      </c>
      <c r="AT141" s="82">
        <f t="shared" si="80"/>
        <v>12.94310191003269</v>
      </c>
      <c r="AU141" s="82">
        <f t="shared" si="69"/>
        <v>12.810054151376814</v>
      </c>
    </row>
    <row r="142" spans="1:47" s="82" customFormat="1" ht="12.95" customHeight="1" x14ac:dyDescent="0.2">
      <c r="A142" s="82" t="s">
        <v>91</v>
      </c>
      <c r="C142" s="73">
        <v>41148.446000000004</v>
      </c>
      <c r="D142" s="73"/>
      <c r="E142" s="82">
        <f t="shared" si="51"/>
        <v>-1284.9648687770452</v>
      </c>
      <c r="F142" s="82">
        <f t="shared" si="70"/>
        <v>-1285</v>
      </c>
      <c r="G142" s="82">
        <f t="shared" si="52"/>
        <v>7.9642500000772998E-2</v>
      </c>
      <c r="I142" s="82">
        <f t="shared" si="78"/>
        <v>7.9642500000772998E-2</v>
      </c>
      <c r="Q142" s="111">
        <f t="shared" si="54"/>
        <v>26129.946000000004</v>
      </c>
      <c r="S142" s="83">
        <f t="shared" si="79"/>
        <v>0.1</v>
      </c>
      <c r="Z142" s="82">
        <f t="shared" si="56"/>
        <v>-1285</v>
      </c>
      <c r="AA142" s="82">
        <f t="shared" si="57"/>
        <v>6.5596518182758315E-2</v>
      </c>
      <c r="AB142" s="82">
        <f t="shared" si="58"/>
        <v>0.15387156695220278</v>
      </c>
      <c r="AC142" s="82">
        <f t="shared" si="59"/>
        <v>7.9642500000772998E-2</v>
      </c>
      <c r="AD142" s="82">
        <f t="shared" si="60"/>
        <v>1.4045981818014683E-2</v>
      </c>
      <c r="AE142" s="82">
        <f t="shared" si="61"/>
        <v>1.9728960523199906E-5</v>
      </c>
      <c r="AF142" s="82">
        <f t="shared" si="62"/>
        <v>7.9642500000772998E-2</v>
      </c>
      <c r="AG142" s="83"/>
      <c r="AH142" s="82">
        <f t="shared" si="63"/>
        <v>-7.4229066951429765E-2</v>
      </c>
      <c r="AI142" s="82">
        <f t="shared" si="64"/>
        <v>1.3253737777708323</v>
      </c>
      <c r="AJ142" s="82">
        <f t="shared" si="65"/>
        <v>-0.90698494055600543</v>
      </c>
      <c r="AK142" s="82">
        <f t="shared" si="66"/>
        <v>0.4452007919389922</v>
      </c>
      <c r="AL142" s="82">
        <f t="shared" si="67"/>
        <v>0.93966607719574824</v>
      </c>
      <c r="AM142" s="82">
        <f t="shared" si="68"/>
        <v>0.50775587261062338</v>
      </c>
      <c r="AN142" s="82">
        <f t="shared" si="80"/>
        <v>13.099432847686234</v>
      </c>
      <c r="AO142" s="82">
        <f t="shared" si="80"/>
        <v>13.09749337746879</v>
      </c>
      <c r="AP142" s="82">
        <f t="shared" si="80"/>
        <v>13.09341911323417</v>
      </c>
      <c r="AQ142" s="82">
        <f t="shared" si="80"/>
        <v>13.084891493182583</v>
      </c>
      <c r="AR142" s="82">
        <f t="shared" si="80"/>
        <v>13.067175056361281</v>
      </c>
      <c r="AS142" s="82">
        <f t="shared" si="80"/>
        <v>13.030901008659958</v>
      </c>
      <c r="AT142" s="82">
        <f t="shared" si="80"/>
        <v>12.958569085214632</v>
      </c>
      <c r="AU142" s="82">
        <f t="shared" si="69"/>
        <v>12.820134059217931</v>
      </c>
    </row>
    <row r="143" spans="1:47" s="82" customFormat="1" ht="12.95" customHeight="1" x14ac:dyDescent="0.2">
      <c r="A143" s="82" t="s">
        <v>91</v>
      </c>
      <c r="C143" s="73">
        <v>41157.512999999999</v>
      </c>
      <c r="D143" s="73"/>
      <c r="E143" s="82">
        <f t="shared" si="51"/>
        <v>-1280.9653107707743</v>
      </c>
      <c r="F143" s="82">
        <f t="shared" si="70"/>
        <v>-1281</v>
      </c>
      <c r="G143" s="82">
        <f t="shared" si="52"/>
        <v>7.8640499996254221E-2</v>
      </c>
      <c r="I143" s="82">
        <f t="shared" si="78"/>
        <v>7.8640499996254221E-2</v>
      </c>
      <c r="Q143" s="111">
        <f t="shared" si="54"/>
        <v>26139.012999999999</v>
      </c>
      <c r="S143" s="83">
        <f t="shared" si="79"/>
        <v>0.1</v>
      </c>
      <c r="Z143" s="82">
        <f t="shared" si="56"/>
        <v>-1281</v>
      </c>
      <c r="AA143" s="82">
        <f t="shared" si="57"/>
        <v>6.5356014708570082E-2</v>
      </c>
      <c r="AB143" s="82">
        <f t="shared" si="58"/>
        <v>0.15309698747457837</v>
      </c>
      <c r="AC143" s="82">
        <f t="shared" si="59"/>
        <v>7.8640499996254221E-2</v>
      </c>
      <c r="AD143" s="82">
        <f t="shared" si="60"/>
        <v>1.3284485287684139E-2</v>
      </c>
      <c r="AE143" s="82">
        <f t="shared" si="61"/>
        <v>1.7647754935869636E-5</v>
      </c>
      <c r="AF143" s="82">
        <f t="shared" si="62"/>
        <v>7.8640499996254221E-2</v>
      </c>
      <c r="AG143" s="83"/>
      <c r="AH143" s="82">
        <f t="shared" si="63"/>
        <v>-7.4456487478324146E-2</v>
      </c>
      <c r="AI143" s="82">
        <f t="shared" si="64"/>
        <v>1.3232793105885798</v>
      </c>
      <c r="AJ143" s="82">
        <f t="shared" si="65"/>
        <v>-0.90895292373859793</v>
      </c>
      <c r="AK143" s="82">
        <f t="shared" si="66"/>
        <v>0.44672399504542104</v>
      </c>
      <c r="AL143" s="82">
        <f t="shared" si="67"/>
        <v>0.94436257932908185</v>
      </c>
      <c r="AM143" s="82">
        <f t="shared" si="68"/>
        <v>0.51071307185318959</v>
      </c>
      <c r="AN143" s="82">
        <f t="shared" si="80"/>
        <v>13.102391279335881</v>
      </c>
      <c r="AO143" s="82">
        <f t="shared" si="80"/>
        <v>13.100456611447973</v>
      </c>
      <c r="AP143" s="82">
        <f t="shared" si="80"/>
        <v>13.096385360316535</v>
      </c>
      <c r="AQ143" s="82">
        <f t="shared" si="80"/>
        <v>13.087849438930011</v>
      </c>
      <c r="AR143" s="82">
        <f t="shared" si="80"/>
        <v>13.07008654236119</v>
      </c>
      <c r="AS143" s="82">
        <f t="shared" si="80"/>
        <v>13.033663063379104</v>
      </c>
      <c r="AT143" s="82">
        <f t="shared" si="80"/>
        <v>12.960947415893191</v>
      </c>
      <c r="AU143" s="82">
        <f t="shared" si="69"/>
        <v>12.821684814270411</v>
      </c>
    </row>
    <row r="144" spans="1:47" s="82" customFormat="1" ht="12.95" customHeight="1" x14ac:dyDescent="0.2">
      <c r="A144" s="82" t="s">
        <v>92</v>
      </c>
      <c r="C144" s="73">
        <v>41173.381999999998</v>
      </c>
      <c r="D144" s="73"/>
      <c r="E144" s="82">
        <f t="shared" si="51"/>
        <v>-1273.965312314665</v>
      </c>
      <c r="F144" s="82">
        <f t="shared" si="70"/>
        <v>-1274</v>
      </c>
      <c r="G144" s="82">
        <f t="shared" si="52"/>
        <v>7.8636999998707324E-2</v>
      </c>
      <c r="I144" s="82">
        <f t="shared" si="78"/>
        <v>7.8636999998707324E-2</v>
      </c>
      <c r="Q144" s="111">
        <f t="shared" si="54"/>
        <v>26154.881999999998</v>
      </c>
      <c r="S144" s="83">
        <f t="shared" si="79"/>
        <v>0.1</v>
      </c>
      <c r="Z144" s="82">
        <f t="shared" si="56"/>
        <v>-1274</v>
      </c>
      <c r="AA144" s="82">
        <f t="shared" si="57"/>
        <v>6.493692839212617E-2</v>
      </c>
      <c r="AB144" s="82">
        <f t="shared" si="58"/>
        <v>0.15348906899177153</v>
      </c>
      <c r="AC144" s="82">
        <f t="shared" si="59"/>
        <v>7.8636999998707324E-2</v>
      </c>
      <c r="AD144" s="82">
        <f t="shared" si="60"/>
        <v>1.3700071606581155E-2</v>
      </c>
      <c r="AE144" s="82">
        <f t="shared" si="61"/>
        <v>1.8769196202545116E-5</v>
      </c>
      <c r="AF144" s="82">
        <f t="shared" si="62"/>
        <v>7.8636999998707324E-2</v>
      </c>
      <c r="AG144" s="83"/>
      <c r="AH144" s="82">
        <f t="shared" si="63"/>
        <v>-7.4852068993064208E-2</v>
      </c>
      <c r="AI144" s="82">
        <f t="shared" si="64"/>
        <v>1.3196126776594173</v>
      </c>
      <c r="AJ144" s="82">
        <f t="shared" si="65"/>
        <v>-0.91233421640537904</v>
      </c>
      <c r="AK144" s="82">
        <f t="shared" si="66"/>
        <v>0.44935462241235075</v>
      </c>
      <c r="AL144" s="82">
        <f t="shared" si="67"/>
        <v>0.95254626409515986</v>
      </c>
      <c r="AM144" s="82">
        <f t="shared" si="68"/>
        <v>0.51588301343123599</v>
      </c>
      <c r="AN144" s="82">
        <f t="shared" si="80"/>
        <v>13.107557600104258</v>
      </c>
      <c r="AO144" s="82">
        <f t="shared" si="80"/>
        <v>13.105631711871276</v>
      </c>
      <c r="AP144" s="82">
        <f t="shared" si="80"/>
        <v>13.101566490209423</v>
      </c>
      <c r="AQ144" s="82">
        <f t="shared" si="80"/>
        <v>13.093017428528078</v>
      </c>
      <c r="AR144" s="82">
        <f t="shared" si="80"/>
        <v>13.075175456311701</v>
      </c>
      <c r="AS144" s="82">
        <f t="shared" si="80"/>
        <v>13.038493359694435</v>
      </c>
      <c r="AT144" s="82">
        <f t="shared" si="80"/>
        <v>12.965108687520241</v>
      </c>
      <c r="AU144" s="82">
        <f t="shared" si="69"/>
        <v>12.824398635612249</v>
      </c>
    </row>
    <row r="145" spans="1:47" s="82" customFormat="1" ht="12.95" customHeight="1" x14ac:dyDescent="0.2">
      <c r="A145" s="82" t="s">
        <v>92</v>
      </c>
      <c r="C145" s="73">
        <v>41182.455000000002</v>
      </c>
      <c r="D145" s="73"/>
      <c r="E145" s="82">
        <f t="shared" si="51"/>
        <v>-1269.9631076393666</v>
      </c>
      <c r="F145" s="82">
        <f t="shared" si="70"/>
        <v>-1270</v>
      </c>
      <c r="G145" s="82">
        <f t="shared" si="52"/>
        <v>8.3635000002686866E-2</v>
      </c>
      <c r="I145" s="82">
        <f t="shared" si="78"/>
        <v>8.3635000002686866E-2</v>
      </c>
      <c r="Q145" s="111">
        <f t="shared" si="54"/>
        <v>26163.955000000002</v>
      </c>
      <c r="S145" s="83">
        <f t="shared" si="79"/>
        <v>0.1</v>
      </c>
      <c r="Z145" s="82">
        <f t="shared" si="56"/>
        <v>-1270</v>
      </c>
      <c r="AA145" s="82">
        <f t="shared" si="57"/>
        <v>6.4698474867138769E-2</v>
      </c>
      <c r="AB145" s="82">
        <f t="shared" si="58"/>
        <v>0.15871174283751366</v>
      </c>
      <c r="AC145" s="82">
        <f t="shared" si="59"/>
        <v>8.3635000002686866E-2</v>
      </c>
      <c r="AD145" s="82">
        <f t="shared" si="60"/>
        <v>1.8936525135548096E-2</v>
      </c>
      <c r="AE145" s="82">
        <f t="shared" si="61"/>
        <v>3.5859198420924483E-5</v>
      </c>
      <c r="AF145" s="82">
        <f t="shared" si="62"/>
        <v>8.3635000002686866E-2</v>
      </c>
      <c r="AG145" s="83"/>
      <c r="AH145" s="82">
        <f t="shared" si="63"/>
        <v>-7.5076742834826779E-2</v>
      </c>
      <c r="AI145" s="82">
        <f t="shared" si="64"/>
        <v>1.3175168882831132</v>
      </c>
      <c r="AJ145" s="82">
        <f t="shared" si="65"/>
        <v>-0.91423082615777262</v>
      </c>
      <c r="AK145" s="82">
        <f t="shared" si="66"/>
        <v>0.45083795986915071</v>
      </c>
      <c r="AL145" s="82">
        <f t="shared" si="67"/>
        <v>0.95720256904802425</v>
      </c>
      <c r="AM145" s="82">
        <f t="shared" si="68"/>
        <v>0.51883431943825653</v>
      </c>
      <c r="AN145" s="82">
        <f t="shared" si="80"/>
        <v>13.110503527574888</v>
      </c>
      <c r="AO145" s="82">
        <f t="shared" si="80"/>
        <v>13.108582867213734</v>
      </c>
      <c r="AP145" s="82">
        <f t="shared" si="80"/>
        <v>13.104521518833364</v>
      </c>
      <c r="AQ145" s="82">
        <f t="shared" si="80"/>
        <v>13.095965737356135</v>
      </c>
      <c r="AR145" s="82">
        <f t="shared" si="80"/>
        <v>13.078079852883173</v>
      </c>
      <c r="AS145" s="82">
        <f t="shared" si="80"/>
        <v>13.041251631008507</v>
      </c>
      <c r="AT145" s="82">
        <f t="shared" si="80"/>
        <v>12.967486092425293</v>
      </c>
      <c r="AU145" s="82">
        <f t="shared" si="69"/>
        <v>12.825949390664729</v>
      </c>
    </row>
    <row r="146" spans="1:47" s="82" customFormat="1" ht="12.95" customHeight="1" x14ac:dyDescent="0.2">
      <c r="A146" s="82" t="s">
        <v>93</v>
      </c>
      <c r="C146" s="73">
        <v>41207.387000000002</v>
      </c>
      <c r="D146" s="73"/>
      <c r="E146" s="82">
        <f t="shared" si="51"/>
        <v>-1258.9653156229992</v>
      </c>
      <c r="F146" s="82">
        <f t="shared" si="70"/>
        <v>-1259</v>
      </c>
      <c r="G146" s="82">
        <f t="shared" si="52"/>
        <v>7.8629499999806285E-2</v>
      </c>
      <c r="I146" s="82">
        <f t="shared" si="78"/>
        <v>7.8629499999806285E-2</v>
      </c>
      <c r="Q146" s="111">
        <f t="shared" si="54"/>
        <v>26188.887000000002</v>
      </c>
      <c r="S146" s="83">
        <f t="shared" si="79"/>
        <v>0.1</v>
      </c>
      <c r="Z146" s="82">
        <f t="shared" si="56"/>
        <v>-1259</v>
      </c>
      <c r="AA146" s="82">
        <f t="shared" si="57"/>
        <v>6.4046561773458896E-2</v>
      </c>
      <c r="AB146" s="82">
        <f t="shared" si="58"/>
        <v>0.15431895541957413</v>
      </c>
      <c r="AC146" s="82">
        <f t="shared" si="59"/>
        <v>7.8629499999806285E-2</v>
      </c>
      <c r="AD146" s="82">
        <f t="shared" si="60"/>
        <v>1.4582938226347389E-2</v>
      </c>
      <c r="AE146" s="82">
        <f t="shared" si="61"/>
        <v>2.1266208731346395E-5</v>
      </c>
      <c r="AF146" s="82">
        <f t="shared" si="62"/>
        <v>7.8629499999806285E-2</v>
      </c>
      <c r="AG146" s="83"/>
      <c r="AH146" s="82">
        <f t="shared" si="63"/>
        <v>-7.5689455419767862E-2</v>
      </c>
      <c r="AI146" s="82">
        <f t="shared" si="64"/>
        <v>1.3117523029794274</v>
      </c>
      <c r="AJ146" s="82">
        <f t="shared" si="65"/>
        <v>-0.91931459464323684</v>
      </c>
      <c r="AK146" s="82">
        <f t="shared" si="66"/>
        <v>0.45484320594133554</v>
      </c>
      <c r="AL146" s="82">
        <f t="shared" si="67"/>
        <v>0.96993223082726576</v>
      </c>
      <c r="AM146" s="82">
        <f t="shared" si="68"/>
        <v>0.5269393678054437</v>
      </c>
      <c r="AN146" s="82">
        <f t="shared" si="80"/>
        <v>13.118581331461462</v>
      </c>
      <c r="AO146" s="82">
        <f t="shared" si="80"/>
        <v>13.116675818258404</v>
      </c>
      <c r="AP146" s="82">
        <f t="shared" si="80"/>
        <v>13.112626701026825</v>
      </c>
      <c r="AQ146" s="82">
        <f t="shared" si="80"/>
        <v>13.104055377682782</v>
      </c>
      <c r="AR146" s="82">
        <f t="shared" si="80"/>
        <v>13.086053511132153</v>
      </c>
      <c r="AS146" s="82">
        <f t="shared" si="80"/>
        <v>13.048829690479897</v>
      </c>
      <c r="AT146" s="82">
        <f t="shared" si="80"/>
        <v>12.97402219488824</v>
      </c>
      <c r="AU146" s="82">
        <f t="shared" si="69"/>
        <v>12.830213967059047</v>
      </c>
    </row>
    <row r="147" spans="1:47" s="82" customFormat="1" ht="12.95" customHeight="1" x14ac:dyDescent="0.2">
      <c r="A147" s="82" t="s">
        <v>94</v>
      </c>
      <c r="C147" s="73">
        <v>41499.817199999998</v>
      </c>
      <c r="D147" s="73" t="s">
        <v>67</v>
      </c>
      <c r="E147" s="82">
        <f t="shared" si="51"/>
        <v>-1129.9709903019439</v>
      </c>
      <c r="F147" s="82">
        <f t="shared" si="70"/>
        <v>-1130</v>
      </c>
      <c r="G147" s="82">
        <f t="shared" si="52"/>
        <v>6.5764999999373686E-2</v>
      </c>
      <c r="J147" s="82">
        <f>+G147</f>
        <v>6.5764999999373686E-2</v>
      </c>
      <c r="Q147" s="111">
        <f t="shared" si="54"/>
        <v>26481.317199999998</v>
      </c>
      <c r="S147" s="83">
        <f>S$17</f>
        <v>1</v>
      </c>
      <c r="Z147" s="82">
        <f t="shared" si="56"/>
        <v>-1130</v>
      </c>
      <c r="AA147" s="82">
        <f t="shared" si="57"/>
        <v>5.68134544347981E-2</v>
      </c>
      <c r="AB147" s="82">
        <f t="shared" si="58"/>
        <v>0.14808485848585229</v>
      </c>
      <c r="AC147" s="82">
        <f t="shared" si="59"/>
        <v>6.5764999999373686E-2</v>
      </c>
      <c r="AD147" s="82">
        <f t="shared" si="60"/>
        <v>8.9515455645755859E-3</v>
      </c>
      <c r="AE147" s="82">
        <f t="shared" si="61"/>
        <v>8.013016799467284E-5</v>
      </c>
      <c r="AF147" s="82">
        <f t="shared" si="62"/>
        <v>6.5764999999373686E-2</v>
      </c>
      <c r="AG147" s="83"/>
      <c r="AH147" s="82">
        <f t="shared" si="63"/>
        <v>-8.2319858486478603E-2</v>
      </c>
      <c r="AI147" s="82">
        <f t="shared" si="64"/>
        <v>1.2446362340829933</v>
      </c>
      <c r="AJ147" s="82">
        <f t="shared" si="65"/>
        <v>-0.9655479430268038</v>
      </c>
      <c r="AK147" s="82">
        <f t="shared" si="66"/>
        <v>0.49419121135210387</v>
      </c>
      <c r="AL147" s="82">
        <f t="shared" si="67"/>
        <v>1.1111378845983559</v>
      </c>
      <c r="AM147" s="82">
        <f t="shared" si="68"/>
        <v>0.62079384100414281</v>
      </c>
      <c r="AN147" s="82">
        <f t="shared" si="80"/>
        <v>13.210728065107546</v>
      </c>
      <c r="AO147" s="82">
        <f t="shared" si="80"/>
        <v>13.209069480688267</v>
      </c>
      <c r="AP147" s="82">
        <f t="shared" si="80"/>
        <v>13.205317247840133</v>
      </c>
      <c r="AQ147" s="82">
        <f t="shared" si="80"/>
        <v>13.196866808377559</v>
      </c>
      <c r="AR147" s="82">
        <f t="shared" si="80"/>
        <v>13.178022877354751</v>
      </c>
      <c r="AS147" s="82">
        <f t="shared" si="80"/>
        <v>13.136864669277012</v>
      </c>
      <c r="AT147" s="82">
        <f t="shared" si="80"/>
        <v>13.050466691064104</v>
      </c>
      <c r="AU147" s="82">
        <f t="shared" si="69"/>
        <v>12.880225817501511</v>
      </c>
    </row>
    <row r="148" spans="1:47" s="82" customFormat="1" ht="12.95" customHeight="1" x14ac:dyDescent="0.2">
      <c r="A148" s="82" t="s">
        <v>95</v>
      </c>
      <c r="C148" s="73">
        <v>41513.417000000001</v>
      </c>
      <c r="D148" s="73"/>
      <c r="E148" s="82">
        <f t="shared" si="51"/>
        <v>-1123.9719620705855</v>
      </c>
      <c r="F148" s="82">
        <f t="shared" si="70"/>
        <v>-1124</v>
      </c>
      <c r="G148" s="82">
        <f t="shared" si="52"/>
        <v>6.356200000300305E-2</v>
      </c>
      <c r="I148" s="82">
        <f t="shared" ref="I148:I155" si="81">+G148</f>
        <v>6.356200000300305E-2</v>
      </c>
      <c r="Q148" s="111">
        <f t="shared" si="54"/>
        <v>26494.917000000001</v>
      </c>
      <c r="S148" s="83">
        <f t="shared" ref="S148:S155" si="82">S$16</f>
        <v>0.1</v>
      </c>
      <c r="Z148" s="82">
        <f t="shared" si="56"/>
        <v>-1124</v>
      </c>
      <c r="AA148" s="82">
        <f t="shared" si="57"/>
        <v>5.6495070588763796E-2</v>
      </c>
      <c r="AB148" s="82">
        <f t="shared" si="58"/>
        <v>0.14616579644113473</v>
      </c>
      <c r="AC148" s="82">
        <f t="shared" si="59"/>
        <v>6.356200000300305E-2</v>
      </c>
      <c r="AD148" s="82">
        <f t="shared" si="60"/>
        <v>7.0669294142392536E-3</v>
      </c>
      <c r="AE148" s="82">
        <f t="shared" si="61"/>
        <v>4.9941491345839961E-6</v>
      </c>
      <c r="AF148" s="82">
        <f t="shared" si="62"/>
        <v>6.356200000300305E-2</v>
      </c>
      <c r="AG148" s="83"/>
      <c r="AH148" s="82">
        <f t="shared" si="63"/>
        <v>-8.2603796438131677E-2</v>
      </c>
      <c r="AI148" s="82">
        <f t="shared" si="64"/>
        <v>1.2415606584585079</v>
      </c>
      <c r="AJ148" s="82">
        <f t="shared" si="65"/>
        <v>-0.96714631413019581</v>
      </c>
      <c r="AK148" s="82">
        <f t="shared" si="66"/>
        <v>0.49570181428865168</v>
      </c>
      <c r="AL148" s="82">
        <f t="shared" si="67"/>
        <v>1.1173518201416557</v>
      </c>
      <c r="AM148" s="82">
        <f t="shared" si="68"/>
        <v>0.62510651964208852</v>
      </c>
      <c r="AN148" s="82">
        <f t="shared" si="80"/>
        <v>13.214898135379844</v>
      </c>
      <c r="AO148" s="82">
        <f t="shared" si="80"/>
        <v>13.213253456184077</v>
      </c>
      <c r="AP148" s="82">
        <f t="shared" si="80"/>
        <v>13.209520973773383</v>
      </c>
      <c r="AQ148" s="82">
        <f t="shared" si="80"/>
        <v>13.201088781295827</v>
      </c>
      <c r="AR148" s="82">
        <f t="shared" si="80"/>
        <v>13.182228506316379</v>
      </c>
      <c r="AS148" s="82">
        <f t="shared" si="80"/>
        <v>13.140919722496273</v>
      </c>
      <c r="AT148" s="82">
        <f t="shared" si="80"/>
        <v>13.054012395519237</v>
      </c>
      <c r="AU148" s="82">
        <f t="shared" si="69"/>
        <v>12.882551950080231</v>
      </c>
    </row>
    <row r="149" spans="1:47" s="82" customFormat="1" ht="12.95" customHeight="1" x14ac:dyDescent="0.2">
      <c r="A149" s="82" t="s">
        <v>96</v>
      </c>
      <c r="C149" s="73">
        <v>41572.362999999998</v>
      </c>
      <c r="D149" s="73"/>
      <c r="E149" s="82">
        <f t="shared" ref="E149:E212" si="83">+(C149-C$7)/C$8</f>
        <v>-1097.9702033590208</v>
      </c>
      <c r="F149" s="82">
        <f t="shared" si="70"/>
        <v>-1098</v>
      </c>
      <c r="G149" s="82">
        <f t="shared" ref="G149:G212" si="84">+C149-(C$7+F149*C$8)</f>
        <v>6.7548999999416992E-2</v>
      </c>
      <c r="I149" s="82">
        <f t="shared" si="81"/>
        <v>6.7548999999416992E-2</v>
      </c>
      <c r="Q149" s="111">
        <f t="shared" ref="Q149:Q212" si="85">+C149-15018.5</f>
        <v>26553.862999999998</v>
      </c>
      <c r="S149" s="83">
        <f t="shared" si="82"/>
        <v>0.1</v>
      </c>
      <c r="Z149" s="82">
        <f t="shared" ref="Z149:Z212" si="86">F149</f>
        <v>-1098</v>
      </c>
      <c r="AA149" s="82">
        <f t="shared" ref="AA149:AA212" si="87">AB$3+AB$4*Z149+AB$5*Z149^2+AH149</f>
        <v>5.513333083227194E-2</v>
      </c>
      <c r="AB149" s="82">
        <f t="shared" ref="AB149:AB212" si="88">IF(S149&lt;&gt;0,G149-AH149, -9999)</f>
        <v>0.15135868333019276</v>
      </c>
      <c r="AC149" s="82">
        <f t="shared" ref="AC149:AC212" si="89">+G149-P149</f>
        <v>6.7548999999416992E-2</v>
      </c>
      <c r="AD149" s="82">
        <f t="shared" ref="AD149:AD212" si="90">IF(S149&lt;&gt;0,G149-AA149, -9999)</f>
        <v>1.2415669167145052E-2</v>
      </c>
      <c r="AE149" s="82">
        <f t="shared" ref="AE149:AE212" si="91">+(G149-AA149)^2*S149</f>
        <v>1.541488408679963E-5</v>
      </c>
      <c r="AF149" s="82">
        <f t="shared" ref="AF149:AF212" si="92">IF(S149&lt;&gt;0,G149-P149, -9999)</f>
        <v>6.7548999999416992E-2</v>
      </c>
      <c r="AG149" s="83"/>
      <c r="AH149" s="82">
        <f t="shared" ref="AH149:AH212" si="93">$AB$6*($AB$11/AI149*AJ149+$AB$12)</f>
        <v>-8.380968333077575E-2</v>
      </c>
      <c r="AI149" s="82">
        <f t="shared" ref="AI149:AI212" si="94">1+$AB$7*COS(AL149)</f>
        <v>1.228303510523713</v>
      </c>
      <c r="AJ149" s="82">
        <f t="shared" ref="AJ149:AJ212" si="95">SIN(AL149+RADIANS($AB$9))</f>
        <v>-0.97355999046049868</v>
      </c>
      <c r="AK149" s="82">
        <f t="shared" ref="AK149:AK212" si="96">$AB$7*SIN(AL149)</f>
        <v>0.50194556227395593</v>
      </c>
      <c r="AL149" s="82">
        <f t="shared" ref="AL149:AL212" si="97">2*ATAN(AM149)</f>
        <v>1.1439270771010999</v>
      </c>
      <c r="AM149" s="82">
        <f t="shared" ref="AM149:AM212" si="98">SQRT((1+$AB$7)/(1-$AB$7))*TAN(AN149/2)</f>
        <v>0.64374228627742291</v>
      </c>
      <c r="AN149" s="82">
        <f t="shared" si="80"/>
        <v>13.23285026235841</v>
      </c>
      <c r="AO149" s="82">
        <f t="shared" si="80"/>
        <v>13.23126755936199</v>
      </c>
      <c r="AP149" s="82">
        <f t="shared" si="80"/>
        <v>13.227625652559691</v>
      </c>
      <c r="AQ149" s="82">
        <f t="shared" si="80"/>
        <v>13.219284244454292</v>
      </c>
      <c r="AR149" s="82">
        <f t="shared" si="80"/>
        <v>13.200375870613026</v>
      </c>
      <c r="AS149" s="82">
        <f t="shared" si="80"/>
        <v>13.158448586409833</v>
      </c>
      <c r="AT149" s="82">
        <f t="shared" si="80"/>
        <v>13.069366309490652</v>
      </c>
      <c r="AU149" s="82">
        <f t="shared" ref="AU149:AU212" si="99">RADIANS($AB$9)+$AB$18*(F149-AB$15)</f>
        <v>12.892631857921348</v>
      </c>
    </row>
    <row r="150" spans="1:47" s="82" customFormat="1" ht="12.95" customHeight="1" x14ac:dyDescent="0.2">
      <c r="A150" s="82" t="s">
        <v>97</v>
      </c>
      <c r="C150" s="73">
        <v>41794.508999999998</v>
      </c>
      <c r="D150" s="73"/>
      <c r="E150" s="82">
        <f t="shared" si="83"/>
        <v>-999.97904720356314</v>
      </c>
      <c r="F150" s="82">
        <f t="shared" si="70"/>
        <v>-1000</v>
      </c>
      <c r="G150" s="82">
        <f t="shared" si="84"/>
        <v>4.7500000000582077E-2</v>
      </c>
      <c r="I150" s="82">
        <f t="shared" si="81"/>
        <v>4.7500000000582077E-2</v>
      </c>
      <c r="Q150" s="111">
        <f t="shared" si="85"/>
        <v>26776.008999999998</v>
      </c>
      <c r="S150" s="83">
        <f t="shared" si="82"/>
        <v>0.1</v>
      </c>
      <c r="Z150" s="82">
        <f t="shared" si="86"/>
        <v>-1000</v>
      </c>
      <c r="AA150" s="82">
        <f t="shared" si="87"/>
        <v>5.0253808664476804E-2</v>
      </c>
      <c r="AB150" s="82">
        <f t="shared" si="88"/>
        <v>0.13550554719116248</v>
      </c>
      <c r="AC150" s="82">
        <f t="shared" si="89"/>
        <v>4.7500000000582077E-2</v>
      </c>
      <c r="AD150" s="82">
        <f t="shared" si="90"/>
        <v>-2.7538086638947273E-3</v>
      </c>
      <c r="AE150" s="82">
        <f t="shared" si="91"/>
        <v>7.5834621573416638E-7</v>
      </c>
      <c r="AF150" s="82">
        <f t="shared" si="92"/>
        <v>4.7500000000582077E-2</v>
      </c>
      <c r="AG150" s="83"/>
      <c r="AH150" s="82">
        <f t="shared" si="93"/>
        <v>-8.8005547190580388E-2</v>
      </c>
      <c r="AI150" s="82">
        <f t="shared" si="94"/>
        <v>1.1795614345748604</v>
      </c>
      <c r="AJ150" s="82">
        <f t="shared" si="95"/>
        <v>-0.99086422378160322</v>
      </c>
      <c r="AK150" s="82">
        <f t="shared" si="96"/>
        <v>0.52137273770056969</v>
      </c>
      <c r="AL150" s="82">
        <f t="shared" si="97"/>
        <v>1.2391179182264827</v>
      </c>
      <c r="AM150" s="82">
        <f t="shared" si="98"/>
        <v>0.71324339173150697</v>
      </c>
      <c r="AN150" s="82">
        <f t="shared" si="80"/>
        <v>13.298810010614975</v>
      </c>
      <c r="AO150" s="82">
        <f t="shared" si="80"/>
        <v>13.297477657010781</v>
      </c>
      <c r="AP150" s="82">
        <f t="shared" si="80"/>
        <v>13.294236692967884</v>
      </c>
      <c r="AQ150" s="82">
        <f t="shared" si="80"/>
        <v>13.286391751173232</v>
      </c>
      <c r="AR150" s="82">
        <f t="shared" si="80"/>
        <v>13.267621543219409</v>
      </c>
      <c r="AS150" s="82">
        <f t="shared" si="80"/>
        <v>13.223863868198533</v>
      </c>
      <c r="AT150" s="82">
        <f t="shared" si="80"/>
        <v>13.127072931297345</v>
      </c>
      <c r="AU150" s="82">
        <f t="shared" si="99"/>
        <v>12.930625356707095</v>
      </c>
    </row>
    <row r="151" spans="1:47" s="82" customFormat="1" ht="12.95" customHeight="1" x14ac:dyDescent="0.2">
      <c r="A151" s="82" t="s">
        <v>97</v>
      </c>
      <c r="C151" s="73">
        <v>41803.582999999999</v>
      </c>
      <c r="D151" s="73"/>
      <c r="E151" s="82">
        <f t="shared" si="83"/>
        <v>-995.97640141676231</v>
      </c>
      <c r="F151" s="82">
        <f t="shared" ref="F151:F214" si="100">ROUND(2*E151,0)/2</f>
        <v>-996</v>
      </c>
      <c r="G151" s="82">
        <f t="shared" si="84"/>
        <v>5.3498000001127366E-2</v>
      </c>
      <c r="I151" s="82">
        <f t="shared" si="81"/>
        <v>5.3498000001127366E-2</v>
      </c>
      <c r="Q151" s="111">
        <f t="shared" si="85"/>
        <v>26785.082999999999</v>
      </c>
      <c r="S151" s="83">
        <f t="shared" si="82"/>
        <v>0.1</v>
      </c>
      <c r="Z151" s="82">
        <f t="shared" si="86"/>
        <v>-996</v>
      </c>
      <c r="AA151" s="82">
        <f t="shared" si="87"/>
        <v>5.0062842922229081E-2</v>
      </c>
      <c r="AB151" s="82">
        <f t="shared" si="88"/>
        <v>0.14166337819208674</v>
      </c>
      <c r="AC151" s="82">
        <f t="shared" si="89"/>
        <v>5.3498000001127366E-2</v>
      </c>
      <c r="AD151" s="82">
        <f t="shared" si="90"/>
        <v>3.4351570788982849E-3</v>
      </c>
      <c r="AE151" s="82">
        <f t="shared" si="91"/>
        <v>1.1800304156704999E-6</v>
      </c>
      <c r="AF151" s="82">
        <f t="shared" si="92"/>
        <v>5.3498000001127366E-2</v>
      </c>
      <c r="AG151" s="83"/>
      <c r="AH151" s="82">
        <f t="shared" si="93"/>
        <v>-8.816537819095939E-2</v>
      </c>
      <c r="AI151" s="82">
        <f t="shared" si="94"/>
        <v>1.1776186960074324</v>
      </c>
      <c r="AJ151" s="82">
        <f t="shared" si="95"/>
        <v>-0.99135955889891536</v>
      </c>
      <c r="AK151" s="82">
        <f t="shared" si="96"/>
        <v>0.52203777567584908</v>
      </c>
      <c r="AL151" s="82">
        <f t="shared" si="97"/>
        <v>1.2428417379456675</v>
      </c>
      <c r="AM151" s="82">
        <f t="shared" si="98"/>
        <v>0.71605622385732048</v>
      </c>
      <c r="AN151" s="82">
        <f t="shared" ref="AN151:AT160" si="101">$AU151+$AB$7*SIN(AO151)</f>
        <v>13.301445784183814</v>
      </c>
      <c r="AO151" s="82">
        <f t="shared" si="101"/>
        <v>13.300123950888187</v>
      </c>
      <c r="AP151" s="82">
        <f t="shared" si="101"/>
        <v>13.296900915481441</v>
      </c>
      <c r="AQ151" s="82">
        <f t="shared" si="101"/>
        <v>13.289080838099659</v>
      </c>
      <c r="AR151" s="82">
        <f t="shared" si="101"/>
        <v>13.270326522519316</v>
      </c>
      <c r="AS151" s="82">
        <f t="shared" si="101"/>
        <v>13.226511033675655</v>
      </c>
      <c r="AT151" s="82">
        <f t="shared" si="101"/>
        <v>13.129422472788779</v>
      </c>
      <c r="AU151" s="82">
        <f t="shared" si="99"/>
        <v>12.932176111759574</v>
      </c>
    </row>
    <row r="152" spans="1:47" s="82" customFormat="1" ht="12.95" customHeight="1" x14ac:dyDescent="0.2">
      <c r="A152" s="82" t="s">
        <v>97</v>
      </c>
      <c r="C152" s="73">
        <v>41828.521000000001</v>
      </c>
      <c r="D152" s="73"/>
      <c r="E152" s="82">
        <f t="shared" si="83"/>
        <v>-984.97596273137083</v>
      </c>
      <c r="F152" s="82">
        <f t="shared" si="100"/>
        <v>-985</v>
      </c>
      <c r="G152" s="82">
        <f t="shared" si="84"/>
        <v>5.4492499999469146E-2</v>
      </c>
      <c r="I152" s="82">
        <f t="shared" si="81"/>
        <v>5.4492499999469146E-2</v>
      </c>
      <c r="Q152" s="111">
        <f t="shared" si="85"/>
        <v>26810.021000000001</v>
      </c>
      <c r="S152" s="83">
        <f t="shared" si="82"/>
        <v>0.1</v>
      </c>
      <c r="Z152" s="82">
        <f t="shared" si="86"/>
        <v>-985</v>
      </c>
      <c r="AA152" s="82">
        <f t="shared" si="87"/>
        <v>4.9540889265489677E-2</v>
      </c>
      <c r="AB152" s="82">
        <f t="shared" si="88"/>
        <v>0.14309290492715826</v>
      </c>
      <c r="AC152" s="82">
        <f t="shared" si="89"/>
        <v>5.4492499999469146E-2</v>
      </c>
      <c r="AD152" s="82">
        <f t="shared" si="90"/>
        <v>4.9516107339794696E-3</v>
      </c>
      <c r="AE152" s="82">
        <f t="shared" si="91"/>
        <v>2.4518448860860704E-6</v>
      </c>
      <c r="AF152" s="82">
        <f t="shared" si="92"/>
        <v>5.4492499999469146E-2</v>
      </c>
      <c r="AG152" s="83"/>
      <c r="AH152" s="82">
        <f t="shared" si="93"/>
        <v>-8.8600404927689128E-2</v>
      </c>
      <c r="AI152" s="82">
        <f t="shared" si="94"/>
        <v>1.1722966750651418</v>
      </c>
      <c r="AJ152" s="82">
        <f t="shared" si="95"/>
        <v>-0.99264317210419062</v>
      </c>
      <c r="AK152" s="82">
        <f t="shared" si="96"/>
        <v>0.52381838089691524</v>
      </c>
      <c r="AL152" s="82">
        <f t="shared" si="97"/>
        <v>1.2530189979299455</v>
      </c>
      <c r="AM152" s="82">
        <f t="shared" si="98"/>
        <v>0.72378219843000335</v>
      </c>
      <c r="AN152" s="82">
        <f t="shared" si="101"/>
        <v>13.308671668957277</v>
      </c>
      <c r="AO152" s="82">
        <f t="shared" si="101"/>
        <v>13.307378802710922</v>
      </c>
      <c r="AP152" s="82">
        <f t="shared" si="101"/>
        <v>13.304205551731444</v>
      </c>
      <c r="AQ152" s="82">
        <f t="shared" si="101"/>
        <v>13.296455498650795</v>
      </c>
      <c r="AR152" s="82">
        <f t="shared" si="101"/>
        <v>13.277748843641488</v>
      </c>
      <c r="AS152" s="82">
        <f t="shared" si="101"/>
        <v>13.233781204023451</v>
      </c>
      <c r="AT152" s="82">
        <f t="shared" si="101"/>
        <v>13.135881260269423</v>
      </c>
      <c r="AU152" s="82">
        <f t="shared" si="99"/>
        <v>12.936440688153894</v>
      </c>
    </row>
    <row r="153" spans="1:47" s="82" customFormat="1" ht="12.95" customHeight="1" x14ac:dyDescent="0.2">
      <c r="A153" s="82" t="s">
        <v>97</v>
      </c>
      <c r="C153" s="73">
        <v>41828.521999999997</v>
      </c>
      <c r="D153" s="73"/>
      <c r="E153" s="82">
        <f t="shared" si="83"/>
        <v>-984.97552161986835</v>
      </c>
      <c r="F153" s="82">
        <f t="shared" si="100"/>
        <v>-985</v>
      </c>
      <c r="G153" s="82">
        <f t="shared" si="84"/>
        <v>5.5492499996034894E-2</v>
      </c>
      <c r="I153" s="82">
        <f t="shared" si="81"/>
        <v>5.5492499996034894E-2</v>
      </c>
      <c r="Q153" s="111">
        <f t="shared" si="85"/>
        <v>26810.021999999997</v>
      </c>
      <c r="S153" s="83">
        <f t="shared" si="82"/>
        <v>0.1</v>
      </c>
      <c r="Z153" s="82">
        <f t="shared" si="86"/>
        <v>-985</v>
      </c>
      <c r="AA153" s="82">
        <f t="shared" si="87"/>
        <v>4.9540889265489677E-2</v>
      </c>
      <c r="AB153" s="82">
        <f t="shared" si="88"/>
        <v>0.14409290492372401</v>
      </c>
      <c r="AC153" s="82">
        <f t="shared" si="89"/>
        <v>5.5492499996034894E-2</v>
      </c>
      <c r="AD153" s="82">
        <f t="shared" si="90"/>
        <v>5.9516107305452176E-3</v>
      </c>
      <c r="AE153" s="82">
        <f t="shared" si="91"/>
        <v>3.5421670287940984E-6</v>
      </c>
      <c r="AF153" s="82">
        <f t="shared" si="92"/>
        <v>5.5492499996034894E-2</v>
      </c>
      <c r="AG153" s="83"/>
      <c r="AH153" s="82">
        <f t="shared" si="93"/>
        <v>-8.8600404927689128E-2</v>
      </c>
      <c r="AI153" s="82">
        <f t="shared" si="94"/>
        <v>1.1722966750651418</v>
      </c>
      <c r="AJ153" s="82">
        <f t="shared" si="95"/>
        <v>-0.99264317210419062</v>
      </c>
      <c r="AK153" s="82">
        <f t="shared" si="96"/>
        <v>0.52381838089691524</v>
      </c>
      <c r="AL153" s="82">
        <f t="shared" si="97"/>
        <v>1.2530189979299455</v>
      </c>
      <c r="AM153" s="82">
        <f t="shared" si="98"/>
        <v>0.72378219843000335</v>
      </c>
      <c r="AN153" s="82">
        <f t="shared" si="101"/>
        <v>13.308671668957277</v>
      </c>
      <c r="AO153" s="82">
        <f t="shared" si="101"/>
        <v>13.307378802710922</v>
      </c>
      <c r="AP153" s="82">
        <f t="shared" si="101"/>
        <v>13.304205551731444</v>
      </c>
      <c r="AQ153" s="82">
        <f t="shared" si="101"/>
        <v>13.296455498650795</v>
      </c>
      <c r="AR153" s="82">
        <f t="shared" si="101"/>
        <v>13.277748843641488</v>
      </c>
      <c r="AS153" s="82">
        <f t="shared" si="101"/>
        <v>13.233781204023451</v>
      </c>
      <c r="AT153" s="82">
        <f t="shared" si="101"/>
        <v>13.135881260269423</v>
      </c>
      <c r="AU153" s="82">
        <f t="shared" si="99"/>
        <v>12.936440688153894</v>
      </c>
    </row>
    <row r="154" spans="1:47" s="82" customFormat="1" ht="12.95" customHeight="1" x14ac:dyDescent="0.2">
      <c r="A154" s="82" t="s">
        <v>98</v>
      </c>
      <c r="C154" s="73">
        <v>41853.455999999998</v>
      </c>
      <c r="D154" s="73"/>
      <c r="E154" s="82">
        <f t="shared" si="83"/>
        <v>-973.97684738049293</v>
      </c>
      <c r="F154" s="82">
        <f t="shared" si="100"/>
        <v>-974</v>
      </c>
      <c r="G154" s="82">
        <f t="shared" si="84"/>
        <v>5.2487000000837725E-2</v>
      </c>
      <c r="I154" s="82">
        <f t="shared" si="81"/>
        <v>5.2487000000837725E-2</v>
      </c>
      <c r="Q154" s="111">
        <f t="shared" si="85"/>
        <v>26834.955999999998</v>
      </c>
      <c r="S154" s="83">
        <f t="shared" si="82"/>
        <v>0.1</v>
      </c>
      <c r="Z154" s="82">
        <f t="shared" si="86"/>
        <v>-974</v>
      </c>
      <c r="AA154" s="82">
        <f t="shared" si="87"/>
        <v>4.9023592511408504E-2</v>
      </c>
      <c r="AB154" s="82">
        <f t="shared" si="88"/>
        <v>0.14151585873878825</v>
      </c>
      <c r="AC154" s="82">
        <f t="shared" si="89"/>
        <v>5.2487000000837725E-2</v>
      </c>
      <c r="AD154" s="82">
        <f t="shared" si="90"/>
        <v>3.4634074894292211E-3</v>
      </c>
      <c r="AE154" s="82">
        <f t="shared" si="91"/>
        <v>1.1995191437834422E-6</v>
      </c>
      <c r="AF154" s="82">
        <f t="shared" si="92"/>
        <v>5.2487000000837725E-2</v>
      </c>
      <c r="AG154" s="83"/>
      <c r="AH154" s="82">
        <f t="shared" si="93"/>
        <v>-8.9028858737950523E-2</v>
      </c>
      <c r="AI154" s="82">
        <f t="shared" si="94"/>
        <v>1.1670051790569511</v>
      </c>
      <c r="AJ154" s="82">
        <f t="shared" si="95"/>
        <v>-0.99381375380596615</v>
      </c>
      <c r="AK154" s="82">
        <f t="shared" si="96"/>
        <v>0.52552936223595015</v>
      </c>
      <c r="AL154" s="82">
        <f t="shared" si="97"/>
        <v>1.2631042174240095</v>
      </c>
      <c r="AM154" s="82">
        <f t="shared" si="98"/>
        <v>0.73149464699026367</v>
      </c>
      <c r="AN154" s="82">
        <f t="shared" si="101"/>
        <v>13.315864692751887</v>
      </c>
      <c r="AO154" s="82">
        <f t="shared" si="101"/>
        <v>13.314600819977924</v>
      </c>
      <c r="AP154" s="82">
        <f t="shared" si="101"/>
        <v>13.311478008864956</v>
      </c>
      <c r="AQ154" s="82">
        <f t="shared" si="101"/>
        <v>13.303800322676356</v>
      </c>
      <c r="AR154" s="82">
        <f t="shared" si="101"/>
        <v>13.285147061284693</v>
      </c>
      <c r="AS154" s="82">
        <f t="shared" si="101"/>
        <v>13.241037293157255</v>
      </c>
      <c r="AT154" s="82">
        <f t="shared" si="101"/>
        <v>13.142336420607293</v>
      </c>
      <c r="AU154" s="82">
        <f t="shared" si="99"/>
        <v>12.940705264548212</v>
      </c>
    </row>
    <row r="155" spans="1:47" s="82" customFormat="1" ht="12.95" customHeight="1" x14ac:dyDescent="0.2">
      <c r="A155" s="82" t="s">
        <v>98</v>
      </c>
      <c r="C155" s="73">
        <v>41853.457999999999</v>
      </c>
      <c r="D155" s="73"/>
      <c r="E155" s="82">
        <f t="shared" si="83"/>
        <v>-973.97596515748489</v>
      </c>
      <c r="F155" s="82">
        <f t="shared" si="100"/>
        <v>-974</v>
      </c>
      <c r="G155" s="82">
        <f t="shared" si="84"/>
        <v>5.4487000001245178E-2</v>
      </c>
      <c r="I155" s="82">
        <f t="shared" si="81"/>
        <v>5.4487000001245178E-2</v>
      </c>
      <c r="Q155" s="111">
        <f t="shared" si="85"/>
        <v>26834.957999999999</v>
      </c>
      <c r="S155" s="83">
        <f t="shared" si="82"/>
        <v>0.1</v>
      </c>
      <c r="Z155" s="82">
        <f t="shared" si="86"/>
        <v>-974</v>
      </c>
      <c r="AA155" s="82">
        <f t="shared" si="87"/>
        <v>4.9023592511408504E-2</v>
      </c>
      <c r="AB155" s="82">
        <f t="shared" si="88"/>
        <v>0.1435158587391957</v>
      </c>
      <c r="AC155" s="82">
        <f t="shared" si="89"/>
        <v>5.4487000001245178E-2</v>
      </c>
      <c r="AD155" s="82">
        <f t="shared" si="90"/>
        <v>5.4634074898366747E-3</v>
      </c>
      <c r="AE155" s="82">
        <f t="shared" si="91"/>
        <v>2.9848821400003477E-6</v>
      </c>
      <c r="AF155" s="82">
        <f t="shared" si="92"/>
        <v>5.4487000001245178E-2</v>
      </c>
      <c r="AG155" s="83"/>
      <c r="AH155" s="82">
        <f t="shared" si="93"/>
        <v>-8.9028858737950523E-2</v>
      </c>
      <c r="AI155" s="82">
        <f t="shared" si="94"/>
        <v>1.1670051790569511</v>
      </c>
      <c r="AJ155" s="82">
        <f t="shared" si="95"/>
        <v>-0.99381375380596615</v>
      </c>
      <c r="AK155" s="82">
        <f t="shared" si="96"/>
        <v>0.52552936223595015</v>
      </c>
      <c r="AL155" s="82">
        <f t="shared" si="97"/>
        <v>1.2631042174240095</v>
      </c>
      <c r="AM155" s="82">
        <f t="shared" si="98"/>
        <v>0.73149464699026367</v>
      </c>
      <c r="AN155" s="82">
        <f t="shared" si="101"/>
        <v>13.315864692751887</v>
      </c>
      <c r="AO155" s="82">
        <f t="shared" si="101"/>
        <v>13.314600819977924</v>
      </c>
      <c r="AP155" s="82">
        <f t="shared" si="101"/>
        <v>13.311478008864956</v>
      </c>
      <c r="AQ155" s="82">
        <f t="shared" si="101"/>
        <v>13.303800322676356</v>
      </c>
      <c r="AR155" s="82">
        <f t="shared" si="101"/>
        <v>13.285147061284693</v>
      </c>
      <c r="AS155" s="82">
        <f t="shared" si="101"/>
        <v>13.241037293157255</v>
      </c>
      <c r="AT155" s="82">
        <f t="shared" si="101"/>
        <v>13.142336420607293</v>
      </c>
      <c r="AU155" s="82">
        <f t="shared" si="99"/>
        <v>12.940705264548212</v>
      </c>
    </row>
    <row r="156" spans="1:47" s="82" customFormat="1" ht="12.95" customHeight="1" x14ac:dyDescent="0.2">
      <c r="A156" s="82" t="s">
        <v>94</v>
      </c>
      <c r="C156" s="73">
        <v>41864.7909</v>
      </c>
      <c r="D156" s="73"/>
      <c r="E156" s="82">
        <f t="shared" si="83"/>
        <v>-968.97689259442143</v>
      </c>
      <c r="F156" s="82">
        <f t="shared" si="100"/>
        <v>-969</v>
      </c>
      <c r="G156" s="82">
        <f t="shared" si="84"/>
        <v>5.2384499998879619E-2</v>
      </c>
      <c r="J156" s="82">
        <f>+G156</f>
        <v>5.2384499998879619E-2</v>
      </c>
      <c r="Q156" s="111">
        <f t="shared" si="85"/>
        <v>26846.2909</v>
      </c>
      <c r="S156" s="83">
        <f>S$17</f>
        <v>1</v>
      </c>
      <c r="Z156" s="82">
        <f t="shared" si="86"/>
        <v>-969</v>
      </c>
      <c r="AA156" s="82">
        <f t="shared" si="87"/>
        <v>4.878998342753875E-2</v>
      </c>
      <c r="AB156" s="82">
        <f t="shared" si="88"/>
        <v>0.14160595126811726</v>
      </c>
      <c r="AC156" s="82">
        <f t="shared" si="89"/>
        <v>5.2384499998879619E-2</v>
      </c>
      <c r="AD156" s="82">
        <f t="shared" si="90"/>
        <v>3.5945165713408694E-3</v>
      </c>
      <c r="AE156" s="82">
        <f t="shared" si="91"/>
        <v>1.292054938164412E-5</v>
      </c>
      <c r="AF156" s="82">
        <f t="shared" si="92"/>
        <v>5.2384499998879619E-2</v>
      </c>
      <c r="AG156" s="83"/>
      <c r="AH156" s="82">
        <f t="shared" si="93"/>
        <v>-8.9221451269237653E-2</v>
      </c>
      <c r="AI156" s="82">
        <f t="shared" si="94"/>
        <v>1.1646101888322793</v>
      </c>
      <c r="AJ156" s="82">
        <f t="shared" si="95"/>
        <v>-0.99430921315871568</v>
      </c>
      <c r="AK156" s="82">
        <f t="shared" si="96"/>
        <v>0.52628445363374565</v>
      </c>
      <c r="AL156" s="82">
        <f t="shared" si="97"/>
        <v>1.2676582288838116</v>
      </c>
      <c r="AM156" s="82">
        <f t="shared" si="98"/>
        <v>0.73499588077452882</v>
      </c>
      <c r="AN156" s="82">
        <f t="shared" si="101"/>
        <v>13.319123430839488</v>
      </c>
      <c r="AO156" s="82">
        <f t="shared" si="101"/>
        <v>13.317872736706779</v>
      </c>
      <c r="AP156" s="82">
        <f t="shared" si="101"/>
        <v>13.314773052639817</v>
      </c>
      <c r="AQ156" s="82">
        <f t="shared" si="101"/>
        <v>13.307129009696791</v>
      </c>
      <c r="AR156" s="82">
        <f t="shared" si="101"/>
        <v>13.288501888903623</v>
      </c>
      <c r="AS156" s="82">
        <f t="shared" si="101"/>
        <v>13.244330827496922</v>
      </c>
      <c r="AT156" s="82">
        <f t="shared" si="101"/>
        <v>13.145269374563872</v>
      </c>
      <c r="AU156" s="82">
        <f t="shared" si="99"/>
        <v>12.942643708363812</v>
      </c>
    </row>
    <row r="157" spans="1:47" s="82" customFormat="1" ht="12.95" customHeight="1" x14ac:dyDescent="0.2">
      <c r="A157" s="82" t="s">
        <v>99</v>
      </c>
      <c r="C157" s="73">
        <v>42075.622000000003</v>
      </c>
      <c r="D157" s="73"/>
      <c r="E157" s="82">
        <f t="shared" si="83"/>
        <v>-875.97686899495454</v>
      </c>
      <c r="F157" s="82">
        <f t="shared" si="100"/>
        <v>-876</v>
      </c>
      <c r="G157" s="82">
        <f t="shared" si="84"/>
        <v>5.2438000006077345E-2</v>
      </c>
      <c r="I157" s="82">
        <f>+G157</f>
        <v>5.2438000006077345E-2</v>
      </c>
      <c r="Q157" s="111">
        <f t="shared" si="85"/>
        <v>27057.122000000003</v>
      </c>
      <c r="S157" s="83">
        <f>S$16</f>
        <v>0.1</v>
      </c>
      <c r="Z157" s="82">
        <f t="shared" si="86"/>
        <v>-876</v>
      </c>
      <c r="AA157" s="82">
        <f t="shared" si="87"/>
        <v>4.4612278377624714E-2</v>
      </c>
      <c r="AB157" s="82">
        <f t="shared" si="88"/>
        <v>0.14500208877361567</v>
      </c>
      <c r="AC157" s="82">
        <f t="shared" si="89"/>
        <v>5.2438000006077345E-2</v>
      </c>
      <c r="AD157" s="82">
        <f t="shared" si="90"/>
        <v>7.825721628452631E-3</v>
      </c>
      <c r="AE157" s="82">
        <f t="shared" si="91"/>
        <v>6.1241919006031302E-6</v>
      </c>
      <c r="AF157" s="82">
        <f t="shared" si="92"/>
        <v>5.2438000006077345E-2</v>
      </c>
      <c r="AG157" s="83"/>
      <c r="AH157" s="82">
        <f t="shared" si="93"/>
        <v>-9.2564088767538327E-2</v>
      </c>
      <c r="AI157" s="82">
        <f t="shared" si="94"/>
        <v>1.1212829245590976</v>
      </c>
      <c r="AJ157" s="82">
        <f t="shared" si="95"/>
        <v>-0.9996786098185384</v>
      </c>
      <c r="AK157" s="82">
        <f t="shared" si="96"/>
        <v>0.53792405840821167</v>
      </c>
      <c r="AL157" s="82">
        <f t="shared" si="97"/>
        <v>1.3490395529254051</v>
      </c>
      <c r="AM157" s="82">
        <f t="shared" si="98"/>
        <v>0.7996373523104946</v>
      </c>
      <c r="AN157" s="82">
        <f t="shared" si="101"/>
        <v>13.378525703596475</v>
      </c>
      <c r="AO157" s="82">
        <f t="shared" si="101"/>
        <v>13.377516382805499</v>
      </c>
      <c r="AP157" s="82">
        <f t="shared" si="101"/>
        <v>13.37486223402462</v>
      </c>
      <c r="AQ157" s="82">
        <f t="shared" si="101"/>
        <v>13.367917688405596</v>
      </c>
      <c r="AR157" s="82">
        <f t="shared" si="101"/>
        <v>13.349977918952824</v>
      </c>
      <c r="AS157" s="82">
        <f t="shared" si="101"/>
        <v>13.305041722583223</v>
      </c>
      <c r="AT157" s="82">
        <f t="shared" si="101"/>
        <v>13.199679553860072</v>
      </c>
      <c r="AU157" s="82">
        <f t="shared" si="99"/>
        <v>12.978698763333959</v>
      </c>
    </row>
    <row r="158" spans="1:47" s="82" customFormat="1" ht="12.95" customHeight="1" x14ac:dyDescent="0.2">
      <c r="A158" s="82" t="s">
        <v>100</v>
      </c>
      <c r="C158" s="73">
        <v>42184.432000000001</v>
      </c>
      <c r="D158" s="73"/>
      <c r="E158" s="82">
        <f t="shared" si="83"/>
        <v>-827.97952625065534</v>
      </c>
      <c r="F158" s="82">
        <f t="shared" si="100"/>
        <v>-828</v>
      </c>
      <c r="G158" s="82">
        <f t="shared" si="84"/>
        <v>4.6414000004006084E-2</v>
      </c>
      <c r="I158" s="82">
        <f>+G158</f>
        <v>4.6414000004006084E-2</v>
      </c>
      <c r="Q158" s="111">
        <f t="shared" si="85"/>
        <v>27165.932000000001</v>
      </c>
      <c r="S158" s="83">
        <f>S$16</f>
        <v>0.1</v>
      </c>
      <c r="Z158" s="82">
        <f t="shared" si="86"/>
        <v>-828</v>
      </c>
      <c r="AA158" s="82">
        <f t="shared" si="87"/>
        <v>4.2573907846498046E-2</v>
      </c>
      <c r="AB158" s="82">
        <f t="shared" si="88"/>
        <v>0.14053187136833284</v>
      </c>
      <c r="AC158" s="82">
        <f t="shared" si="89"/>
        <v>4.6414000004006084E-2</v>
      </c>
      <c r="AD158" s="82">
        <f t="shared" si="90"/>
        <v>3.8400921575080377E-3</v>
      </c>
      <c r="AE158" s="82">
        <f t="shared" si="91"/>
        <v>1.4746307778154737E-6</v>
      </c>
      <c r="AF158" s="82">
        <f t="shared" si="92"/>
        <v>4.6414000004006084E-2</v>
      </c>
      <c r="AG158" s="83"/>
      <c r="AH158" s="82">
        <f t="shared" si="93"/>
        <v>-9.4117871364326741E-2</v>
      </c>
      <c r="AI158" s="82">
        <f t="shared" si="94"/>
        <v>1.0998644688817558</v>
      </c>
      <c r="AJ158" s="82">
        <f t="shared" si="95"/>
        <v>-0.99989781013483614</v>
      </c>
      <c r="AK158" s="82">
        <f t="shared" si="96"/>
        <v>0.54230888639126473</v>
      </c>
      <c r="AL158" s="82">
        <f t="shared" si="97"/>
        <v>1.3886896111139444</v>
      </c>
      <c r="AM158" s="82">
        <f t="shared" si="98"/>
        <v>0.83266683769811378</v>
      </c>
      <c r="AN158" s="82">
        <f t="shared" si="101"/>
        <v>13.408309938418203</v>
      </c>
      <c r="AO158" s="82">
        <f t="shared" si="101"/>
        <v>13.407419224222446</v>
      </c>
      <c r="AP158" s="82">
        <f t="shared" si="101"/>
        <v>13.404999615132001</v>
      </c>
      <c r="AQ158" s="82">
        <f t="shared" si="101"/>
        <v>13.398459391752954</v>
      </c>
      <c r="AR158" s="82">
        <f t="shared" si="101"/>
        <v>13.381010973194796</v>
      </c>
      <c r="AS158" s="82">
        <f t="shared" si="101"/>
        <v>13.335954701931728</v>
      </c>
      <c r="AT158" s="82">
        <f t="shared" si="101"/>
        <v>13.227651334265852</v>
      </c>
      <c r="AU158" s="82">
        <f t="shared" si="99"/>
        <v>12.997307823963714</v>
      </c>
    </row>
    <row r="159" spans="1:47" s="82" customFormat="1" ht="12.95" customHeight="1" x14ac:dyDescent="0.2">
      <c r="A159" s="82" t="s">
        <v>100</v>
      </c>
      <c r="C159" s="73">
        <v>42193.495999999999</v>
      </c>
      <c r="D159" s="73"/>
      <c r="E159" s="82">
        <f t="shared" si="83"/>
        <v>-823.9812915788948</v>
      </c>
      <c r="F159" s="82">
        <f t="shared" si="100"/>
        <v>-824</v>
      </c>
      <c r="G159" s="82">
        <f t="shared" si="84"/>
        <v>4.2412000002514105E-2</v>
      </c>
      <c r="I159" s="82">
        <f>+G159</f>
        <v>4.2412000002514105E-2</v>
      </c>
      <c r="Q159" s="111">
        <f t="shared" si="85"/>
        <v>27174.995999999999</v>
      </c>
      <c r="S159" s="83">
        <f>S$16</f>
        <v>0.1</v>
      </c>
      <c r="Z159" s="82">
        <f t="shared" si="86"/>
        <v>-824</v>
      </c>
      <c r="AA159" s="82">
        <f t="shared" si="87"/>
        <v>4.2407467361594037E-2</v>
      </c>
      <c r="AB159" s="82">
        <f t="shared" si="88"/>
        <v>0.13665428269350108</v>
      </c>
      <c r="AC159" s="82">
        <f t="shared" si="89"/>
        <v>4.2412000002514105E-2</v>
      </c>
      <c r="AD159" s="82">
        <f t="shared" si="90"/>
        <v>4.5326409200685536E-6</v>
      </c>
      <c r="AE159" s="82">
        <f t="shared" si="91"/>
        <v>2.0544833710279905E-12</v>
      </c>
      <c r="AF159" s="82">
        <f t="shared" si="92"/>
        <v>4.2412000002514105E-2</v>
      </c>
      <c r="AG159" s="83"/>
      <c r="AH159" s="82">
        <f t="shared" si="93"/>
        <v>-9.4242282690986973E-2</v>
      </c>
      <c r="AI159" s="82">
        <f t="shared" si="94"/>
        <v>1.0981093980197785</v>
      </c>
      <c r="AJ159" s="82">
        <f t="shared" si="95"/>
        <v>-0.99984632541452878</v>
      </c>
      <c r="AK159" s="82">
        <f t="shared" si="96"/>
        <v>0.54262914262336259</v>
      </c>
      <c r="AL159" s="82">
        <f t="shared" si="97"/>
        <v>1.3919249467444093</v>
      </c>
      <c r="AM159" s="82">
        <f t="shared" si="98"/>
        <v>0.83540978679728606</v>
      </c>
      <c r="AN159" s="82">
        <f t="shared" si="101"/>
        <v>13.410765829346406</v>
      </c>
      <c r="AO159" s="82">
        <f t="shared" si="101"/>
        <v>13.409884733246466</v>
      </c>
      <c r="AP159" s="82">
        <f t="shared" si="101"/>
        <v>13.407484618493982</v>
      </c>
      <c r="AQ159" s="82">
        <f t="shared" si="101"/>
        <v>13.400979075467106</v>
      </c>
      <c r="AR159" s="82">
        <f t="shared" si="101"/>
        <v>13.383575389569476</v>
      </c>
      <c r="AS159" s="82">
        <f t="shared" si="101"/>
        <v>13.338517410714577</v>
      </c>
      <c r="AT159" s="82">
        <f t="shared" si="101"/>
        <v>13.229978759985382</v>
      </c>
      <c r="AU159" s="82">
        <f t="shared" si="99"/>
        <v>12.998858579016193</v>
      </c>
    </row>
    <row r="160" spans="1:47" s="82" customFormat="1" ht="12.95" customHeight="1" x14ac:dyDescent="0.2">
      <c r="A160" s="82" t="s">
        <v>101</v>
      </c>
      <c r="C160" s="73">
        <v>42218.436000000002</v>
      </c>
      <c r="D160" s="73"/>
      <c r="E160" s="82">
        <f t="shared" si="83"/>
        <v>-812.97997067049528</v>
      </c>
      <c r="F160" s="82">
        <f t="shared" si="100"/>
        <v>-813</v>
      </c>
      <c r="G160" s="82">
        <f t="shared" si="84"/>
        <v>4.5406500001263339E-2</v>
      </c>
      <c r="I160" s="82">
        <f>+G160</f>
        <v>4.5406500001263339E-2</v>
      </c>
      <c r="Q160" s="111">
        <f t="shared" si="85"/>
        <v>27199.936000000002</v>
      </c>
      <c r="S160" s="83">
        <f>S$16</f>
        <v>0.1</v>
      </c>
      <c r="Z160" s="82">
        <f t="shared" si="86"/>
        <v>-813</v>
      </c>
      <c r="AA160" s="82">
        <f t="shared" si="87"/>
        <v>4.1952403518954143E-2</v>
      </c>
      <c r="AB160" s="82">
        <f t="shared" si="88"/>
        <v>0.13998695996984922</v>
      </c>
      <c r="AC160" s="82">
        <f t="shared" si="89"/>
        <v>4.5406500001263339E-2</v>
      </c>
      <c r="AD160" s="82">
        <f t="shared" si="90"/>
        <v>3.4540964823091963E-3</v>
      </c>
      <c r="AE160" s="82">
        <f t="shared" si="91"/>
        <v>1.1930782509100765E-6</v>
      </c>
      <c r="AF160" s="82">
        <f t="shared" si="92"/>
        <v>4.5406500001263339E-2</v>
      </c>
      <c r="AG160" s="83"/>
      <c r="AH160" s="82">
        <f t="shared" si="93"/>
        <v>-9.458045996858587E-2</v>
      </c>
      <c r="AI160" s="82">
        <f t="shared" si="94"/>
        <v>1.0933067444366398</v>
      </c>
      <c r="AJ160" s="82">
        <f t="shared" si="95"/>
        <v>-0.99965219043977394</v>
      </c>
      <c r="AK160" s="82">
        <f t="shared" si="96"/>
        <v>0.54347556692698196</v>
      </c>
      <c r="AL160" s="82">
        <f t="shared" si="97"/>
        <v>1.4007687023027218</v>
      </c>
      <c r="AM160" s="82">
        <f t="shared" si="98"/>
        <v>0.84294562223377056</v>
      </c>
      <c r="AN160" s="82">
        <f t="shared" si="101"/>
        <v>13.41749907597619</v>
      </c>
      <c r="AO160" s="82">
        <f t="shared" si="101"/>
        <v>13.41664419581633</v>
      </c>
      <c r="AP160" s="82">
        <f t="shared" si="101"/>
        <v>13.414297590782059</v>
      </c>
      <c r="AQ160" s="82">
        <f t="shared" si="101"/>
        <v>13.407888086475509</v>
      </c>
      <c r="AR160" s="82">
        <f t="shared" si="101"/>
        <v>13.390610271340678</v>
      </c>
      <c r="AS160" s="82">
        <f t="shared" si="101"/>
        <v>13.34555411531583</v>
      </c>
      <c r="AT160" s="82">
        <f t="shared" si="101"/>
        <v>13.236376309219935</v>
      </c>
      <c r="AU160" s="82">
        <f t="shared" si="99"/>
        <v>13.003123155410512</v>
      </c>
    </row>
    <row r="161" spans="1:47" s="82" customFormat="1" ht="12.95" customHeight="1" x14ac:dyDescent="0.2">
      <c r="A161" s="82" t="s">
        <v>94</v>
      </c>
      <c r="C161" s="73">
        <v>42229.770600000003</v>
      </c>
      <c r="D161" s="73"/>
      <c r="E161" s="82">
        <f t="shared" si="83"/>
        <v>-807.98014821787467</v>
      </c>
      <c r="F161" s="82">
        <f t="shared" si="100"/>
        <v>-808</v>
      </c>
      <c r="G161" s="82">
        <f t="shared" si="84"/>
        <v>4.5004000006883871E-2</v>
      </c>
      <c r="J161" s="82">
        <f>+G161</f>
        <v>4.5004000006883871E-2</v>
      </c>
      <c r="Q161" s="111">
        <f t="shared" si="85"/>
        <v>27211.270600000003</v>
      </c>
      <c r="S161" s="83">
        <f>S$17</f>
        <v>1</v>
      </c>
      <c r="Z161" s="82">
        <f t="shared" si="86"/>
        <v>-808</v>
      </c>
      <c r="AA161" s="82">
        <f t="shared" si="87"/>
        <v>4.1746829441782596E-2</v>
      </c>
      <c r="AB161" s="82">
        <f t="shared" si="88"/>
        <v>0.13973627039950362</v>
      </c>
      <c r="AC161" s="82">
        <f t="shared" si="89"/>
        <v>4.5004000006883871E-2</v>
      </c>
      <c r="AD161" s="82">
        <f t="shared" si="90"/>
        <v>3.257170565101275E-3</v>
      </c>
      <c r="AE161" s="82">
        <f t="shared" si="91"/>
        <v>1.0609160090162158E-5</v>
      </c>
      <c r="AF161" s="82">
        <f t="shared" si="92"/>
        <v>4.5004000006883871E-2</v>
      </c>
      <c r="AG161" s="83"/>
      <c r="AH161" s="82">
        <f t="shared" si="93"/>
        <v>-9.473227039261975E-2</v>
      </c>
      <c r="AI161" s="82">
        <f t="shared" si="94"/>
        <v>1.0911352715568436</v>
      </c>
      <c r="AJ161" s="82">
        <f t="shared" si="95"/>
        <v>-0.99953888133105362</v>
      </c>
      <c r="AK161" s="82">
        <f t="shared" si="96"/>
        <v>0.54384391389646836</v>
      </c>
      <c r="AL161" s="82">
        <f t="shared" si="97"/>
        <v>1.4047628733467024</v>
      </c>
      <c r="AM161" s="82">
        <f t="shared" si="98"/>
        <v>0.84636751658038822</v>
      </c>
      <c r="AN161" s="82">
        <f t="shared" ref="AN161:AT170" si="102">$AU161+$AB$7*SIN(AO161)</f>
        <v>13.42054976846345</v>
      </c>
      <c r="AO161" s="82">
        <f t="shared" si="102"/>
        <v>13.419706688083357</v>
      </c>
      <c r="AP161" s="82">
        <f t="shared" si="102"/>
        <v>13.417384348595787</v>
      </c>
      <c r="AQ161" s="82">
        <f t="shared" si="102"/>
        <v>13.411018804595527</v>
      </c>
      <c r="AR161" s="82">
        <f t="shared" si="102"/>
        <v>13.393799565031452</v>
      </c>
      <c r="AS161" s="82">
        <f t="shared" si="102"/>
        <v>13.348747387372411</v>
      </c>
      <c r="AT161" s="82">
        <f t="shared" si="102"/>
        <v>13.239282886133587</v>
      </c>
      <c r="AU161" s="82">
        <f t="shared" si="99"/>
        <v>13.005061599226112</v>
      </c>
    </row>
    <row r="162" spans="1:47" s="82" customFormat="1" ht="12.95" customHeight="1" x14ac:dyDescent="0.2">
      <c r="A162" s="68" t="s">
        <v>649</v>
      </c>
      <c r="B162" s="69" t="s">
        <v>165</v>
      </c>
      <c r="C162" s="68">
        <v>42560.735000000001</v>
      </c>
      <c r="D162" s="68" t="s">
        <v>206</v>
      </c>
      <c r="E162" s="82">
        <f t="shared" si="83"/>
        <v>-661.98794398148516</v>
      </c>
      <c r="F162" s="82">
        <f t="shared" si="100"/>
        <v>-662</v>
      </c>
      <c r="G162" s="82">
        <f t="shared" si="84"/>
        <v>2.7331000004778616E-2</v>
      </c>
      <c r="I162" s="82">
        <f>+G162</f>
        <v>2.7331000004778616E-2</v>
      </c>
      <c r="Q162" s="111">
        <f t="shared" si="85"/>
        <v>27542.235000000001</v>
      </c>
      <c r="S162" s="83">
        <f>S$16</f>
        <v>0.1</v>
      </c>
      <c r="Z162" s="82">
        <f t="shared" si="86"/>
        <v>-662</v>
      </c>
      <c r="AA162" s="82">
        <f t="shared" si="87"/>
        <v>3.6071755236380523E-2</v>
      </c>
      <c r="AB162" s="82">
        <f t="shared" si="88"/>
        <v>0.12599389774556674</v>
      </c>
      <c r="AC162" s="82">
        <f t="shared" si="89"/>
        <v>2.7331000004778616E-2</v>
      </c>
      <c r="AD162" s="82">
        <f t="shared" si="90"/>
        <v>-8.7407552316019071E-3</v>
      </c>
      <c r="AE162" s="82">
        <f t="shared" si="91"/>
        <v>7.6400802018776112E-6</v>
      </c>
      <c r="AF162" s="82">
        <f t="shared" si="92"/>
        <v>2.7331000004778616E-2</v>
      </c>
      <c r="AG162" s="83"/>
      <c r="AH162" s="82">
        <f t="shared" si="93"/>
        <v>-9.8662897740788111E-2</v>
      </c>
      <c r="AI162" s="82">
        <f t="shared" si="94"/>
        <v>1.0309163301116497</v>
      </c>
      <c r="AJ162" s="82">
        <f t="shared" si="95"/>
        <v>-0.99017303528902223</v>
      </c>
      <c r="AK162" s="82">
        <f t="shared" si="96"/>
        <v>0.55055973421273408</v>
      </c>
      <c r="AL162" s="82">
        <f t="shared" si="97"/>
        <v>1.5147008783705571</v>
      </c>
      <c r="AM162" s="82">
        <f t="shared" si="98"/>
        <v>0.94542105408671762</v>
      </c>
      <c r="AN162" s="82">
        <f t="shared" si="102"/>
        <v>13.507005857267179</v>
      </c>
      <c r="AO162" s="82">
        <f t="shared" si="102"/>
        <v>13.506469880927419</v>
      </c>
      <c r="AP162" s="82">
        <f t="shared" si="102"/>
        <v>13.50482349570469</v>
      </c>
      <c r="AQ162" s="82">
        <f t="shared" si="102"/>
        <v>13.499789169985311</v>
      </c>
      <c r="AR162" s="82">
        <f t="shared" si="102"/>
        <v>13.484602719382003</v>
      </c>
      <c r="AS162" s="82">
        <f t="shared" si="102"/>
        <v>13.440506126835317</v>
      </c>
      <c r="AT162" s="82">
        <f t="shared" si="102"/>
        <v>13.323751909560778</v>
      </c>
      <c r="AU162" s="82">
        <f t="shared" si="99"/>
        <v>13.061664158641614</v>
      </c>
    </row>
    <row r="163" spans="1:47" s="82" customFormat="1" ht="12.95" customHeight="1" x14ac:dyDescent="0.2">
      <c r="A163" s="68" t="s">
        <v>649</v>
      </c>
      <c r="B163" s="69" t="s">
        <v>165</v>
      </c>
      <c r="C163" s="68">
        <v>42594.739000000001</v>
      </c>
      <c r="D163" s="68" t="s">
        <v>206</v>
      </c>
      <c r="E163" s="82">
        <f t="shared" si="83"/>
        <v>-646.9883884013251</v>
      </c>
      <c r="F163" s="82">
        <f t="shared" si="100"/>
        <v>-647</v>
      </c>
      <c r="G163" s="82">
        <f t="shared" si="84"/>
        <v>2.6323500002035871E-2</v>
      </c>
      <c r="I163" s="82">
        <f>+G163</f>
        <v>2.6323500002035871E-2</v>
      </c>
      <c r="Q163" s="111">
        <f t="shared" si="85"/>
        <v>27576.239000000001</v>
      </c>
      <c r="S163" s="83">
        <f>S$16</f>
        <v>0.1</v>
      </c>
      <c r="Z163" s="82">
        <f t="shared" si="86"/>
        <v>-647</v>
      </c>
      <c r="AA163" s="82">
        <f t="shared" si="87"/>
        <v>3.5522046055281378E-2</v>
      </c>
      <c r="AB163" s="82">
        <f t="shared" si="88"/>
        <v>0.12533776228090898</v>
      </c>
      <c r="AC163" s="82">
        <f t="shared" si="89"/>
        <v>2.6323500002035871E-2</v>
      </c>
      <c r="AD163" s="82">
        <f t="shared" si="90"/>
        <v>-9.1985460532455071E-3</v>
      </c>
      <c r="AE163" s="82">
        <f t="shared" si="91"/>
        <v>8.4613249493678499E-6</v>
      </c>
      <c r="AF163" s="82">
        <f t="shared" si="92"/>
        <v>2.6323500002035871E-2</v>
      </c>
      <c r="AG163" s="83"/>
      <c r="AH163" s="82">
        <f t="shared" si="93"/>
        <v>-9.9014262278873097E-2</v>
      </c>
      <c r="AI163" s="82">
        <f t="shared" si="94"/>
        <v>1.0250760257839384</v>
      </c>
      <c r="AJ163" s="82">
        <f t="shared" si="95"/>
        <v>-0.98863430198378988</v>
      </c>
      <c r="AK163" s="82">
        <f t="shared" si="96"/>
        <v>0.55085663591796008</v>
      </c>
      <c r="AL163" s="82">
        <f t="shared" si="97"/>
        <v>1.5253058589208259</v>
      </c>
      <c r="AM163" s="82">
        <f t="shared" si="98"/>
        <v>0.95551371130837703</v>
      </c>
      <c r="AN163" s="82">
        <f t="shared" si="102"/>
        <v>13.515611863149635</v>
      </c>
      <c r="AO163" s="82">
        <f t="shared" si="102"/>
        <v>13.515102936751198</v>
      </c>
      <c r="AP163" s="82">
        <f t="shared" si="102"/>
        <v>13.513520840451569</v>
      </c>
      <c r="AQ163" s="82">
        <f t="shared" si="102"/>
        <v>13.508624638957759</v>
      </c>
      <c r="AR163" s="82">
        <f t="shared" si="102"/>
        <v>13.493676330571359</v>
      </c>
      <c r="AS163" s="82">
        <f t="shared" si="102"/>
        <v>13.449766140565837</v>
      </c>
      <c r="AT163" s="82">
        <f t="shared" si="102"/>
        <v>13.332384169413002</v>
      </c>
      <c r="AU163" s="82">
        <f t="shared" si="99"/>
        <v>13.067479490088411</v>
      </c>
    </row>
    <row r="164" spans="1:47" s="82" customFormat="1" ht="12.95" customHeight="1" x14ac:dyDescent="0.2">
      <c r="A164" s="82" t="s">
        <v>94</v>
      </c>
      <c r="C164" s="73">
        <v>42594.7431</v>
      </c>
      <c r="D164" s="73"/>
      <c r="E164" s="82">
        <f t="shared" si="83"/>
        <v>-646.98657984415968</v>
      </c>
      <c r="F164" s="82">
        <f t="shared" si="100"/>
        <v>-647</v>
      </c>
      <c r="G164" s="82">
        <f t="shared" si="84"/>
        <v>3.0423500000324566E-2</v>
      </c>
      <c r="J164" s="82">
        <f>+G164</f>
        <v>3.0423500000324566E-2</v>
      </c>
      <c r="Q164" s="111">
        <f t="shared" si="85"/>
        <v>27576.2431</v>
      </c>
      <c r="S164" s="83">
        <f>S$17</f>
        <v>1</v>
      </c>
      <c r="Z164" s="82">
        <f t="shared" si="86"/>
        <v>-647</v>
      </c>
      <c r="AA164" s="82">
        <f t="shared" si="87"/>
        <v>3.5522046055281378E-2</v>
      </c>
      <c r="AB164" s="82">
        <f t="shared" si="88"/>
        <v>0.12943776227919768</v>
      </c>
      <c r="AC164" s="82">
        <f t="shared" si="89"/>
        <v>3.0423500000324566E-2</v>
      </c>
      <c r="AD164" s="82">
        <f t="shared" si="90"/>
        <v>-5.0985460549568123E-3</v>
      </c>
      <c r="AE164" s="82">
        <f t="shared" si="91"/>
        <v>2.5995171874515675E-5</v>
      </c>
      <c r="AF164" s="82">
        <f t="shared" si="92"/>
        <v>3.0423500000324566E-2</v>
      </c>
      <c r="AG164" s="83"/>
      <c r="AH164" s="82">
        <f t="shared" si="93"/>
        <v>-9.9014262278873097E-2</v>
      </c>
      <c r="AI164" s="82">
        <f t="shared" si="94"/>
        <v>1.0250760257839384</v>
      </c>
      <c r="AJ164" s="82">
        <f t="shared" si="95"/>
        <v>-0.98863430198378988</v>
      </c>
      <c r="AK164" s="82">
        <f t="shared" si="96"/>
        <v>0.55085663591796008</v>
      </c>
      <c r="AL164" s="82">
        <f t="shared" si="97"/>
        <v>1.5253058589208259</v>
      </c>
      <c r="AM164" s="82">
        <f t="shared" si="98"/>
        <v>0.95551371130837703</v>
      </c>
      <c r="AN164" s="82">
        <f t="shared" si="102"/>
        <v>13.515611863149635</v>
      </c>
      <c r="AO164" s="82">
        <f t="shared" si="102"/>
        <v>13.515102936751198</v>
      </c>
      <c r="AP164" s="82">
        <f t="shared" si="102"/>
        <v>13.513520840451569</v>
      </c>
      <c r="AQ164" s="82">
        <f t="shared" si="102"/>
        <v>13.508624638957759</v>
      </c>
      <c r="AR164" s="82">
        <f t="shared" si="102"/>
        <v>13.493676330571359</v>
      </c>
      <c r="AS164" s="82">
        <f t="shared" si="102"/>
        <v>13.449766140565837</v>
      </c>
      <c r="AT164" s="82">
        <f t="shared" si="102"/>
        <v>13.332384169413002</v>
      </c>
      <c r="AU164" s="82">
        <f t="shared" si="99"/>
        <v>13.067479490088411</v>
      </c>
    </row>
    <row r="165" spans="1:47" s="82" customFormat="1" ht="12.95" customHeight="1" x14ac:dyDescent="0.2">
      <c r="A165" s="68" t="s">
        <v>649</v>
      </c>
      <c r="B165" s="69" t="s">
        <v>165</v>
      </c>
      <c r="C165" s="68">
        <v>42619.678</v>
      </c>
      <c r="D165" s="68" t="s">
        <v>206</v>
      </c>
      <c r="E165" s="82">
        <f t="shared" si="83"/>
        <v>-635.98750860443113</v>
      </c>
      <c r="F165" s="82">
        <f t="shared" si="100"/>
        <v>-636</v>
      </c>
      <c r="G165" s="82">
        <f t="shared" si="84"/>
        <v>2.8317999996943399E-2</v>
      </c>
      <c r="I165" s="82">
        <f t="shared" ref="I165:I175" si="103">+G165</f>
        <v>2.8317999996943399E-2</v>
      </c>
      <c r="Q165" s="111">
        <f t="shared" si="85"/>
        <v>27601.178</v>
      </c>
      <c r="S165" s="83">
        <f t="shared" ref="S165:S175" si="104">S$16</f>
        <v>0.1</v>
      </c>
      <c r="Z165" s="82">
        <f t="shared" si="86"/>
        <v>-636</v>
      </c>
      <c r="AA165" s="82">
        <f t="shared" si="87"/>
        <v>3.5122569543750842E-2</v>
      </c>
      <c r="AB165" s="82">
        <f t="shared" si="88"/>
        <v>0.12758402165736102</v>
      </c>
      <c r="AC165" s="82">
        <f t="shared" si="89"/>
        <v>2.8317999996943399E-2</v>
      </c>
      <c r="AD165" s="82">
        <f t="shared" si="90"/>
        <v>-6.804569546807443E-3</v>
      </c>
      <c r="AE165" s="82">
        <f t="shared" si="91"/>
        <v>4.6302166717339254E-6</v>
      </c>
      <c r="AF165" s="82">
        <f t="shared" si="92"/>
        <v>2.8317999996943399E-2</v>
      </c>
      <c r="AG165" s="83"/>
      <c r="AH165" s="82">
        <f t="shared" si="93"/>
        <v>-9.9266021660417619E-2</v>
      </c>
      <c r="AI165" s="82">
        <f t="shared" si="94"/>
        <v>1.0208335287080219</v>
      </c>
      <c r="AJ165" s="82">
        <f t="shared" si="95"/>
        <v>-0.98744732771872401</v>
      </c>
      <c r="AK165" s="82">
        <f t="shared" si="96"/>
        <v>0.55103339688764863</v>
      </c>
      <c r="AL165" s="82">
        <f t="shared" si="97"/>
        <v>1.53300622100079</v>
      </c>
      <c r="AM165" s="82">
        <f t="shared" si="98"/>
        <v>0.96290636585302603</v>
      </c>
      <c r="AN165" s="82">
        <f t="shared" si="102"/>
        <v>13.521891542825422</v>
      </c>
      <c r="AO165" s="82">
        <f t="shared" si="102"/>
        <v>13.521401893135957</v>
      </c>
      <c r="AP165" s="82">
        <f t="shared" si="102"/>
        <v>13.519866173579716</v>
      </c>
      <c r="AQ165" s="82">
        <f t="shared" si="102"/>
        <v>13.515070988529512</v>
      </c>
      <c r="AR165" s="82">
        <f t="shared" si="102"/>
        <v>13.500300044368725</v>
      </c>
      <c r="AS165" s="82">
        <f t="shared" si="102"/>
        <v>13.456536480386774</v>
      </c>
      <c r="AT165" s="82">
        <f t="shared" si="102"/>
        <v>13.338708805023376</v>
      </c>
      <c r="AU165" s="82">
        <f t="shared" si="99"/>
        <v>13.071744066482731</v>
      </c>
    </row>
    <row r="166" spans="1:47" s="82" customFormat="1" ht="12.95" customHeight="1" x14ac:dyDescent="0.2">
      <c r="A166" s="82" t="s">
        <v>102</v>
      </c>
      <c r="C166" s="73">
        <v>42626.48</v>
      </c>
      <c r="D166" s="73"/>
      <c r="E166" s="82">
        <f t="shared" si="83"/>
        <v>-632.98706815459298</v>
      </c>
      <c r="F166" s="82">
        <f t="shared" si="100"/>
        <v>-633</v>
      </c>
      <c r="G166" s="82">
        <f t="shared" si="84"/>
        <v>2.931650000391528E-2</v>
      </c>
      <c r="I166" s="82">
        <f t="shared" si="103"/>
        <v>2.931650000391528E-2</v>
      </c>
      <c r="Q166" s="111">
        <f t="shared" si="85"/>
        <v>27607.980000000003</v>
      </c>
      <c r="S166" s="83">
        <f t="shared" si="104"/>
        <v>0.1</v>
      </c>
      <c r="Z166" s="82">
        <f t="shared" si="86"/>
        <v>-633</v>
      </c>
      <c r="AA166" s="82">
        <f t="shared" si="87"/>
        <v>3.501414911158153E-2</v>
      </c>
      <c r="AB166" s="82">
        <f t="shared" si="88"/>
        <v>0.12865032307344804</v>
      </c>
      <c r="AC166" s="82">
        <f t="shared" si="89"/>
        <v>2.931650000391528E-2</v>
      </c>
      <c r="AD166" s="82">
        <f t="shared" si="90"/>
        <v>-5.69764910766625E-3</v>
      </c>
      <c r="AE166" s="82">
        <f t="shared" si="91"/>
        <v>3.2463205354090015E-6</v>
      </c>
      <c r="AF166" s="82">
        <f t="shared" si="92"/>
        <v>2.931650000391528E-2</v>
      </c>
      <c r="AG166" s="83"/>
      <c r="AH166" s="82">
        <f t="shared" si="93"/>
        <v>-9.933382306953277E-2</v>
      </c>
      <c r="AI166" s="82">
        <f t="shared" si="94"/>
        <v>1.0196823932184762</v>
      </c>
      <c r="AJ166" s="82">
        <f t="shared" si="95"/>
        <v>-0.98711522386222461</v>
      </c>
      <c r="AK166" s="82">
        <f t="shared" si="96"/>
        <v>0.55107571512557341</v>
      </c>
      <c r="AL166" s="82">
        <f t="shared" si="97"/>
        <v>1.5350951885238584</v>
      </c>
      <c r="AM166" s="82">
        <f t="shared" si="98"/>
        <v>0.96492131036678186</v>
      </c>
      <c r="AN166" s="82">
        <f t="shared" si="102"/>
        <v>13.523599606056088</v>
      </c>
      <c r="AO166" s="82">
        <f t="shared" si="102"/>
        <v>13.523115131252968</v>
      </c>
      <c r="AP166" s="82">
        <f t="shared" si="102"/>
        <v>13.521591944033561</v>
      </c>
      <c r="AQ166" s="82">
        <f t="shared" si="102"/>
        <v>13.516824258820041</v>
      </c>
      <c r="AR166" s="82">
        <f t="shared" si="102"/>
        <v>13.50210206881501</v>
      </c>
      <c r="AS166" s="82">
        <f t="shared" si="102"/>
        <v>13.458379937918474</v>
      </c>
      <c r="AT166" s="82">
        <f t="shared" si="102"/>
        <v>13.340432864584612</v>
      </c>
      <c r="AU166" s="82">
        <f t="shared" si="99"/>
        <v>13.072907132772089</v>
      </c>
    </row>
    <row r="167" spans="1:47" s="82" customFormat="1" ht="12.95" customHeight="1" x14ac:dyDescent="0.2">
      <c r="A167" s="68" t="s">
        <v>649</v>
      </c>
      <c r="B167" s="69" t="s">
        <v>165</v>
      </c>
      <c r="C167" s="68">
        <v>42628.743000000002</v>
      </c>
      <c r="D167" s="68" t="s">
        <v>206</v>
      </c>
      <c r="E167" s="82">
        <f t="shared" si="83"/>
        <v>-631.98883282116492</v>
      </c>
      <c r="F167" s="82">
        <f t="shared" si="100"/>
        <v>-632</v>
      </c>
      <c r="G167" s="82">
        <f t="shared" si="84"/>
        <v>2.5315999999293126E-2</v>
      </c>
      <c r="I167" s="82">
        <f t="shared" si="103"/>
        <v>2.5315999999293126E-2</v>
      </c>
      <c r="Q167" s="111">
        <f t="shared" si="85"/>
        <v>27610.243000000002</v>
      </c>
      <c r="S167" s="83">
        <f t="shared" si="104"/>
        <v>0.1</v>
      </c>
      <c r="Z167" s="82">
        <f t="shared" si="86"/>
        <v>-632</v>
      </c>
      <c r="AA167" s="82">
        <f t="shared" si="87"/>
        <v>3.4978058864698514E-2</v>
      </c>
      <c r="AB167" s="82">
        <f t="shared" si="88"/>
        <v>0.12467234197154248</v>
      </c>
      <c r="AC167" s="82">
        <f t="shared" si="89"/>
        <v>2.5315999999293126E-2</v>
      </c>
      <c r="AD167" s="82">
        <f t="shared" si="90"/>
        <v>-9.6620588654053874E-3</v>
      </c>
      <c r="AE167" s="82">
        <f t="shared" si="91"/>
        <v>9.3355381518558851E-6</v>
      </c>
      <c r="AF167" s="82">
        <f t="shared" si="92"/>
        <v>2.5315999999293126E-2</v>
      </c>
      <c r="AG167" s="83"/>
      <c r="AH167" s="82">
        <f t="shared" si="93"/>
        <v>-9.9356341972249351E-2</v>
      </c>
      <c r="AI167" s="82">
        <f t="shared" si="94"/>
        <v>1.0192992430066765</v>
      </c>
      <c r="AJ167" s="82">
        <f t="shared" si="95"/>
        <v>-0.98700373467568014</v>
      </c>
      <c r="AK167" s="82">
        <f t="shared" si="96"/>
        <v>0.55108926647444167</v>
      </c>
      <c r="AL167" s="82">
        <f t="shared" si="97"/>
        <v>1.5357904568416907</v>
      </c>
      <c r="AM167" s="82">
        <f t="shared" si="98"/>
        <v>0.96559284263751577</v>
      </c>
      <c r="AN167" s="82">
        <f t="shared" si="102"/>
        <v>13.524168526225615</v>
      </c>
      <c r="AO167" s="82">
        <f t="shared" si="102"/>
        <v>13.523685768532356</v>
      </c>
      <c r="AP167" s="82">
        <f t="shared" si="102"/>
        <v>13.522166747582448</v>
      </c>
      <c r="AQ167" s="82">
        <f t="shared" si="102"/>
        <v>13.517408223737259</v>
      </c>
      <c r="AR167" s="82">
        <f t="shared" si="102"/>
        <v>13.502702320607058</v>
      </c>
      <c r="AS167" s="82">
        <f t="shared" si="102"/>
        <v>13.458994137568277</v>
      </c>
      <c r="AT167" s="82">
        <f t="shared" si="102"/>
        <v>13.341007470722882</v>
      </c>
      <c r="AU167" s="82">
        <f t="shared" si="99"/>
        <v>13.07329482153521</v>
      </c>
    </row>
    <row r="168" spans="1:47" s="82" customFormat="1" ht="12.95" customHeight="1" x14ac:dyDescent="0.2">
      <c r="A168" s="68" t="s">
        <v>649</v>
      </c>
      <c r="B168" s="69" t="s">
        <v>165</v>
      </c>
      <c r="C168" s="68">
        <v>42628.745000000003</v>
      </c>
      <c r="D168" s="68" t="s">
        <v>206</v>
      </c>
      <c r="E168" s="82">
        <f t="shared" si="83"/>
        <v>-631.98795059815689</v>
      </c>
      <c r="F168" s="82">
        <f t="shared" si="100"/>
        <v>-632</v>
      </c>
      <c r="G168" s="82">
        <f t="shared" si="84"/>
        <v>2.731599999970058E-2</v>
      </c>
      <c r="I168" s="82">
        <f t="shared" si="103"/>
        <v>2.731599999970058E-2</v>
      </c>
      <c r="Q168" s="111">
        <f t="shared" si="85"/>
        <v>27610.245000000003</v>
      </c>
      <c r="S168" s="83">
        <f t="shared" si="104"/>
        <v>0.1</v>
      </c>
      <c r="Z168" s="82">
        <f t="shared" si="86"/>
        <v>-632</v>
      </c>
      <c r="AA168" s="82">
        <f t="shared" si="87"/>
        <v>3.4978058864698514E-2</v>
      </c>
      <c r="AB168" s="82">
        <f t="shared" si="88"/>
        <v>0.12667234197194993</v>
      </c>
      <c r="AC168" s="82">
        <f t="shared" si="89"/>
        <v>2.731599999970058E-2</v>
      </c>
      <c r="AD168" s="82">
        <f t="shared" si="90"/>
        <v>-7.6620588649979338E-3</v>
      </c>
      <c r="AE168" s="82">
        <f t="shared" si="91"/>
        <v>5.8707146050693423E-6</v>
      </c>
      <c r="AF168" s="82">
        <f t="shared" si="92"/>
        <v>2.731599999970058E-2</v>
      </c>
      <c r="AG168" s="83"/>
      <c r="AH168" s="82">
        <f t="shared" si="93"/>
        <v>-9.9356341972249351E-2</v>
      </c>
      <c r="AI168" s="82">
        <f t="shared" si="94"/>
        <v>1.0192992430066765</v>
      </c>
      <c r="AJ168" s="82">
        <f t="shared" si="95"/>
        <v>-0.98700373467568014</v>
      </c>
      <c r="AK168" s="82">
        <f t="shared" si="96"/>
        <v>0.55108926647444167</v>
      </c>
      <c r="AL168" s="82">
        <f t="shared" si="97"/>
        <v>1.5357904568416907</v>
      </c>
      <c r="AM168" s="82">
        <f t="shared" si="98"/>
        <v>0.96559284263751577</v>
      </c>
      <c r="AN168" s="82">
        <f t="shared" si="102"/>
        <v>13.524168526225615</v>
      </c>
      <c r="AO168" s="82">
        <f t="shared" si="102"/>
        <v>13.523685768532356</v>
      </c>
      <c r="AP168" s="82">
        <f t="shared" si="102"/>
        <v>13.522166747582448</v>
      </c>
      <c r="AQ168" s="82">
        <f t="shared" si="102"/>
        <v>13.517408223737259</v>
      </c>
      <c r="AR168" s="82">
        <f t="shared" si="102"/>
        <v>13.502702320607058</v>
      </c>
      <c r="AS168" s="82">
        <f t="shared" si="102"/>
        <v>13.458994137568277</v>
      </c>
      <c r="AT168" s="82">
        <f t="shared" si="102"/>
        <v>13.341007470722882</v>
      </c>
      <c r="AU168" s="82">
        <f t="shared" si="99"/>
        <v>13.07329482153521</v>
      </c>
    </row>
    <row r="169" spans="1:47" s="82" customFormat="1" ht="12.95" customHeight="1" x14ac:dyDescent="0.2">
      <c r="A169" s="68" t="s">
        <v>649</v>
      </c>
      <c r="B169" s="69" t="s">
        <v>165</v>
      </c>
      <c r="C169" s="68">
        <v>42628.747000000003</v>
      </c>
      <c r="D169" s="68" t="s">
        <v>206</v>
      </c>
      <c r="E169" s="82">
        <f t="shared" si="83"/>
        <v>-631.98706837514885</v>
      </c>
      <c r="F169" s="82">
        <f t="shared" si="100"/>
        <v>-632</v>
      </c>
      <c r="G169" s="82">
        <f t="shared" si="84"/>
        <v>2.9316000000108033E-2</v>
      </c>
      <c r="I169" s="82">
        <f t="shared" si="103"/>
        <v>2.9316000000108033E-2</v>
      </c>
      <c r="Q169" s="111">
        <f t="shared" si="85"/>
        <v>27610.247000000003</v>
      </c>
      <c r="S169" s="83">
        <f t="shared" si="104"/>
        <v>0.1</v>
      </c>
      <c r="Z169" s="82">
        <f t="shared" si="86"/>
        <v>-632</v>
      </c>
      <c r="AA169" s="82">
        <f t="shared" si="87"/>
        <v>3.4978058864698514E-2</v>
      </c>
      <c r="AB169" s="82">
        <f t="shared" si="88"/>
        <v>0.12867234197235738</v>
      </c>
      <c r="AC169" s="82">
        <f t="shared" si="89"/>
        <v>2.9316000000108033E-2</v>
      </c>
      <c r="AD169" s="82">
        <f t="shared" si="90"/>
        <v>-5.6620588645904801E-3</v>
      </c>
      <c r="AE169" s="82">
        <f t="shared" si="91"/>
        <v>3.2058910586087639E-6</v>
      </c>
      <c r="AF169" s="82">
        <f t="shared" si="92"/>
        <v>2.9316000000108033E-2</v>
      </c>
      <c r="AG169" s="83"/>
      <c r="AH169" s="82">
        <f t="shared" si="93"/>
        <v>-9.9356341972249351E-2</v>
      </c>
      <c r="AI169" s="82">
        <f t="shared" si="94"/>
        <v>1.0192992430066765</v>
      </c>
      <c r="AJ169" s="82">
        <f t="shared" si="95"/>
        <v>-0.98700373467568014</v>
      </c>
      <c r="AK169" s="82">
        <f t="shared" si="96"/>
        <v>0.55108926647444167</v>
      </c>
      <c r="AL169" s="82">
        <f t="shared" si="97"/>
        <v>1.5357904568416907</v>
      </c>
      <c r="AM169" s="82">
        <f t="shared" si="98"/>
        <v>0.96559284263751577</v>
      </c>
      <c r="AN169" s="82">
        <f t="shared" si="102"/>
        <v>13.524168526225615</v>
      </c>
      <c r="AO169" s="82">
        <f t="shared" si="102"/>
        <v>13.523685768532356</v>
      </c>
      <c r="AP169" s="82">
        <f t="shared" si="102"/>
        <v>13.522166747582448</v>
      </c>
      <c r="AQ169" s="82">
        <f t="shared" si="102"/>
        <v>13.517408223737259</v>
      </c>
      <c r="AR169" s="82">
        <f t="shared" si="102"/>
        <v>13.502702320607058</v>
      </c>
      <c r="AS169" s="82">
        <f t="shared" si="102"/>
        <v>13.458994137568277</v>
      </c>
      <c r="AT169" s="82">
        <f t="shared" si="102"/>
        <v>13.341007470722882</v>
      </c>
      <c r="AU169" s="82">
        <f t="shared" si="99"/>
        <v>13.07329482153521</v>
      </c>
    </row>
    <row r="170" spans="1:47" s="82" customFormat="1" ht="12.95" customHeight="1" x14ac:dyDescent="0.2">
      <c r="A170" s="82" t="s">
        <v>103</v>
      </c>
      <c r="C170" s="73">
        <v>42898.510999999999</v>
      </c>
      <c r="D170" s="73"/>
      <c r="E170" s="82">
        <f t="shared" si="83"/>
        <v>-512.99106462482075</v>
      </c>
      <c r="F170" s="82">
        <f t="shared" si="100"/>
        <v>-513</v>
      </c>
      <c r="G170" s="82">
        <f t="shared" si="84"/>
        <v>2.0256499999959487E-2</v>
      </c>
      <c r="I170" s="82">
        <f t="shared" si="103"/>
        <v>2.0256499999959487E-2</v>
      </c>
      <c r="Q170" s="111">
        <f t="shared" si="85"/>
        <v>27880.010999999999</v>
      </c>
      <c r="S170" s="83">
        <f t="shared" si="104"/>
        <v>0.1</v>
      </c>
      <c r="Z170" s="82">
        <f t="shared" si="86"/>
        <v>-513</v>
      </c>
      <c r="AA170" s="82">
        <f t="shared" si="87"/>
        <v>3.0851154593087349E-2</v>
      </c>
      <c r="AB170" s="82">
        <f t="shared" si="88"/>
        <v>0.12201169504830939</v>
      </c>
      <c r="AC170" s="82">
        <f t="shared" si="89"/>
        <v>2.0256499999959487E-2</v>
      </c>
      <c r="AD170" s="82">
        <f t="shared" si="90"/>
        <v>-1.0594654593127861E-2</v>
      </c>
      <c r="AE170" s="82">
        <f t="shared" si="91"/>
        <v>1.122467059476853E-5</v>
      </c>
      <c r="AF170" s="82">
        <f t="shared" si="92"/>
        <v>2.0256499999959487E-2</v>
      </c>
      <c r="AG170" s="83"/>
      <c r="AH170" s="82">
        <f t="shared" si="93"/>
        <v>-0.1017551950483499</v>
      </c>
      <c r="AI170" s="82">
        <f t="shared" si="94"/>
        <v>0.9756705003656857</v>
      </c>
      <c r="AJ170" s="82">
        <f t="shared" si="95"/>
        <v>-0.97120988331149083</v>
      </c>
      <c r="AK170" s="82">
        <f t="shared" si="96"/>
        <v>0.55089011231961027</v>
      </c>
      <c r="AL170" s="82">
        <f t="shared" si="97"/>
        <v>1.6149316265478544</v>
      </c>
      <c r="AM170" s="82">
        <f t="shared" si="98"/>
        <v>1.0451387329838899</v>
      </c>
      <c r="AN170" s="82">
        <f t="shared" si="102"/>
        <v>13.590367032427208</v>
      </c>
      <c r="AO170" s="82">
        <f t="shared" si="102"/>
        <v>13.590060863836857</v>
      </c>
      <c r="AP170" s="82">
        <f t="shared" si="102"/>
        <v>13.588994495256596</v>
      </c>
      <c r="AQ170" s="82">
        <f t="shared" si="102"/>
        <v>13.58529483521423</v>
      </c>
      <c r="AR170" s="82">
        <f t="shared" si="102"/>
        <v>13.57262779055017</v>
      </c>
      <c r="AS170" s="82">
        <f t="shared" si="102"/>
        <v>13.531045716550812</v>
      </c>
      <c r="AT170" s="82">
        <f t="shared" si="102"/>
        <v>13.409090464816796</v>
      </c>
      <c r="AU170" s="82">
        <f t="shared" si="99"/>
        <v>13.119429784346476</v>
      </c>
    </row>
    <row r="171" spans="1:47" s="82" customFormat="1" ht="12.95" customHeight="1" x14ac:dyDescent="0.2">
      <c r="A171" s="82" t="s">
        <v>104</v>
      </c>
      <c r="C171" s="73">
        <v>42907.58</v>
      </c>
      <c r="D171" s="73"/>
      <c r="E171" s="82">
        <f t="shared" si="83"/>
        <v>-508.99062439553842</v>
      </c>
      <c r="F171" s="82">
        <f t="shared" si="100"/>
        <v>-509</v>
      </c>
      <c r="G171" s="82">
        <f t="shared" si="84"/>
        <v>2.1254500003124122E-2</v>
      </c>
      <c r="I171" s="82">
        <f t="shared" si="103"/>
        <v>2.1254500003124122E-2</v>
      </c>
      <c r="Q171" s="111">
        <f t="shared" si="85"/>
        <v>27889.08</v>
      </c>
      <c r="S171" s="83">
        <f t="shared" si="104"/>
        <v>0.1</v>
      </c>
      <c r="Z171" s="82">
        <f t="shared" si="86"/>
        <v>-509</v>
      </c>
      <c r="AA171" s="82">
        <f t="shared" si="87"/>
        <v>3.0717868848485541E-2</v>
      </c>
      <c r="AB171" s="82">
        <f t="shared" si="88"/>
        <v>0.12308099965435451</v>
      </c>
      <c r="AC171" s="82">
        <f t="shared" si="89"/>
        <v>2.1254500003124122E-2</v>
      </c>
      <c r="AD171" s="82">
        <f t="shared" si="90"/>
        <v>-9.4633688453614195E-3</v>
      </c>
      <c r="AE171" s="82">
        <f t="shared" si="91"/>
        <v>8.9555349903357132E-6</v>
      </c>
      <c r="AF171" s="82">
        <f t="shared" si="92"/>
        <v>2.1254500003124122E-2</v>
      </c>
      <c r="AG171" s="83"/>
      <c r="AH171" s="82">
        <f t="shared" si="93"/>
        <v>-0.10182649965123039</v>
      </c>
      <c r="AI171" s="82">
        <f t="shared" si="94"/>
        <v>0.97427024463068546</v>
      </c>
      <c r="AJ171" s="82">
        <f t="shared" si="95"/>
        <v>-0.97060118873812773</v>
      </c>
      <c r="AK171" s="82">
        <f t="shared" si="96"/>
        <v>0.55082648819079505</v>
      </c>
      <c r="AL171" s="82">
        <f t="shared" si="97"/>
        <v>1.6174735778634106</v>
      </c>
      <c r="AM171" s="82">
        <f t="shared" si="98"/>
        <v>1.0478015529604581</v>
      </c>
      <c r="AN171" s="82">
        <f t="shared" ref="AN171:AT180" si="105">$AU171+$AB$7*SIN(AO171)</f>
        <v>13.592542026589271</v>
      </c>
      <c r="AO171" s="82">
        <f t="shared" si="105"/>
        <v>13.592240860152978</v>
      </c>
      <c r="AP171" s="82">
        <f t="shared" si="105"/>
        <v>13.591188136474981</v>
      </c>
      <c r="AQ171" s="82">
        <f t="shared" si="105"/>
        <v>13.587522590813412</v>
      </c>
      <c r="AR171" s="82">
        <f t="shared" si="105"/>
        <v>13.574926663405888</v>
      </c>
      <c r="AS171" s="82">
        <f t="shared" si="105"/>
        <v>13.53343130934538</v>
      </c>
      <c r="AT171" s="82">
        <f t="shared" si="105"/>
        <v>13.411368518423851</v>
      </c>
      <c r="AU171" s="82">
        <f t="shared" si="99"/>
        <v>13.120980539398955</v>
      </c>
    </row>
    <row r="172" spans="1:47" s="82" customFormat="1" ht="12.95" customHeight="1" x14ac:dyDescent="0.2">
      <c r="A172" s="82" t="s">
        <v>105</v>
      </c>
      <c r="C172" s="73">
        <v>42925.714999999997</v>
      </c>
      <c r="D172" s="73"/>
      <c r="E172" s="82">
        <f t="shared" si="83"/>
        <v>-500.99106727149069</v>
      </c>
      <c r="F172" s="82">
        <f t="shared" si="100"/>
        <v>-501</v>
      </c>
      <c r="G172" s="82">
        <f t="shared" si="84"/>
        <v>2.0250499997928273E-2</v>
      </c>
      <c r="I172" s="82">
        <f t="shared" si="103"/>
        <v>2.0250499997928273E-2</v>
      </c>
      <c r="Q172" s="111">
        <f t="shared" si="85"/>
        <v>27907.214999999997</v>
      </c>
      <c r="S172" s="83">
        <f t="shared" si="104"/>
        <v>0.1</v>
      </c>
      <c r="Z172" s="82">
        <f t="shared" si="86"/>
        <v>-501</v>
      </c>
      <c r="AA172" s="82">
        <f t="shared" si="87"/>
        <v>3.0452287633859362E-2</v>
      </c>
      <c r="AB172" s="82">
        <f t="shared" si="88"/>
        <v>0.12221785850478116</v>
      </c>
      <c r="AC172" s="82">
        <f t="shared" si="89"/>
        <v>2.0250499997928273E-2</v>
      </c>
      <c r="AD172" s="82">
        <f t="shared" si="90"/>
        <v>-1.0201787635931089E-2</v>
      </c>
      <c r="AE172" s="82">
        <f t="shared" si="91"/>
        <v>1.0407647096863646E-5</v>
      </c>
      <c r="AF172" s="82">
        <f t="shared" si="92"/>
        <v>2.0250499997928273E-2</v>
      </c>
      <c r="AG172" s="83"/>
      <c r="AH172" s="82">
        <f t="shared" si="93"/>
        <v>-0.10196735850685289</v>
      </c>
      <c r="AI172" s="82">
        <f t="shared" si="94"/>
        <v>0.9714823314115979</v>
      </c>
      <c r="AJ172" s="82">
        <f t="shared" si="95"/>
        <v>-0.96937038139760334</v>
      </c>
      <c r="AK172" s="82">
        <f t="shared" si="96"/>
        <v>0.55068918909149733</v>
      </c>
      <c r="AL172" s="82">
        <f t="shared" si="97"/>
        <v>1.6225355253665079</v>
      </c>
      <c r="AM172" s="82">
        <f t="shared" si="98"/>
        <v>1.0531253826027078</v>
      </c>
      <c r="AN172" s="82">
        <f t="shared" si="105"/>
        <v>13.596882554431893</v>
      </c>
      <c r="AO172" s="82">
        <f t="shared" si="105"/>
        <v>13.596591217084846</v>
      </c>
      <c r="AP172" s="82">
        <f t="shared" si="105"/>
        <v>13.595565465163574</v>
      </c>
      <c r="AQ172" s="82">
        <f t="shared" si="105"/>
        <v>13.591967786630816</v>
      </c>
      <c r="AR172" s="82">
        <f t="shared" si="105"/>
        <v>13.579514419581701</v>
      </c>
      <c r="AS172" s="82">
        <f t="shared" si="105"/>
        <v>13.538195305874471</v>
      </c>
      <c r="AT172" s="82">
        <f t="shared" si="105"/>
        <v>13.415922528880067</v>
      </c>
      <c r="AU172" s="82">
        <f t="shared" si="99"/>
        <v>13.124082049503913</v>
      </c>
    </row>
    <row r="173" spans="1:47" s="82" customFormat="1" ht="12.95" customHeight="1" x14ac:dyDescent="0.2">
      <c r="A173" s="82" t="s">
        <v>105</v>
      </c>
      <c r="C173" s="73">
        <v>42925.714999999997</v>
      </c>
      <c r="D173" s="73"/>
      <c r="E173" s="82">
        <f t="shared" si="83"/>
        <v>-500.99106727149069</v>
      </c>
      <c r="F173" s="82">
        <f t="shared" si="100"/>
        <v>-501</v>
      </c>
      <c r="G173" s="82">
        <f t="shared" si="84"/>
        <v>2.0250499997928273E-2</v>
      </c>
      <c r="I173" s="82">
        <f t="shared" si="103"/>
        <v>2.0250499997928273E-2</v>
      </c>
      <c r="Q173" s="111">
        <f t="shared" si="85"/>
        <v>27907.214999999997</v>
      </c>
      <c r="S173" s="83">
        <f t="shared" si="104"/>
        <v>0.1</v>
      </c>
      <c r="Z173" s="82">
        <f t="shared" si="86"/>
        <v>-501</v>
      </c>
      <c r="AA173" s="82">
        <f t="shared" si="87"/>
        <v>3.0452287633859362E-2</v>
      </c>
      <c r="AB173" s="82">
        <f t="shared" si="88"/>
        <v>0.12221785850478116</v>
      </c>
      <c r="AC173" s="82">
        <f t="shared" si="89"/>
        <v>2.0250499997928273E-2</v>
      </c>
      <c r="AD173" s="82">
        <f t="shared" si="90"/>
        <v>-1.0201787635931089E-2</v>
      </c>
      <c r="AE173" s="82">
        <f t="shared" si="91"/>
        <v>1.0407647096863646E-5</v>
      </c>
      <c r="AF173" s="82">
        <f t="shared" si="92"/>
        <v>2.0250499997928273E-2</v>
      </c>
      <c r="AG173" s="83"/>
      <c r="AH173" s="82">
        <f t="shared" si="93"/>
        <v>-0.10196735850685289</v>
      </c>
      <c r="AI173" s="82">
        <f t="shared" si="94"/>
        <v>0.9714823314115979</v>
      </c>
      <c r="AJ173" s="82">
        <f t="shared" si="95"/>
        <v>-0.96937038139760334</v>
      </c>
      <c r="AK173" s="82">
        <f t="shared" si="96"/>
        <v>0.55068918909149733</v>
      </c>
      <c r="AL173" s="82">
        <f t="shared" si="97"/>
        <v>1.6225355253665079</v>
      </c>
      <c r="AM173" s="82">
        <f t="shared" si="98"/>
        <v>1.0531253826027078</v>
      </c>
      <c r="AN173" s="82">
        <f t="shared" si="105"/>
        <v>13.596882554431893</v>
      </c>
      <c r="AO173" s="82">
        <f t="shared" si="105"/>
        <v>13.596591217084846</v>
      </c>
      <c r="AP173" s="82">
        <f t="shared" si="105"/>
        <v>13.595565465163574</v>
      </c>
      <c r="AQ173" s="82">
        <f t="shared" si="105"/>
        <v>13.591967786630816</v>
      </c>
      <c r="AR173" s="82">
        <f t="shared" si="105"/>
        <v>13.579514419581701</v>
      </c>
      <c r="AS173" s="82">
        <f t="shared" si="105"/>
        <v>13.538195305874471</v>
      </c>
      <c r="AT173" s="82">
        <f t="shared" si="105"/>
        <v>13.415922528880067</v>
      </c>
      <c r="AU173" s="82">
        <f t="shared" si="99"/>
        <v>13.124082049503913</v>
      </c>
    </row>
    <row r="174" spans="1:47" s="82" customFormat="1" ht="12.95" customHeight="1" x14ac:dyDescent="0.2">
      <c r="A174" s="82" t="s">
        <v>105</v>
      </c>
      <c r="C174" s="73">
        <v>42934.781999999999</v>
      </c>
      <c r="D174" s="73"/>
      <c r="E174" s="82">
        <f t="shared" si="83"/>
        <v>-496.99150926521645</v>
      </c>
      <c r="F174" s="82">
        <f t="shared" si="100"/>
        <v>-497</v>
      </c>
      <c r="G174" s="82">
        <f t="shared" si="84"/>
        <v>1.9248500000685453E-2</v>
      </c>
      <c r="I174" s="82">
        <f t="shared" si="103"/>
        <v>1.9248500000685453E-2</v>
      </c>
      <c r="Q174" s="111">
        <f t="shared" si="85"/>
        <v>27916.281999999999</v>
      </c>
      <c r="S174" s="83">
        <f t="shared" si="104"/>
        <v>0.1</v>
      </c>
      <c r="Z174" s="82">
        <f t="shared" si="86"/>
        <v>-497</v>
      </c>
      <c r="AA174" s="82">
        <f t="shared" si="87"/>
        <v>3.0319988014387317E-2</v>
      </c>
      <c r="AB174" s="82">
        <f t="shared" si="88"/>
        <v>0.12128541690972802</v>
      </c>
      <c r="AC174" s="82">
        <f t="shared" si="89"/>
        <v>1.9248500000685453E-2</v>
      </c>
      <c r="AD174" s="82">
        <f t="shared" si="90"/>
        <v>-1.1071488013701863E-2</v>
      </c>
      <c r="AE174" s="82">
        <f t="shared" si="91"/>
        <v>1.2257784683754403E-5</v>
      </c>
      <c r="AF174" s="82">
        <f t="shared" si="92"/>
        <v>1.9248500000685453E-2</v>
      </c>
      <c r="AG174" s="83"/>
      <c r="AH174" s="82">
        <f t="shared" si="93"/>
        <v>-0.10203691690904257</v>
      </c>
      <c r="AI174" s="82">
        <f t="shared" si="94"/>
        <v>0.97009465256899652</v>
      </c>
      <c r="AJ174" s="82">
        <f t="shared" si="95"/>
        <v>-0.96874836800571495</v>
      </c>
      <c r="AK174" s="82">
        <f t="shared" si="96"/>
        <v>0.55061557424304652</v>
      </c>
      <c r="AL174" s="82">
        <f t="shared" si="97"/>
        <v>1.6250555873046837</v>
      </c>
      <c r="AM174" s="82">
        <f t="shared" si="98"/>
        <v>1.0557864125055683</v>
      </c>
      <c r="AN174" s="82">
        <f t="shared" si="105"/>
        <v>13.599048107752067</v>
      </c>
      <c r="AO174" s="82">
        <f t="shared" si="105"/>
        <v>13.598761597890293</v>
      </c>
      <c r="AP174" s="82">
        <f t="shared" si="105"/>
        <v>13.597749172446541</v>
      </c>
      <c r="AQ174" s="82">
        <f t="shared" si="105"/>
        <v>13.594185242731461</v>
      </c>
      <c r="AR174" s="82">
        <f t="shared" si="105"/>
        <v>13.581803308200591</v>
      </c>
      <c r="AS174" s="82">
        <f t="shared" si="105"/>
        <v>13.540573703667118</v>
      </c>
      <c r="AT174" s="82">
        <f t="shared" si="105"/>
        <v>13.418198482236194</v>
      </c>
      <c r="AU174" s="82">
        <f t="shared" si="99"/>
        <v>13.125632804556393</v>
      </c>
    </row>
    <row r="175" spans="1:47" s="82" customFormat="1" ht="12.95" customHeight="1" x14ac:dyDescent="0.2">
      <c r="A175" s="82" t="s">
        <v>104</v>
      </c>
      <c r="C175" s="73">
        <v>42957.453999999998</v>
      </c>
      <c r="D175" s="73"/>
      <c r="E175" s="82">
        <f t="shared" si="83"/>
        <v>-486.99062924776666</v>
      </c>
      <c r="F175" s="82">
        <f t="shared" si="100"/>
        <v>-487</v>
      </c>
      <c r="G175" s="82">
        <f t="shared" si="84"/>
        <v>2.1243499999400228E-2</v>
      </c>
      <c r="I175" s="82">
        <f t="shared" si="103"/>
        <v>2.1243499999400228E-2</v>
      </c>
      <c r="Q175" s="111">
        <f t="shared" si="85"/>
        <v>27938.953999999998</v>
      </c>
      <c r="S175" s="83">
        <f t="shared" si="104"/>
        <v>0.1</v>
      </c>
      <c r="Z175" s="82">
        <f t="shared" si="86"/>
        <v>-487</v>
      </c>
      <c r="AA175" s="82">
        <f t="shared" si="87"/>
        <v>2.9990654468700334E-2</v>
      </c>
      <c r="AB175" s="82">
        <f t="shared" si="88"/>
        <v>0.12345178896739734</v>
      </c>
      <c r="AC175" s="82">
        <f t="shared" si="89"/>
        <v>2.1243499999400228E-2</v>
      </c>
      <c r="AD175" s="82">
        <f t="shared" si="90"/>
        <v>-8.7471544693001058E-3</v>
      </c>
      <c r="AE175" s="82">
        <f t="shared" si="91"/>
        <v>7.6512711309796825E-6</v>
      </c>
      <c r="AF175" s="82">
        <f t="shared" si="92"/>
        <v>2.1243499999400228E-2</v>
      </c>
      <c r="AG175" s="83"/>
      <c r="AH175" s="82">
        <f t="shared" si="93"/>
        <v>-0.10220828896799711</v>
      </c>
      <c r="AI175" s="82">
        <f t="shared" si="94"/>
        <v>0.96664367923034722</v>
      </c>
      <c r="AJ175" s="82">
        <f t="shared" si="95"/>
        <v>-0.96717444864319835</v>
      </c>
      <c r="AK175" s="82">
        <f t="shared" si="96"/>
        <v>0.55041729285032537</v>
      </c>
      <c r="AL175" s="82">
        <f t="shared" si="97"/>
        <v>1.6313241777186782</v>
      </c>
      <c r="AM175" s="82">
        <f t="shared" si="98"/>
        <v>1.0624364872515524</v>
      </c>
      <c r="AN175" s="82">
        <f t="shared" si="105"/>
        <v>13.604448330236336</v>
      </c>
      <c r="AO175" s="82">
        <f t="shared" si="105"/>
        <v>13.604173637451584</v>
      </c>
      <c r="AP175" s="82">
        <f t="shared" si="105"/>
        <v>13.603194062009996</v>
      </c>
      <c r="AQ175" s="82">
        <f t="shared" si="105"/>
        <v>13.599713950152571</v>
      </c>
      <c r="AR175" s="82">
        <f t="shared" si="105"/>
        <v>13.587510999069206</v>
      </c>
      <c r="AS175" s="82">
        <f t="shared" si="105"/>
        <v>13.546509173277226</v>
      </c>
      <c r="AT175" s="82">
        <f t="shared" si="105"/>
        <v>13.423885283680058</v>
      </c>
      <c r="AU175" s="82">
        <f t="shared" si="99"/>
        <v>13.129509692187591</v>
      </c>
    </row>
    <row r="176" spans="1:47" s="82" customFormat="1" ht="12.95" customHeight="1" x14ac:dyDescent="0.2">
      <c r="A176" s="82" t="s">
        <v>94</v>
      </c>
      <c r="C176" s="73">
        <v>42959.719499999999</v>
      </c>
      <c r="D176" s="73"/>
      <c r="E176" s="82">
        <f t="shared" si="83"/>
        <v>-485.99129113557774</v>
      </c>
      <c r="F176" s="82">
        <f t="shared" si="100"/>
        <v>-486</v>
      </c>
      <c r="G176" s="82">
        <f t="shared" si="84"/>
        <v>1.9742999997106381E-2</v>
      </c>
      <c r="J176" s="82">
        <f>+G176</f>
        <v>1.9742999997106381E-2</v>
      </c>
      <c r="Q176" s="111">
        <f t="shared" si="85"/>
        <v>27941.219499999999</v>
      </c>
      <c r="S176" s="83">
        <f>S$17</f>
        <v>1</v>
      </c>
      <c r="Z176" s="82">
        <f t="shared" si="86"/>
        <v>-486</v>
      </c>
      <c r="AA176" s="82">
        <f t="shared" si="87"/>
        <v>2.9957831450450875E-2</v>
      </c>
      <c r="AB176" s="82">
        <f t="shared" si="88"/>
        <v>0.12196822874268833</v>
      </c>
      <c r="AC176" s="82">
        <f t="shared" si="89"/>
        <v>1.9742999997106381E-2</v>
      </c>
      <c r="AD176" s="82">
        <f t="shared" si="90"/>
        <v>-1.0214831453344494E-2</v>
      </c>
      <c r="AE176" s="82">
        <f t="shared" si="91"/>
        <v>1.0434278162023599E-4</v>
      </c>
      <c r="AF176" s="82">
        <f t="shared" si="92"/>
        <v>1.9742999997106381E-2</v>
      </c>
      <c r="AG176" s="83"/>
      <c r="AH176" s="82">
        <f t="shared" si="93"/>
        <v>-0.10222522874558194</v>
      </c>
      <c r="AI176" s="82">
        <f t="shared" si="94"/>
        <v>0.96630000910323688</v>
      </c>
      <c r="AJ176" s="82">
        <f t="shared" si="95"/>
        <v>-0.96701559355735378</v>
      </c>
      <c r="AK176" s="82">
        <f t="shared" si="96"/>
        <v>0.55039635810707077</v>
      </c>
      <c r="AL176" s="82">
        <f t="shared" si="97"/>
        <v>1.6319485706223198</v>
      </c>
      <c r="AM176" s="82">
        <f t="shared" si="98"/>
        <v>1.0631013026283358</v>
      </c>
      <c r="AN176" s="82">
        <f t="shared" si="105"/>
        <v>13.604987283321273</v>
      </c>
      <c r="AO176" s="82">
        <f t="shared" si="105"/>
        <v>13.604713752599022</v>
      </c>
      <c r="AP176" s="82">
        <f t="shared" si="105"/>
        <v>13.603737425471298</v>
      </c>
      <c r="AQ176" s="82">
        <f t="shared" si="105"/>
        <v>13.600265651054407</v>
      </c>
      <c r="AR176" s="82">
        <f t="shared" si="105"/>
        <v>13.588080627667608</v>
      </c>
      <c r="AS176" s="82">
        <f t="shared" si="105"/>
        <v>13.547101892041221</v>
      </c>
      <c r="AT176" s="82">
        <f t="shared" si="105"/>
        <v>13.424453720923278</v>
      </c>
      <c r="AU176" s="82">
        <f t="shared" si="99"/>
        <v>13.129897380950712</v>
      </c>
    </row>
    <row r="177" spans="1:47" s="82" customFormat="1" ht="12.95" customHeight="1" x14ac:dyDescent="0.2">
      <c r="A177" s="82" t="s">
        <v>106</v>
      </c>
      <c r="C177" s="73">
        <v>43016.392</v>
      </c>
      <c r="D177" s="73"/>
      <c r="E177" s="82">
        <f t="shared" si="83"/>
        <v>-460.99239942823112</v>
      </c>
      <c r="F177" s="82">
        <f t="shared" si="100"/>
        <v>-461</v>
      </c>
      <c r="G177" s="82">
        <f t="shared" si="84"/>
        <v>1.7230500001460314E-2</v>
      </c>
      <c r="I177" s="82">
        <f t="shared" ref="I177:I182" si="106">+G177</f>
        <v>1.7230500001460314E-2</v>
      </c>
      <c r="Q177" s="111">
        <f t="shared" si="85"/>
        <v>27997.892</v>
      </c>
      <c r="S177" s="83">
        <f t="shared" ref="S177:S182" si="107">S$16</f>
        <v>0.1</v>
      </c>
      <c r="Z177" s="82">
        <f t="shared" si="86"/>
        <v>-461</v>
      </c>
      <c r="AA177" s="82">
        <f t="shared" si="87"/>
        <v>2.9143651941611809E-2</v>
      </c>
      <c r="AB177" s="82">
        <f t="shared" si="88"/>
        <v>0.11986768089432132</v>
      </c>
      <c r="AC177" s="82">
        <f t="shared" si="89"/>
        <v>1.7230500001460314E-2</v>
      </c>
      <c r="AD177" s="82">
        <f t="shared" si="90"/>
        <v>-1.1913151940151495E-2</v>
      </c>
      <c r="AE177" s="82">
        <f t="shared" si="91"/>
        <v>1.4192318914913535E-5</v>
      </c>
      <c r="AF177" s="82">
        <f t="shared" si="92"/>
        <v>1.7230500001460314E-2</v>
      </c>
      <c r="AG177" s="83"/>
      <c r="AH177" s="82">
        <f t="shared" si="93"/>
        <v>-0.102637180892861</v>
      </c>
      <c r="AI177" s="82">
        <f t="shared" si="94"/>
        <v>0.95779192246975353</v>
      </c>
      <c r="AJ177" s="82">
        <f t="shared" si="95"/>
        <v>-0.96296063041511459</v>
      </c>
      <c r="AK177" s="82">
        <f t="shared" si="96"/>
        <v>0.54980934749708421</v>
      </c>
      <c r="AL177" s="82">
        <f t="shared" si="97"/>
        <v>1.647414618463938</v>
      </c>
      <c r="AM177" s="82">
        <f t="shared" si="98"/>
        <v>1.0797109481703575</v>
      </c>
      <c r="AN177" s="82">
        <f t="shared" si="105"/>
        <v>13.618398522367347</v>
      </c>
      <c r="AO177" s="82">
        <f t="shared" si="105"/>
        <v>13.61815290110545</v>
      </c>
      <c r="AP177" s="82">
        <f t="shared" si="105"/>
        <v>13.617255608585845</v>
      </c>
      <c r="AQ177" s="82">
        <f t="shared" si="105"/>
        <v>13.613989540927378</v>
      </c>
      <c r="AR177" s="82">
        <f t="shared" si="105"/>
        <v>13.602254129280865</v>
      </c>
      <c r="AS177" s="82">
        <f t="shared" si="105"/>
        <v>13.561870749879223</v>
      </c>
      <c r="AT177" s="82">
        <f t="shared" si="105"/>
        <v>13.438650192899397</v>
      </c>
      <c r="AU177" s="82">
        <f t="shared" si="99"/>
        <v>13.139589600028708</v>
      </c>
    </row>
    <row r="178" spans="1:47" s="82" customFormat="1" ht="12.95" customHeight="1" x14ac:dyDescent="0.2">
      <c r="A178" s="82" t="s">
        <v>106</v>
      </c>
      <c r="C178" s="73">
        <v>43016.394</v>
      </c>
      <c r="D178" s="73"/>
      <c r="E178" s="82">
        <f t="shared" si="83"/>
        <v>-460.99151720522309</v>
      </c>
      <c r="F178" s="82">
        <f t="shared" si="100"/>
        <v>-461</v>
      </c>
      <c r="G178" s="82">
        <f t="shared" si="84"/>
        <v>1.9230500001867767E-2</v>
      </c>
      <c r="I178" s="82">
        <f t="shared" si="106"/>
        <v>1.9230500001867767E-2</v>
      </c>
      <c r="Q178" s="111">
        <f t="shared" si="85"/>
        <v>27997.894</v>
      </c>
      <c r="S178" s="83">
        <f t="shared" si="107"/>
        <v>0.1</v>
      </c>
      <c r="Z178" s="82">
        <f t="shared" si="86"/>
        <v>-461</v>
      </c>
      <c r="AA178" s="82">
        <f t="shared" si="87"/>
        <v>2.9143651941611809E-2</v>
      </c>
      <c r="AB178" s="82">
        <f t="shared" si="88"/>
        <v>0.12186768089472877</v>
      </c>
      <c r="AC178" s="82">
        <f t="shared" si="89"/>
        <v>1.9230500001867767E-2</v>
      </c>
      <c r="AD178" s="82">
        <f t="shared" si="90"/>
        <v>-9.9131519397440415E-3</v>
      </c>
      <c r="AE178" s="82">
        <f t="shared" si="91"/>
        <v>9.8270581380451061E-6</v>
      </c>
      <c r="AF178" s="82">
        <f t="shared" si="92"/>
        <v>1.9230500001867767E-2</v>
      </c>
      <c r="AG178" s="83"/>
      <c r="AH178" s="82">
        <f t="shared" si="93"/>
        <v>-0.102637180892861</v>
      </c>
      <c r="AI178" s="82">
        <f t="shared" si="94"/>
        <v>0.95779192246975353</v>
      </c>
      <c r="AJ178" s="82">
        <f t="shared" si="95"/>
        <v>-0.96296063041511459</v>
      </c>
      <c r="AK178" s="82">
        <f t="shared" si="96"/>
        <v>0.54980934749708421</v>
      </c>
      <c r="AL178" s="82">
        <f t="shared" si="97"/>
        <v>1.647414618463938</v>
      </c>
      <c r="AM178" s="82">
        <f t="shared" si="98"/>
        <v>1.0797109481703575</v>
      </c>
      <c r="AN178" s="82">
        <f t="shared" si="105"/>
        <v>13.618398522367347</v>
      </c>
      <c r="AO178" s="82">
        <f t="shared" si="105"/>
        <v>13.61815290110545</v>
      </c>
      <c r="AP178" s="82">
        <f t="shared" si="105"/>
        <v>13.617255608585845</v>
      </c>
      <c r="AQ178" s="82">
        <f t="shared" si="105"/>
        <v>13.613989540927378</v>
      </c>
      <c r="AR178" s="82">
        <f t="shared" si="105"/>
        <v>13.602254129280865</v>
      </c>
      <c r="AS178" s="82">
        <f t="shared" si="105"/>
        <v>13.561870749879223</v>
      </c>
      <c r="AT178" s="82">
        <f t="shared" si="105"/>
        <v>13.438650192899397</v>
      </c>
      <c r="AU178" s="82">
        <f t="shared" si="99"/>
        <v>13.139589600028708</v>
      </c>
    </row>
    <row r="179" spans="1:47" s="82" customFormat="1" ht="12.95" customHeight="1" x14ac:dyDescent="0.2">
      <c r="A179" s="82" t="s">
        <v>107</v>
      </c>
      <c r="C179" s="73">
        <v>43188.68</v>
      </c>
      <c r="D179" s="73"/>
      <c r="E179" s="82">
        <f t="shared" si="83"/>
        <v>-384.99418063648386</v>
      </c>
      <c r="F179" s="82">
        <f t="shared" si="100"/>
        <v>-385</v>
      </c>
      <c r="G179" s="82">
        <f t="shared" si="84"/>
        <v>1.3192500002332963E-2</v>
      </c>
      <c r="I179" s="82">
        <f t="shared" si="106"/>
        <v>1.3192500002332963E-2</v>
      </c>
      <c r="Q179" s="111">
        <f t="shared" si="85"/>
        <v>28170.18</v>
      </c>
      <c r="S179" s="83">
        <f t="shared" si="107"/>
        <v>0.1</v>
      </c>
      <c r="Z179" s="82">
        <f t="shared" si="86"/>
        <v>-385</v>
      </c>
      <c r="AA179" s="82">
        <f t="shared" si="87"/>
        <v>2.6740036255682817E-2</v>
      </c>
      <c r="AB179" s="82">
        <f t="shared" si="88"/>
        <v>0.11694975102691178</v>
      </c>
      <c r="AC179" s="82">
        <f t="shared" si="89"/>
        <v>1.3192500002332963E-2</v>
      </c>
      <c r="AD179" s="82">
        <f t="shared" si="90"/>
        <v>-1.3547536253349854E-2</v>
      </c>
      <c r="AE179" s="82">
        <f t="shared" si="91"/>
        <v>1.8353573853582863E-5</v>
      </c>
      <c r="AF179" s="82">
        <f t="shared" si="92"/>
        <v>1.3192500002332963E-2</v>
      </c>
      <c r="AG179" s="83"/>
      <c r="AH179" s="82">
        <f t="shared" si="93"/>
        <v>-0.10375725102457882</v>
      </c>
      <c r="AI179" s="82">
        <f t="shared" si="94"/>
        <v>0.93289245920212915</v>
      </c>
      <c r="AJ179" s="82">
        <f t="shared" si="95"/>
        <v>-0.94973646407405377</v>
      </c>
      <c r="AK179" s="82">
        <f t="shared" si="96"/>
        <v>0.54732843738657599</v>
      </c>
      <c r="AL179" s="82">
        <f t="shared" si="97"/>
        <v>1.6927966844675513</v>
      </c>
      <c r="AM179" s="82">
        <f t="shared" si="98"/>
        <v>1.1300977492053061</v>
      </c>
      <c r="AN179" s="82">
        <f t="shared" si="105"/>
        <v>13.658448921540081</v>
      </c>
      <c r="AO179" s="82">
        <f t="shared" si="105"/>
        <v>13.658275352074098</v>
      </c>
      <c r="AP179" s="82">
        <f t="shared" si="105"/>
        <v>13.657592712598557</v>
      </c>
      <c r="AQ179" s="82">
        <f t="shared" si="105"/>
        <v>13.654916572234441</v>
      </c>
      <c r="AR179" s="82">
        <f t="shared" si="105"/>
        <v>13.644554542810072</v>
      </c>
      <c r="AS179" s="82">
        <f t="shared" si="105"/>
        <v>13.606182710974263</v>
      </c>
      <c r="AT179" s="82">
        <f t="shared" si="105"/>
        <v>13.481633199656059</v>
      </c>
      <c r="AU179" s="82">
        <f t="shared" si="99"/>
        <v>13.169053946025819</v>
      </c>
    </row>
    <row r="180" spans="1:47" s="82" customFormat="1" ht="12.95" customHeight="1" x14ac:dyDescent="0.2">
      <c r="A180" s="82" t="s">
        <v>108</v>
      </c>
      <c r="C180" s="73">
        <v>43288.428999999996</v>
      </c>
      <c r="D180" s="73"/>
      <c r="E180" s="82">
        <f t="shared" si="83"/>
        <v>-340.99374922943468</v>
      </c>
      <c r="F180" s="82">
        <f t="shared" si="100"/>
        <v>-341</v>
      </c>
      <c r="G180" s="82">
        <f t="shared" si="84"/>
        <v>1.4170499998726882E-2</v>
      </c>
      <c r="I180" s="82">
        <f t="shared" si="106"/>
        <v>1.4170499998726882E-2</v>
      </c>
      <c r="Q180" s="111">
        <f t="shared" si="85"/>
        <v>28269.928999999996</v>
      </c>
      <c r="S180" s="83">
        <f t="shared" si="107"/>
        <v>0.1</v>
      </c>
      <c r="Z180" s="82">
        <f t="shared" si="86"/>
        <v>-341</v>
      </c>
      <c r="AA180" s="82">
        <f t="shared" si="87"/>
        <v>2.5393825999297306E-2</v>
      </c>
      <c r="AB180" s="82">
        <f t="shared" si="88"/>
        <v>0.11848905180297443</v>
      </c>
      <c r="AC180" s="82">
        <f t="shared" si="89"/>
        <v>1.4170499998726882E-2</v>
      </c>
      <c r="AD180" s="82">
        <f t="shared" si="90"/>
        <v>-1.1223326000570424E-2</v>
      </c>
      <c r="AE180" s="82">
        <f t="shared" si="91"/>
        <v>1.2596304651508013E-5</v>
      </c>
      <c r="AF180" s="82">
        <f t="shared" si="92"/>
        <v>1.4170499998726882E-2</v>
      </c>
      <c r="AG180" s="83"/>
      <c r="AH180" s="82">
        <f t="shared" si="93"/>
        <v>-0.10431855180424755</v>
      </c>
      <c r="AI180" s="82">
        <f t="shared" si="94"/>
        <v>0.91911794755258225</v>
      </c>
      <c r="AJ180" s="82">
        <f t="shared" si="95"/>
        <v>-0.94154403865480463</v>
      </c>
      <c r="AK180" s="82">
        <f t="shared" si="96"/>
        <v>0.54546304549058322</v>
      </c>
      <c r="AL180" s="82">
        <f t="shared" si="97"/>
        <v>1.7180051207014388</v>
      </c>
      <c r="AM180" s="82">
        <f t="shared" si="98"/>
        <v>1.1592153713135271</v>
      </c>
      <c r="AN180" s="82">
        <f t="shared" si="105"/>
        <v>13.681159308277726</v>
      </c>
      <c r="AO180" s="82">
        <f t="shared" si="105"/>
        <v>13.681019397037362</v>
      </c>
      <c r="AP180" s="82">
        <f t="shared" si="105"/>
        <v>13.680443730475375</v>
      </c>
      <c r="AQ180" s="82">
        <f t="shared" si="105"/>
        <v>13.678082203243852</v>
      </c>
      <c r="AR180" s="82">
        <f t="shared" si="105"/>
        <v>13.668510310796622</v>
      </c>
      <c r="AS180" s="82">
        <f t="shared" si="105"/>
        <v>13.631429540397743</v>
      </c>
      <c r="AT180" s="82">
        <f t="shared" si="105"/>
        <v>13.506394819393869</v>
      </c>
      <c r="AU180" s="82">
        <f t="shared" si="99"/>
        <v>13.186112251603094</v>
      </c>
    </row>
    <row r="181" spans="1:47" s="82" customFormat="1" ht="12.95" customHeight="1" x14ac:dyDescent="0.2">
      <c r="A181" s="82" t="s">
        <v>105</v>
      </c>
      <c r="C181" s="73">
        <v>43290.692999999999</v>
      </c>
      <c r="D181" s="73"/>
      <c r="E181" s="82">
        <f t="shared" si="83"/>
        <v>-339.99507278450102</v>
      </c>
      <c r="F181" s="82">
        <f t="shared" si="100"/>
        <v>-340</v>
      </c>
      <c r="G181" s="82">
        <f t="shared" si="84"/>
        <v>1.1169999997946434E-2</v>
      </c>
      <c r="I181" s="82">
        <f t="shared" si="106"/>
        <v>1.1169999997946434E-2</v>
      </c>
      <c r="Q181" s="111">
        <f t="shared" si="85"/>
        <v>28272.192999999999</v>
      </c>
      <c r="S181" s="83">
        <f t="shared" si="107"/>
        <v>0.1</v>
      </c>
      <c r="Z181" s="82">
        <f t="shared" si="86"/>
        <v>-340</v>
      </c>
      <c r="AA181" s="82">
        <f t="shared" si="87"/>
        <v>2.5363590657640239E-2</v>
      </c>
      <c r="AB181" s="82">
        <f t="shared" si="88"/>
        <v>0.11550059200668825</v>
      </c>
      <c r="AC181" s="82">
        <f t="shared" si="89"/>
        <v>1.1169999997946434E-2</v>
      </c>
      <c r="AD181" s="82">
        <f t="shared" si="90"/>
        <v>-1.4193590659693806E-2</v>
      </c>
      <c r="AE181" s="82">
        <f t="shared" si="91"/>
        <v>2.0145801581494724E-5</v>
      </c>
      <c r="AF181" s="82">
        <f t="shared" si="92"/>
        <v>1.1169999997946434E-2</v>
      </c>
      <c r="AG181" s="83"/>
      <c r="AH181" s="82">
        <f t="shared" si="93"/>
        <v>-0.10433059200874181</v>
      </c>
      <c r="AI181" s="82">
        <f t="shared" si="94"/>
        <v>0.91881018819445726</v>
      </c>
      <c r="AJ181" s="82">
        <f t="shared" si="95"/>
        <v>-0.94135380190219409</v>
      </c>
      <c r="AK181" s="82">
        <f t="shared" si="96"/>
        <v>0.54541732174817237</v>
      </c>
      <c r="AL181" s="82">
        <f t="shared" si="97"/>
        <v>1.7185693610328308</v>
      </c>
      <c r="AM181" s="82">
        <f t="shared" si="98"/>
        <v>1.1598768153285524</v>
      </c>
      <c r="AN181" s="82">
        <f t="shared" ref="AN181:AT190" si="108">$AU181+$AB$7*SIN(AO181)</f>
        <v>13.681671517985658</v>
      </c>
      <c r="AO181" s="82">
        <f t="shared" si="108"/>
        <v>13.681532308668009</v>
      </c>
      <c r="AP181" s="82">
        <f t="shared" si="108"/>
        <v>13.680958929818404</v>
      </c>
      <c r="AQ181" s="82">
        <f t="shared" si="108"/>
        <v>13.678604309098176</v>
      </c>
      <c r="AR181" s="82">
        <f t="shared" si="108"/>
        <v>13.669050268013288</v>
      </c>
      <c r="AS181" s="82">
        <f t="shared" si="108"/>
        <v>13.631999828342616</v>
      </c>
      <c r="AT181" s="82">
        <f t="shared" si="108"/>
        <v>13.50695650880566</v>
      </c>
      <c r="AU181" s="82">
        <f t="shared" si="99"/>
        <v>13.186499940366213</v>
      </c>
    </row>
    <row r="182" spans="1:47" s="82" customFormat="1" ht="12.95" customHeight="1" x14ac:dyDescent="0.2">
      <c r="A182" s="82" t="s">
        <v>105</v>
      </c>
      <c r="C182" s="73">
        <v>43290.697</v>
      </c>
      <c r="D182" s="73"/>
      <c r="E182" s="82">
        <f t="shared" si="83"/>
        <v>-339.99330833848489</v>
      </c>
      <c r="F182" s="82">
        <f t="shared" si="100"/>
        <v>-340</v>
      </c>
      <c r="G182" s="82">
        <f t="shared" si="84"/>
        <v>1.5169999998761341E-2</v>
      </c>
      <c r="I182" s="82">
        <f t="shared" si="106"/>
        <v>1.5169999998761341E-2</v>
      </c>
      <c r="Q182" s="111">
        <f t="shared" si="85"/>
        <v>28272.197</v>
      </c>
      <c r="S182" s="83">
        <f t="shared" si="107"/>
        <v>0.1</v>
      </c>
      <c r="Z182" s="82">
        <f t="shared" si="86"/>
        <v>-340</v>
      </c>
      <c r="AA182" s="82">
        <f t="shared" si="87"/>
        <v>2.5363590657640239E-2</v>
      </c>
      <c r="AB182" s="82">
        <f t="shared" si="88"/>
        <v>0.11950059200750315</v>
      </c>
      <c r="AC182" s="82">
        <f t="shared" si="89"/>
        <v>1.5169999998761341E-2</v>
      </c>
      <c r="AD182" s="82">
        <f t="shared" si="90"/>
        <v>-1.0193590658878898E-2</v>
      </c>
      <c r="AE182" s="82">
        <f t="shared" si="91"/>
        <v>1.0390929052078313E-5</v>
      </c>
      <c r="AF182" s="82">
        <f t="shared" si="92"/>
        <v>1.5169999998761341E-2</v>
      </c>
      <c r="AG182" s="83"/>
      <c r="AH182" s="82">
        <f t="shared" si="93"/>
        <v>-0.10433059200874181</v>
      </c>
      <c r="AI182" s="82">
        <f t="shared" si="94"/>
        <v>0.91881018819445726</v>
      </c>
      <c r="AJ182" s="82">
        <f t="shared" si="95"/>
        <v>-0.94135380190219409</v>
      </c>
      <c r="AK182" s="82">
        <f t="shared" si="96"/>
        <v>0.54541732174817237</v>
      </c>
      <c r="AL182" s="82">
        <f t="shared" si="97"/>
        <v>1.7185693610328308</v>
      </c>
      <c r="AM182" s="82">
        <f t="shared" si="98"/>
        <v>1.1598768153285524</v>
      </c>
      <c r="AN182" s="82">
        <f t="shared" si="108"/>
        <v>13.681671517985658</v>
      </c>
      <c r="AO182" s="82">
        <f t="shared" si="108"/>
        <v>13.681532308668009</v>
      </c>
      <c r="AP182" s="82">
        <f t="shared" si="108"/>
        <v>13.680958929818404</v>
      </c>
      <c r="AQ182" s="82">
        <f t="shared" si="108"/>
        <v>13.678604309098176</v>
      </c>
      <c r="AR182" s="82">
        <f t="shared" si="108"/>
        <v>13.669050268013288</v>
      </c>
      <c r="AS182" s="82">
        <f t="shared" si="108"/>
        <v>13.631999828342616</v>
      </c>
      <c r="AT182" s="82">
        <f t="shared" si="108"/>
        <v>13.50695650880566</v>
      </c>
      <c r="AU182" s="82">
        <f t="shared" si="99"/>
        <v>13.186499940366213</v>
      </c>
    </row>
    <row r="183" spans="1:47" s="82" customFormat="1" ht="12.95" customHeight="1" x14ac:dyDescent="0.2">
      <c r="A183" s="82" t="s">
        <v>94</v>
      </c>
      <c r="C183" s="73">
        <v>43324.701000000001</v>
      </c>
      <c r="D183" s="73"/>
      <c r="E183" s="82">
        <f t="shared" si="83"/>
        <v>-324.99375275832477</v>
      </c>
      <c r="F183" s="82">
        <f t="shared" si="100"/>
        <v>-325</v>
      </c>
      <c r="G183" s="82">
        <f t="shared" si="84"/>
        <v>1.4162500003294554E-2</v>
      </c>
      <c r="J183" s="82">
        <f>+G183</f>
        <v>1.4162500003294554E-2</v>
      </c>
      <c r="Q183" s="111">
        <f t="shared" si="85"/>
        <v>28306.201000000001</v>
      </c>
      <c r="S183" s="83">
        <f>S$17</f>
        <v>1</v>
      </c>
      <c r="Z183" s="82">
        <f t="shared" si="86"/>
        <v>-325</v>
      </c>
      <c r="AA183" s="82">
        <f t="shared" si="87"/>
        <v>2.4911915322686634E-2</v>
      </c>
      <c r="AB183" s="82">
        <f t="shared" si="88"/>
        <v>0.11866994010064527</v>
      </c>
      <c r="AC183" s="82">
        <f t="shared" si="89"/>
        <v>1.4162500003294554E-2</v>
      </c>
      <c r="AD183" s="82">
        <f t="shared" si="90"/>
        <v>-1.0749415319392081E-2</v>
      </c>
      <c r="AE183" s="82">
        <f t="shared" si="91"/>
        <v>1.1554992970878114E-4</v>
      </c>
      <c r="AF183" s="82">
        <f t="shared" si="92"/>
        <v>1.4162500003294554E-2</v>
      </c>
      <c r="AG183" s="83"/>
      <c r="AH183" s="82">
        <f t="shared" si="93"/>
        <v>-0.10450744009735072</v>
      </c>
      <c r="AI183" s="82">
        <f t="shared" si="94"/>
        <v>0.91422161339410357</v>
      </c>
      <c r="AJ183" s="82">
        <f t="shared" si="95"/>
        <v>-0.93847995531630302</v>
      </c>
      <c r="AK183" s="82">
        <f t="shared" si="96"/>
        <v>0.54471452045567703</v>
      </c>
      <c r="AL183" s="82">
        <f t="shared" si="97"/>
        <v>1.7269876963642907</v>
      </c>
      <c r="AM183" s="82">
        <f t="shared" si="98"/>
        <v>1.1697971268355443</v>
      </c>
      <c r="AN183" s="82">
        <f t="shared" si="108"/>
        <v>13.689334001672158</v>
      </c>
      <c r="AO183" s="82">
        <f t="shared" si="108"/>
        <v>13.689205000364819</v>
      </c>
      <c r="AP183" s="82">
        <f t="shared" si="108"/>
        <v>13.688665185999009</v>
      </c>
      <c r="AQ183" s="82">
        <f t="shared" si="108"/>
        <v>13.686412834051779</v>
      </c>
      <c r="AR183" s="82">
        <f t="shared" si="108"/>
        <v>13.677125837191349</v>
      </c>
      <c r="AS183" s="82">
        <f t="shared" si="108"/>
        <v>13.640535387812248</v>
      </c>
      <c r="AT183" s="82">
        <f t="shared" si="108"/>
        <v>13.51537605550055</v>
      </c>
      <c r="AU183" s="82">
        <f t="shared" si="99"/>
        <v>13.192315271813012</v>
      </c>
    </row>
    <row r="184" spans="1:47" s="82" customFormat="1" ht="12.95" customHeight="1" x14ac:dyDescent="0.2">
      <c r="A184" s="82" t="s">
        <v>105</v>
      </c>
      <c r="C184" s="73">
        <v>43630.741000000002</v>
      </c>
      <c r="D184" s="73"/>
      <c r="E184" s="82">
        <f t="shared" si="83"/>
        <v>-189.99598809087061</v>
      </c>
      <c r="F184" s="82">
        <f t="shared" si="100"/>
        <v>-190</v>
      </c>
      <c r="G184" s="82">
        <f t="shared" si="84"/>
        <v>9.0950000012526289E-3</v>
      </c>
      <c r="I184" s="82">
        <f>+G184</f>
        <v>9.0950000012526289E-3</v>
      </c>
      <c r="Q184" s="111">
        <f t="shared" si="85"/>
        <v>28612.241000000002</v>
      </c>
      <c r="S184" s="83">
        <f>S$16</f>
        <v>0.1</v>
      </c>
      <c r="Z184" s="82">
        <f t="shared" si="86"/>
        <v>-190</v>
      </c>
      <c r="AA184" s="82">
        <f t="shared" si="87"/>
        <v>2.0989766684223851E-2</v>
      </c>
      <c r="AB184" s="82">
        <f t="shared" si="88"/>
        <v>0.11489081508130521</v>
      </c>
      <c r="AC184" s="82">
        <f t="shared" si="89"/>
        <v>9.0950000012526289E-3</v>
      </c>
      <c r="AD184" s="82">
        <f t="shared" si="90"/>
        <v>-1.1894766682971222E-2</v>
      </c>
      <c r="AE184" s="82">
        <f t="shared" si="91"/>
        <v>1.4148547444232222E-5</v>
      </c>
      <c r="AF184" s="82">
        <f t="shared" si="92"/>
        <v>9.0950000012526289E-3</v>
      </c>
      <c r="AG184" s="83"/>
      <c r="AH184" s="82">
        <f t="shared" si="93"/>
        <v>-0.10579581508005258</v>
      </c>
      <c r="AI184" s="82">
        <f t="shared" si="94"/>
        <v>0.87517862233678534</v>
      </c>
      <c r="AJ184" s="82">
        <f t="shared" si="95"/>
        <v>-0.91114480659612573</v>
      </c>
      <c r="AK184" s="82">
        <f t="shared" si="96"/>
        <v>0.53711401404378378</v>
      </c>
      <c r="AL184" s="82">
        <f t="shared" si="97"/>
        <v>1.7991360123149107</v>
      </c>
      <c r="AM184" s="82">
        <f t="shared" si="98"/>
        <v>1.2590408262496853</v>
      </c>
      <c r="AN184" s="82">
        <f t="shared" si="108"/>
        <v>13.756619587887766</v>
      </c>
      <c r="AO184" s="82">
        <f t="shared" si="108"/>
        <v>13.756558666317179</v>
      </c>
      <c r="AP184" s="82">
        <f t="shared" si="108"/>
        <v>13.756261376475166</v>
      </c>
      <c r="AQ184" s="82">
        <f t="shared" si="108"/>
        <v>13.754813792615304</v>
      </c>
      <c r="AR184" s="82">
        <f t="shared" si="108"/>
        <v>13.747838249698793</v>
      </c>
      <c r="AS184" s="82">
        <f t="shared" si="108"/>
        <v>13.715759391672512</v>
      </c>
      <c r="AT184" s="82">
        <f t="shared" si="108"/>
        <v>13.590649893820503</v>
      </c>
      <c r="AU184" s="82">
        <f t="shared" si="99"/>
        <v>13.244653254834196</v>
      </c>
    </row>
    <row r="185" spans="1:47" s="82" customFormat="1" ht="12.95" customHeight="1" x14ac:dyDescent="0.2">
      <c r="A185" s="82" t="s">
        <v>109</v>
      </c>
      <c r="C185" s="73">
        <v>43662.476000000002</v>
      </c>
      <c r="D185" s="73"/>
      <c r="E185" s="82">
        <f t="shared" si="83"/>
        <v>-175.99731451316273</v>
      </c>
      <c r="F185" s="82">
        <f t="shared" si="100"/>
        <v>-176</v>
      </c>
      <c r="G185" s="82">
        <f t="shared" si="84"/>
        <v>6.0880000019096769E-3</v>
      </c>
      <c r="I185" s="82">
        <f>+G185</f>
        <v>6.0880000019096769E-3</v>
      </c>
      <c r="Q185" s="111">
        <f t="shared" si="85"/>
        <v>28643.976000000002</v>
      </c>
      <c r="S185" s="83">
        <f>S$16</f>
        <v>0.1</v>
      </c>
      <c r="Z185" s="82">
        <f t="shared" si="86"/>
        <v>-176</v>
      </c>
      <c r="AA185" s="82">
        <f t="shared" si="87"/>
        <v>2.0596292219301399E-2</v>
      </c>
      <c r="AB185" s="82">
        <f t="shared" si="88"/>
        <v>0.11198764165551975</v>
      </c>
      <c r="AC185" s="82">
        <f t="shared" si="89"/>
        <v>6.0880000019096769E-3</v>
      </c>
      <c r="AD185" s="82">
        <f t="shared" si="90"/>
        <v>-1.4508292217391722E-2</v>
      </c>
      <c r="AE185" s="82">
        <f t="shared" si="91"/>
        <v>2.1049054306522923E-5</v>
      </c>
      <c r="AF185" s="82">
        <f t="shared" si="92"/>
        <v>6.0880000019096769E-3</v>
      </c>
      <c r="AG185" s="83"/>
      <c r="AH185" s="82">
        <f t="shared" si="93"/>
        <v>-0.10589964165361007</v>
      </c>
      <c r="AI185" s="82">
        <f t="shared" si="94"/>
        <v>0.87135166047601209</v>
      </c>
      <c r="AJ185" s="82">
        <f t="shared" si="95"/>
        <v>-0.9081830714208281</v>
      </c>
      <c r="AK185" s="82">
        <f t="shared" si="96"/>
        <v>0.53621026206301714</v>
      </c>
      <c r="AL185" s="82">
        <f t="shared" si="97"/>
        <v>1.8062670271046859</v>
      </c>
      <c r="AM185" s="82">
        <f t="shared" si="98"/>
        <v>1.2682999226389651</v>
      </c>
      <c r="AN185" s="82">
        <f t="shared" si="108"/>
        <v>13.763431803412722</v>
      </c>
      <c r="AO185" s="82">
        <f t="shared" si="108"/>
        <v>13.763375850991324</v>
      </c>
      <c r="AP185" s="82">
        <f t="shared" si="108"/>
        <v>13.763098065945501</v>
      </c>
      <c r="AQ185" s="82">
        <f t="shared" si="108"/>
        <v>13.761721856065515</v>
      </c>
      <c r="AR185" s="82">
        <f t="shared" si="108"/>
        <v>13.75497342815919</v>
      </c>
      <c r="AS185" s="82">
        <f t="shared" si="108"/>
        <v>13.723394745003738</v>
      </c>
      <c r="AT185" s="82">
        <f t="shared" si="108"/>
        <v>13.598402892881076</v>
      </c>
      <c r="AU185" s="82">
        <f t="shared" si="99"/>
        <v>13.250080897517874</v>
      </c>
    </row>
    <row r="186" spans="1:47" s="82" customFormat="1" ht="12.95" customHeight="1" x14ac:dyDescent="0.2">
      <c r="A186" s="82" t="s">
        <v>109</v>
      </c>
      <c r="C186" s="73">
        <v>43662.478000000003</v>
      </c>
      <c r="D186" s="73"/>
      <c r="E186" s="82">
        <f t="shared" si="83"/>
        <v>-175.99643229015464</v>
      </c>
      <c r="F186" s="82">
        <f t="shared" si="100"/>
        <v>-176</v>
      </c>
      <c r="G186" s="82">
        <f t="shared" si="84"/>
        <v>8.0880000023171306E-3</v>
      </c>
      <c r="I186" s="82">
        <f>+G186</f>
        <v>8.0880000023171306E-3</v>
      </c>
      <c r="Q186" s="111">
        <f t="shared" si="85"/>
        <v>28643.978000000003</v>
      </c>
      <c r="S186" s="83">
        <f>S$16</f>
        <v>0.1</v>
      </c>
      <c r="Z186" s="82">
        <f t="shared" si="86"/>
        <v>-176</v>
      </c>
      <c r="AA186" s="82">
        <f t="shared" si="87"/>
        <v>2.0596292219301399E-2</v>
      </c>
      <c r="AB186" s="82">
        <f t="shared" si="88"/>
        <v>0.1139876416559272</v>
      </c>
      <c r="AC186" s="82">
        <f t="shared" si="89"/>
        <v>8.0880000023171306E-3</v>
      </c>
      <c r="AD186" s="82">
        <f t="shared" si="90"/>
        <v>-1.2508292216984268E-2</v>
      </c>
      <c r="AE186" s="82">
        <f t="shared" si="91"/>
        <v>1.5645737418546921E-5</v>
      </c>
      <c r="AF186" s="82">
        <f t="shared" si="92"/>
        <v>8.0880000023171306E-3</v>
      </c>
      <c r="AG186" s="83"/>
      <c r="AH186" s="82">
        <f t="shared" si="93"/>
        <v>-0.10589964165361007</v>
      </c>
      <c r="AI186" s="82">
        <f t="shared" si="94"/>
        <v>0.87135166047601209</v>
      </c>
      <c r="AJ186" s="82">
        <f t="shared" si="95"/>
        <v>-0.9081830714208281</v>
      </c>
      <c r="AK186" s="82">
        <f t="shared" si="96"/>
        <v>0.53621026206301714</v>
      </c>
      <c r="AL186" s="82">
        <f t="shared" si="97"/>
        <v>1.8062670271046859</v>
      </c>
      <c r="AM186" s="82">
        <f t="shared" si="98"/>
        <v>1.2682999226389651</v>
      </c>
      <c r="AN186" s="82">
        <f t="shared" si="108"/>
        <v>13.763431803412722</v>
      </c>
      <c r="AO186" s="82">
        <f t="shared" si="108"/>
        <v>13.763375850991324</v>
      </c>
      <c r="AP186" s="82">
        <f t="shared" si="108"/>
        <v>13.763098065945501</v>
      </c>
      <c r="AQ186" s="82">
        <f t="shared" si="108"/>
        <v>13.761721856065515</v>
      </c>
      <c r="AR186" s="82">
        <f t="shared" si="108"/>
        <v>13.75497342815919</v>
      </c>
      <c r="AS186" s="82">
        <f t="shared" si="108"/>
        <v>13.723394745003738</v>
      </c>
      <c r="AT186" s="82">
        <f t="shared" si="108"/>
        <v>13.598402892881076</v>
      </c>
      <c r="AU186" s="82">
        <f t="shared" si="99"/>
        <v>13.250080897517874</v>
      </c>
    </row>
    <row r="187" spans="1:47" s="82" customFormat="1" ht="12.95" customHeight="1" x14ac:dyDescent="0.2">
      <c r="A187" s="82" t="s">
        <v>94</v>
      </c>
      <c r="C187" s="73">
        <v>43691.947399999997</v>
      </c>
      <c r="D187" s="73"/>
      <c r="E187" s="82">
        <f t="shared" si="83"/>
        <v>-162.99714093578817</v>
      </c>
      <c r="F187" s="82">
        <f t="shared" si="100"/>
        <v>-163</v>
      </c>
      <c r="G187" s="82">
        <f t="shared" si="84"/>
        <v>6.481500000518281E-3</v>
      </c>
      <c r="J187" s="82">
        <f>+G187</f>
        <v>6.481500000518281E-3</v>
      </c>
      <c r="Q187" s="111">
        <f t="shared" si="85"/>
        <v>28673.447399999997</v>
      </c>
      <c r="S187" s="83">
        <f>S$17</f>
        <v>1</v>
      </c>
      <c r="Z187" s="82">
        <f t="shared" si="86"/>
        <v>-163</v>
      </c>
      <c r="AA187" s="82">
        <f t="shared" si="87"/>
        <v>2.0232923939365516E-2</v>
      </c>
      <c r="AB187" s="82">
        <f t="shared" si="88"/>
        <v>0.11247277215152673</v>
      </c>
      <c r="AC187" s="82">
        <f t="shared" si="89"/>
        <v>6.481500000518281E-3</v>
      </c>
      <c r="AD187" s="82">
        <f t="shared" si="90"/>
        <v>-1.3751423938847235E-2</v>
      </c>
      <c r="AE187" s="82">
        <f t="shared" si="91"/>
        <v>1.8910166034590079E-4</v>
      </c>
      <c r="AF187" s="82">
        <f t="shared" si="92"/>
        <v>6.481500000518281E-3</v>
      </c>
      <c r="AG187" s="83"/>
      <c r="AH187" s="82">
        <f t="shared" si="93"/>
        <v>-0.10599127215100845</v>
      </c>
      <c r="AI187" s="82">
        <f t="shared" si="94"/>
        <v>0.86783371904888573</v>
      </c>
      <c r="AJ187" s="82">
        <f t="shared" si="95"/>
        <v>-0.90541517601150245</v>
      </c>
      <c r="AK187" s="82">
        <f t="shared" si="96"/>
        <v>0.53535400865550631</v>
      </c>
      <c r="AL187" s="82">
        <f t="shared" si="97"/>
        <v>1.8128329959121063</v>
      </c>
      <c r="AM187" s="82">
        <f t="shared" si="98"/>
        <v>1.2768997042473891</v>
      </c>
      <c r="AN187" s="82">
        <f t="shared" si="108"/>
        <v>13.769730721580425</v>
      </c>
      <c r="AO187" s="82">
        <f t="shared" si="108"/>
        <v>13.769679089119613</v>
      </c>
      <c r="AP187" s="82">
        <f t="shared" si="108"/>
        <v>13.769418555216724</v>
      </c>
      <c r="AQ187" s="82">
        <f t="shared" si="108"/>
        <v>13.768106596684854</v>
      </c>
      <c r="AR187" s="82">
        <f t="shared" si="108"/>
        <v>13.761566480987298</v>
      </c>
      <c r="AS187" s="82">
        <f t="shared" si="108"/>
        <v>13.730456676390862</v>
      </c>
      <c r="AT187" s="82">
        <f t="shared" si="108"/>
        <v>13.605592919699529</v>
      </c>
      <c r="AU187" s="82">
        <f t="shared" si="99"/>
        <v>13.255120851438432</v>
      </c>
    </row>
    <row r="188" spans="1:47" s="82" customFormat="1" ht="12.95" customHeight="1" x14ac:dyDescent="0.2">
      <c r="A188" s="82" t="s">
        <v>110</v>
      </c>
      <c r="C188" s="73">
        <v>43746.36</v>
      </c>
      <c r="D188" s="73"/>
      <c r="E188" s="82">
        <f t="shared" si="83"/>
        <v>-138.99511711620661</v>
      </c>
      <c r="F188" s="82">
        <f t="shared" si="100"/>
        <v>-139</v>
      </c>
      <c r="G188" s="82">
        <f t="shared" si="84"/>
        <v>1.1069500003941357E-2</v>
      </c>
      <c r="I188" s="82">
        <f>+G188</f>
        <v>1.1069500003941357E-2</v>
      </c>
      <c r="Q188" s="111">
        <f t="shared" si="85"/>
        <v>28727.86</v>
      </c>
      <c r="S188" s="83">
        <f>S$16</f>
        <v>0.1</v>
      </c>
      <c r="Z188" s="82">
        <f t="shared" si="86"/>
        <v>-139</v>
      </c>
      <c r="AA188" s="82">
        <f t="shared" si="87"/>
        <v>1.9566976422069643E-2</v>
      </c>
      <c r="AB188" s="82">
        <f t="shared" si="88"/>
        <v>0.117218019220929</v>
      </c>
      <c r="AC188" s="82">
        <f t="shared" si="89"/>
        <v>1.1069500003941357E-2</v>
      </c>
      <c r="AD188" s="82">
        <f t="shared" si="90"/>
        <v>-8.4974764181282858E-3</v>
      </c>
      <c r="AE188" s="82">
        <f t="shared" si="91"/>
        <v>7.2207105476646324E-6</v>
      </c>
      <c r="AF188" s="82">
        <f t="shared" si="92"/>
        <v>1.1069500003941357E-2</v>
      </c>
      <c r="AG188" s="83"/>
      <c r="AH188" s="82">
        <f t="shared" si="93"/>
        <v>-0.10614851921698765</v>
      </c>
      <c r="AI188" s="82">
        <f t="shared" si="94"/>
        <v>0.86142798244017837</v>
      </c>
      <c r="AJ188" s="82">
        <f t="shared" si="95"/>
        <v>-0.90026299435217738</v>
      </c>
      <c r="AK188" s="82">
        <f t="shared" si="96"/>
        <v>0.53373180189433089</v>
      </c>
      <c r="AL188" s="82">
        <f t="shared" si="97"/>
        <v>1.8248164305224126</v>
      </c>
      <c r="AM188" s="82">
        <f t="shared" si="98"/>
        <v>1.2927824601787259</v>
      </c>
      <c r="AN188" s="82">
        <f t="shared" si="108"/>
        <v>13.78129279141222</v>
      </c>
      <c r="AO188" s="82">
        <f t="shared" si="108"/>
        <v>13.781248433028839</v>
      </c>
      <c r="AP188" s="82">
        <f t="shared" si="108"/>
        <v>13.781017646452469</v>
      </c>
      <c r="AQ188" s="82">
        <f t="shared" si="108"/>
        <v>13.779819218925036</v>
      </c>
      <c r="AR188" s="82">
        <f t="shared" si="108"/>
        <v>13.773656832592533</v>
      </c>
      <c r="AS188" s="82">
        <f t="shared" si="108"/>
        <v>13.743423052363983</v>
      </c>
      <c r="AT188" s="82">
        <f t="shared" si="108"/>
        <v>13.618843386581643</v>
      </c>
      <c r="AU188" s="82">
        <f t="shared" si="99"/>
        <v>13.264425381753309</v>
      </c>
    </row>
    <row r="189" spans="1:47" s="82" customFormat="1" ht="12.95" customHeight="1" x14ac:dyDescent="0.2">
      <c r="A189" s="82" t="s">
        <v>111</v>
      </c>
      <c r="C189" s="73">
        <v>43755.417999999998</v>
      </c>
      <c r="D189" s="73"/>
      <c r="E189" s="82">
        <f t="shared" si="83"/>
        <v>-134.99952911347029</v>
      </c>
      <c r="F189" s="82">
        <f t="shared" si="100"/>
        <v>-135</v>
      </c>
      <c r="G189" s="82">
        <f t="shared" si="84"/>
        <v>1.0675000012270175E-3</v>
      </c>
      <c r="I189" s="82">
        <f>+G189</f>
        <v>1.0675000012270175E-3</v>
      </c>
      <c r="Q189" s="111">
        <f t="shared" si="85"/>
        <v>28736.917999999998</v>
      </c>
      <c r="S189" s="83">
        <f>S$16</f>
        <v>0.1</v>
      </c>
      <c r="Z189" s="82">
        <f t="shared" si="86"/>
        <v>-135</v>
      </c>
      <c r="AA189" s="82">
        <f t="shared" si="87"/>
        <v>1.9456583873880856E-2</v>
      </c>
      <c r="AB189" s="82">
        <f t="shared" si="88"/>
        <v>0.10724074160302946</v>
      </c>
      <c r="AC189" s="82">
        <f t="shared" si="89"/>
        <v>1.0675000012270175E-3</v>
      </c>
      <c r="AD189" s="82">
        <f t="shared" si="90"/>
        <v>-1.8389083872653839E-2</v>
      </c>
      <c r="AE189" s="82">
        <f t="shared" si="91"/>
        <v>3.3815840567549749E-5</v>
      </c>
      <c r="AF189" s="82">
        <f t="shared" si="92"/>
        <v>1.0675000012270175E-3</v>
      </c>
      <c r="AG189" s="83"/>
      <c r="AH189" s="82">
        <f t="shared" si="93"/>
        <v>-0.10617324160180244</v>
      </c>
      <c r="AI189" s="82">
        <f t="shared" si="94"/>
        <v>0.86037144383001674</v>
      </c>
      <c r="AJ189" s="82">
        <f t="shared" si="95"/>
        <v>-0.89939922623192248</v>
      </c>
      <c r="AK189" s="82">
        <f t="shared" si="96"/>
        <v>0.53345637750977792</v>
      </c>
      <c r="AL189" s="82">
        <f t="shared" si="97"/>
        <v>1.8267964716910958</v>
      </c>
      <c r="AM189" s="82">
        <f t="shared" si="98"/>
        <v>1.2954304788043751</v>
      </c>
      <c r="AN189" s="82">
        <f t="shared" si="108"/>
        <v>13.783211477556826</v>
      </c>
      <c r="AO189" s="82">
        <f t="shared" si="108"/>
        <v>13.783168247356945</v>
      </c>
      <c r="AP189" s="82">
        <f t="shared" si="108"/>
        <v>13.782942161463156</v>
      </c>
      <c r="AQ189" s="82">
        <f t="shared" si="108"/>
        <v>13.781762018474996</v>
      </c>
      <c r="AR189" s="82">
        <f t="shared" si="108"/>
        <v>13.77566169256643</v>
      </c>
      <c r="AS189" s="82">
        <f t="shared" si="108"/>
        <v>13.745575146610831</v>
      </c>
      <c r="AT189" s="82">
        <f t="shared" si="108"/>
        <v>13.621048823820564</v>
      </c>
      <c r="AU189" s="82">
        <f t="shared" si="99"/>
        <v>13.265976136805788</v>
      </c>
    </row>
    <row r="190" spans="1:47" s="82" customFormat="1" ht="12.95" customHeight="1" x14ac:dyDescent="0.2">
      <c r="A190" s="82" t="s">
        <v>111</v>
      </c>
      <c r="C190" s="73">
        <v>43755.421000000002</v>
      </c>
      <c r="D190" s="73"/>
      <c r="E190" s="82">
        <f t="shared" si="83"/>
        <v>-134.99820577895656</v>
      </c>
      <c r="F190" s="82">
        <f t="shared" si="100"/>
        <v>-135</v>
      </c>
      <c r="G190" s="82">
        <f t="shared" si="84"/>
        <v>4.0675000054761767E-3</v>
      </c>
      <c r="I190" s="82">
        <f>+G190</f>
        <v>4.0675000054761767E-3</v>
      </c>
      <c r="Q190" s="111">
        <f t="shared" si="85"/>
        <v>28736.921000000002</v>
      </c>
      <c r="S190" s="83">
        <f>S$16</f>
        <v>0.1</v>
      </c>
      <c r="Z190" s="82">
        <f t="shared" si="86"/>
        <v>-135</v>
      </c>
      <c r="AA190" s="82">
        <f t="shared" si="87"/>
        <v>1.9456583873880856E-2</v>
      </c>
      <c r="AB190" s="82">
        <f t="shared" si="88"/>
        <v>0.11024074160727862</v>
      </c>
      <c r="AC190" s="82">
        <f t="shared" si="89"/>
        <v>4.0675000054761767E-3</v>
      </c>
      <c r="AD190" s="82">
        <f t="shared" si="90"/>
        <v>-1.5389083868404679E-2</v>
      </c>
      <c r="AE190" s="82">
        <f t="shared" si="91"/>
        <v>2.3682390230879316E-5</v>
      </c>
      <c r="AF190" s="82">
        <f t="shared" si="92"/>
        <v>4.0675000054761767E-3</v>
      </c>
      <c r="AG190" s="83"/>
      <c r="AH190" s="82">
        <f t="shared" si="93"/>
        <v>-0.10617324160180244</v>
      </c>
      <c r="AI190" s="82">
        <f t="shared" si="94"/>
        <v>0.86037144383001674</v>
      </c>
      <c r="AJ190" s="82">
        <f t="shared" si="95"/>
        <v>-0.89939922623192248</v>
      </c>
      <c r="AK190" s="82">
        <f t="shared" si="96"/>
        <v>0.53345637750977792</v>
      </c>
      <c r="AL190" s="82">
        <f t="shared" si="97"/>
        <v>1.8267964716910958</v>
      </c>
      <c r="AM190" s="82">
        <f t="shared" si="98"/>
        <v>1.2954304788043751</v>
      </c>
      <c r="AN190" s="82">
        <f t="shared" si="108"/>
        <v>13.783211477556826</v>
      </c>
      <c r="AO190" s="82">
        <f t="shared" si="108"/>
        <v>13.783168247356945</v>
      </c>
      <c r="AP190" s="82">
        <f t="shared" si="108"/>
        <v>13.782942161463156</v>
      </c>
      <c r="AQ190" s="82">
        <f t="shared" si="108"/>
        <v>13.781762018474996</v>
      </c>
      <c r="AR190" s="82">
        <f t="shared" si="108"/>
        <v>13.77566169256643</v>
      </c>
      <c r="AS190" s="82">
        <f t="shared" si="108"/>
        <v>13.745575146610831</v>
      </c>
      <c r="AT190" s="82">
        <f t="shared" si="108"/>
        <v>13.621048823820564</v>
      </c>
      <c r="AU190" s="82">
        <f t="shared" si="99"/>
        <v>13.265976136805788</v>
      </c>
    </row>
    <row r="191" spans="1:47" s="82" customFormat="1" ht="12.95" customHeight="1" x14ac:dyDescent="0.2">
      <c r="A191" s="82" t="s">
        <v>112</v>
      </c>
      <c r="C191" s="73">
        <v>43968.512999999999</v>
      </c>
      <c r="D191" s="73"/>
      <c r="E191" s="82">
        <f t="shared" si="83"/>
        <v>-41.000873180222293</v>
      </c>
      <c r="F191" s="82">
        <f t="shared" si="100"/>
        <v>-41</v>
      </c>
      <c r="G191" s="82">
        <f t="shared" si="84"/>
        <v>-1.9794999971054494E-3</v>
      </c>
      <c r="I191" s="82">
        <f>+G191</f>
        <v>-1.9794999971054494E-3</v>
      </c>
      <c r="Q191" s="111">
        <f t="shared" si="85"/>
        <v>28950.012999999999</v>
      </c>
      <c r="S191" s="83">
        <f>S$16</f>
        <v>0.1</v>
      </c>
      <c r="Z191" s="82">
        <f t="shared" si="86"/>
        <v>-41</v>
      </c>
      <c r="AA191" s="82">
        <f t="shared" si="87"/>
        <v>1.6907445042928321E-2</v>
      </c>
      <c r="AB191" s="82">
        <f t="shared" si="88"/>
        <v>0.10465669601231482</v>
      </c>
      <c r="AC191" s="82">
        <f t="shared" si="89"/>
        <v>-1.9794999971054494E-3</v>
      </c>
      <c r="AD191" s="82">
        <f t="shared" si="90"/>
        <v>-1.888694504003377E-2</v>
      </c>
      <c r="AE191" s="82">
        <f t="shared" si="91"/>
        <v>3.5671669294525622E-5</v>
      </c>
      <c r="AF191" s="82">
        <f t="shared" si="92"/>
        <v>-1.9794999971054494E-3</v>
      </c>
      <c r="AG191" s="83"/>
      <c r="AH191" s="82">
        <f t="shared" si="93"/>
        <v>-0.10663619600942027</v>
      </c>
      <c r="AI191" s="82">
        <f t="shared" si="94"/>
        <v>0.83642293014289582</v>
      </c>
      <c r="AJ191" s="82">
        <f t="shared" si="95"/>
        <v>-0.87874085122802936</v>
      </c>
      <c r="AK191" s="82">
        <f t="shared" si="96"/>
        <v>0.52660647795192661</v>
      </c>
      <c r="AL191" s="82">
        <f t="shared" si="97"/>
        <v>1.8719719827993753</v>
      </c>
      <c r="AM191" s="82">
        <f t="shared" si="98"/>
        <v>1.3577580112699108</v>
      </c>
      <c r="AN191" s="82">
        <f t="shared" ref="AN191:AT200" si="109">$AU191+$AB$7*SIN(AO191)</f>
        <v>13.82763654584406</v>
      </c>
      <c r="AO191" s="82">
        <f t="shared" si="109"/>
        <v>13.827613888729791</v>
      </c>
      <c r="AP191" s="82">
        <f t="shared" si="109"/>
        <v>13.827479039628527</v>
      </c>
      <c r="AQ191" s="82">
        <f t="shared" si="109"/>
        <v>13.82667762636315</v>
      </c>
      <c r="AR191" s="82">
        <f t="shared" si="109"/>
        <v>13.821955475680834</v>
      </c>
      <c r="AS191" s="82">
        <f t="shared" si="109"/>
        <v>13.795410119266714</v>
      </c>
      <c r="AT191" s="82">
        <f t="shared" si="109"/>
        <v>13.672627413655986</v>
      </c>
      <c r="AU191" s="82">
        <f t="shared" si="99"/>
        <v>13.302418880539056</v>
      </c>
    </row>
    <row r="192" spans="1:47" s="82" customFormat="1" ht="12.95" customHeight="1" x14ac:dyDescent="0.2">
      <c r="A192" s="82" t="s">
        <v>112</v>
      </c>
      <c r="C192" s="73">
        <v>43977.586000000003</v>
      </c>
      <c r="D192" s="73"/>
      <c r="E192" s="82">
        <f t="shared" si="83"/>
        <v>-36.998668504923828</v>
      </c>
      <c r="F192" s="82">
        <f t="shared" si="100"/>
        <v>-37</v>
      </c>
      <c r="G192" s="82">
        <f t="shared" si="84"/>
        <v>3.0185000068740919E-3</v>
      </c>
      <c r="I192" s="82">
        <f>+G192</f>
        <v>3.0185000068740919E-3</v>
      </c>
      <c r="Q192" s="111">
        <f t="shared" si="85"/>
        <v>28959.086000000003</v>
      </c>
      <c r="S192" s="83">
        <f>S$16</f>
        <v>0.1</v>
      </c>
      <c r="Z192" s="82">
        <f t="shared" si="86"/>
        <v>-37</v>
      </c>
      <c r="AA192" s="82">
        <f t="shared" si="87"/>
        <v>1.6800746352603257E-2</v>
      </c>
      <c r="AB192" s="82">
        <f t="shared" si="88"/>
        <v>0.10966951725949686</v>
      </c>
      <c r="AC192" s="82">
        <f t="shared" si="89"/>
        <v>3.0185000068740919E-3</v>
      </c>
      <c r="AD192" s="82">
        <f t="shared" si="90"/>
        <v>-1.3782246345729166E-2</v>
      </c>
      <c r="AE192" s="82">
        <f t="shared" si="91"/>
        <v>1.8995031433436495E-5</v>
      </c>
      <c r="AF192" s="82">
        <f t="shared" si="92"/>
        <v>3.0185000068740919E-3</v>
      </c>
      <c r="AG192" s="83"/>
      <c r="AH192" s="82">
        <f t="shared" si="93"/>
        <v>-0.10665101725262277</v>
      </c>
      <c r="AI192" s="82">
        <f t="shared" si="94"/>
        <v>0.83544019900521738</v>
      </c>
      <c r="AJ192" s="82">
        <f t="shared" si="95"/>
        <v>-0.8778483459737545</v>
      </c>
      <c r="AK192" s="82">
        <f t="shared" si="96"/>
        <v>0.52630021119179349</v>
      </c>
      <c r="AL192" s="82">
        <f t="shared" si="97"/>
        <v>1.8738386835477792</v>
      </c>
      <c r="AM192" s="82">
        <f t="shared" si="98"/>
        <v>1.3604153677654895</v>
      </c>
      <c r="AN192" s="82">
        <f t="shared" si="109"/>
        <v>13.829499431749717</v>
      </c>
      <c r="AO192" s="82">
        <f t="shared" si="109"/>
        <v>13.829477430049947</v>
      </c>
      <c r="AP192" s="82">
        <f t="shared" si="109"/>
        <v>13.829345713650197</v>
      </c>
      <c r="AQ192" s="82">
        <f t="shared" si="109"/>
        <v>13.828558312455765</v>
      </c>
      <c r="AR192" s="82">
        <f t="shared" si="109"/>
        <v>13.823891184624106</v>
      </c>
      <c r="AS192" s="82">
        <f t="shared" si="109"/>
        <v>13.797499262411108</v>
      </c>
      <c r="AT192" s="82">
        <f t="shared" si="109"/>
        <v>13.674811482354098</v>
      </c>
      <c r="AU192" s="82">
        <f t="shared" si="99"/>
        <v>13.303969635591535</v>
      </c>
    </row>
    <row r="193" spans="1:47" s="82" customFormat="1" ht="12.95" customHeight="1" x14ac:dyDescent="0.2">
      <c r="A193" s="82" t="s">
        <v>65</v>
      </c>
      <c r="C193" s="73">
        <v>44061.462</v>
      </c>
      <c r="D193" s="73" t="s">
        <v>67</v>
      </c>
      <c r="E193" s="82">
        <f t="shared" si="83"/>
        <v>0</v>
      </c>
      <c r="F193" s="82">
        <f t="shared" si="100"/>
        <v>0</v>
      </c>
      <c r="G193" s="82">
        <f t="shared" si="84"/>
        <v>0</v>
      </c>
      <c r="H193" s="82">
        <f>+G193</f>
        <v>0</v>
      </c>
      <c r="Q193" s="111">
        <f t="shared" si="85"/>
        <v>29042.962</v>
      </c>
      <c r="S193" s="83">
        <f>S$15</f>
        <v>0.2</v>
      </c>
      <c r="Z193" s="82">
        <f t="shared" si="86"/>
        <v>0</v>
      </c>
      <c r="AA193" s="82">
        <f t="shared" si="87"/>
        <v>1.5819945387128137E-2</v>
      </c>
      <c r="AB193" s="82">
        <f t="shared" si="88"/>
        <v>0.10676994105485883</v>
      </c>
      <c r="AC193" s="82">
        <f t="shared" si="89"/>
        <v>0</v>
      </c>
      <c r="AD193" s="82">
        <f t="shared" si="90"/>
        <v>-1.5819945387128137E-2</v>
      </c>
      <c r="AE193" s="82">
        <f t="shared" si="91"/>
        <v>5.0054134410343369E-5</v>
      </c>
      <c r="AF193" s="82">
        <f t="shared" si="92"/>
        <v>0</v>
      </c>
      <c r="AG193" s="83"/>
      <c r="AH193" s="82">
        <f t="shared" si="93"/>
        <v>-0.10676994105485883</v>
      </c>
      <c r="AI193" s="82">
        <f t="shared" si="94"/>
        <v>0.82648513659916989</v>
      </c>
      <c r="AJ193" s="82">
        <f t="shared" si="95"/>
        <v>-0.86954958536448956</v>
      </c>
      <c r="AK193" s="82">
        <f t="shared" si="96"/>
        <v>0.52341611800073573</v>
      </c>
      <c r="AL193" s="82">
        <f t="shared" si="97"/>
        <v>1.8909001408692512</v>
      </c>
      <c r="AM193" s="82">
        <f t="shared" si="98"/>
        <v>1.3850203171782474</v>
      </c>
      <c r="AN193" s="82">
        <f t="shared" si="109"/>
        <v>13.846628082826399</v>
      </c>
      <c r="AO193" s="82">
        <f t="shared" si="109"/>
        <v>13.846611446179647</v>
      </c>
      <c r="AP193" s="82">
        <f t="shared" si="109"/>
        <v>13.846506153025155</v>
      </c>
      <c r="AQ193" s="82">
        <f t="shared" si="109"/>
        <v>13.845840611427443</v>
      </c>
      <c r="AR193" s="82">
        <f t="shared" si="109"/>
        <v>13.841667521763704</v>
      </c>
      <c r="AS193" s="82">
        <f t="shared" si="109"/>
        <v>13.816701878993008</v>
      </c>
      <c r="AT193" s="82">
        <f t="shared" si="109"/>
        <v>13.694971642415723</v>
      </c>
      <c r="AU193" s="82">
        <f t="shared" si="99"/>
        <v>13.318314119826972</v>
      </c>
    </row>
    <row r="194" spans="1:47" s="82" customFormat="1" ht="12.95" customHeight="1" x14ac:dyDescent="0.2">
      <c r="A194" s="82" t="s">
        <v>113</v>
      </c>
      <c r="C194" s="73">
        <v>44061.463000000003</v>
      </c>
      <c r="D194" s="73"/>
      <c r="E194" s="82">
        <f t="shared" si="83"/>
        <v>4.4111150564003212E-4</v>
      </c>
      <c r="F194" s="82">
        <f t="shared" si="100"/>
        <v>0</v>
      </c>
      <c r="G194" s="82">
        <f t="shared" si="84"/>
        <v>1.0000000038417056E-3</v>
      </c>
      <c r="I194" s="82">
        <f>+G194</f>
        <v>1.0000000038417056E-3</v>
      </c>
      <c r="Q194" s="111">
        <f t="shared" si="85"/>
        <v>29042.963000000003</v>
      </c>
      <c r="S194" s="83">
        <f>S$16</f>
        <v>0.1</v>
      </c>
      <c r="Z194" s="82">
        <f t="shared" si="86"/>
        <v>0</v>
      </c>
      <c r="AA194" s="82">
        <f t="shared" si="87"/>
        <v>1.5819945387128137E-2</v>
      </c>
      <c r="AB194" s="82">
        <f t="shared" si="88"/>
        <v>0.10776994105870054</v>
      </c>
      <c r="AC194" s="82">
        <f t="shared" si="89"/>
        <v>1.0000000038417056E-3</v>
      </c>
      <c r="AD194" s="82">
        <f t="shared" si="90"/>
        <v>-1.4819945383286431E-2</v>
      </c>
      <c r="AE194" s="82">
        <f t="shared" si="91"/>
        <v>2.1963078116359281E-5</v>
      </c>
      <c r="AF194" s="82">
        <f t="shared" si="92"/>
        <v>1.0000000038417056E-3</v>
      </c>
      <c r="AG194" s="83"/>
      <c r="AH194" s="82">
        <f t="shared" si="93"/>
        <v>-0.10676994105485883</v>
      </c>
      <c r="AI194" s="82">
        <f t="shared" si="94"/>
        <v>0.82648513659916989</v>
      </c>
      <c r="AJ194" s="82">
        <f t="shared" si="95"/>
        <v>-0.86954958536448956</v>
      </c>
      <c r="AK194" s="82">
        <f t="shared" si="96"/>
        <v>0.52341611800073573</v>
      </c>
      <c r="AL194" s="82">
        <f t="shared" si="97"/>
        <v>1.8909001408692512</v>
      </c>
      <c r="AM194" s="82">
        <f t="shared" si="98"/>
        <v>1.3850203171782474</v>
      </c>
      <c r="AN194" s="82">
        <f t="shared" si="109"/>
        <v>13.846628082826399</v>
      </c>
      <c r="AO194" s="82">
        <f t="shared" si="109"/>
        <v>13.846611446179647</v>
      </c>
      <c r="AP194" s="82">
        <f t="shared" si="109"/>
        <v>13.846506153025155</v>
      </c>
      <c r="AQ194" s="82">
        <f t="shared" si="109"/>
        <v>13.845840611427443</v>
      </c>
      <c r="AR194" s="82">
        <f t="shared" si="109"/>
        <v>13.841667521763704</v>
      </c>
      <c r="AS194" s="82">
        <f t="shared" si="109"/>
        <v>13.816701878993008</v>
      </c>
      <c r="AT194" s="82">
        <f t="shared" si="109"/>
        <v>13.694971642415723</v>
      </c>
      <c r="AU194" s="82">
        <f t="shared" si="99"/>
        <v>13.318314119826972</v>
      </c>
    </row>
    <row r="195" spans="1:47" s="82" customFormat="1" ht="12.95" customHeight="1" x14ac:dyDescent="0.2">
      <c r="A195" s="82" t="s">
        <v>105</v>
      </c>
      <c r="C195" s="73">
        <v>44088.667999999998</v>
      </c>
      <c r="D195" s="73"/>
      <c r="E195" s="82">
        <f t="shared" si="83"/>
        <v>12.000879576338123</v>
      </c>
      <c r="F195" s="82">
        <f t="shared" si="100"/>
        <v>12</v>
      </c>
      <c r="G195" s="82">
        <f t="shared" si="84"/>
        <v>1.9939999983762391E-3</v>
      </c>
      <c r="I195" s="82">
        <f>+G195</f>
        <v>1.9939999983762391E-3</v>
      </c>
      <c r="Q195" s="111">
        <f t="shared" si="85"/>
        <v>29070.167999999998</v>
      </c>
      <c r="S195" s="83">
        <f>S$16</f>
        <v>0.1</v>
      </c>
      <c r="Z195" s="82">
        <f t="shared" si="86"/>
        <v>12</v>
      </c>
      <c r="AA195" s="82">
        <f t="shared" si="87"/>
        <v>1.5504132351946032E-2</v>
      </c>
      <c r="AB195" s="82">
        <f t="shared" si="88"/>
        <v>0.10879557089698769</v>
      </c>
      <c r="AC195" s="82">
        <f t="shared" si="89"/>
        <v>1.9939999983762391E-3</v>
      </c>
      <c r="AD195" s="82">
        <f t="shared" si="90"/>
        <v>-1.3510132353569793E-2</v>
      </c>
      <c r="AE195" s="82">
        <f t="shared" si="91"/>
        <v>1.8252367621097325E-5</v>
      </c>
      <c r="AF195" s="82">
        <f t="shared" si="92"/>
        <v>1.9939999983762391E-3</v>
      </c>
      <c r="AG195" s="83"/>
      <c r="AH195" s="82">
        <f t="shared" si="93"/>
        <v>-0.10680157089861145</v>
      </c>
      <c r="AI195" s="82">
        <f t="shared" si="94"/>
        <v>0.82363238457131627</v>
      </c>
      <c r="AJ195" s="82">
        <f t="shared" si="95"/>
        <v>-0.86684262543202173</v>
      </c>
      <c r="AK195" s="82">
        <f t="shared" si="96"/>
        <v>0.52246177336908461</v>
      </c>
      <c r="AL195" s="82">
        <f t="shared" si="97"/>
        <v>1.8963553569641922</v>
      </c>
      <c r="AM195" s="82">
        <f t="shared" si="98"/>
        <v>1.3930104495574278</v>
      </c>
      <c r="AN195" s="82">
        <f t="shared" si="109"/>
        <v>13.852143901041577</v>
      </c>
      <c r="AO195" s="82">
        <f t="shared" si="109"/>
        <v>13.852128755256091</v>
      </c>
      <c r="AP195" s="82">
        <f t="shared" si="109"/>
        <v>13.852031093364156</v>
      </c>
      <c r="AQ195" s="82">
        <f t="shared" si="109"/>
        <v>13.851402137089694</v>
      </c>
      <c r="AR195" s="82">
        <f t="shared" si="109"/>
        <v>13.847383380278007</v>
      </c>
      <c r="AS195" s="82">
        <f t="shared" si="109"/>
        <v>13.822882488499758</v>
      </c>
      <c r="AT195" s="82">
        <f t="shared" si="109"/>
        <v>13.701493486321498</v>
      </c>
      <c r="AU195" s="82">
        <f t="shared" si="99"/>
        <v>13.32296638498441</v>
      </c>
    </row>
    <row r="196" spans="1:47" s="82" customFormat="1" ht="12.95" customHeight="1" x14ac:dyDescent="0.2">
      <c r="A196" s="82" t="s">
        <v>114</v>
      </c>
      <c r="C196" s="73">
        <v>44342.567900000002</v>
      </c>
      <c r="D196" s="73" t="s">
        <v>67</v>
      </c>
      <c r="E196" s="82">
        <f t="shared" si="83"/>
        <v>123.99904631692948</v>
      </c>
      <c r="F196" s="82">
        <f t="shared" si="100"/>
        <v>124</v>
      </c>
      <c r="G196" s="82">
        <f t="shared" si="84"/>
        <v>-2.1619999970425852E-3</v>
      </c>
      <c r="J196" s="82">
        <f>+G196</f>
        <v>-2.1619999970425852E-3</v>
      </c>
      <c r="Q196" s="111">
        <f t="shared" si="85"/>
        <v>29324.067900000002</v>
      </c>
      <c r="S196" s="83">
        <f>S$17</f>
        <v>1</v>
      </c>
      <c r="Z196" s="82">
        <f t="shared" si="86"/>
        <v>124</v>
      </c>
      <c r="AA196" s="82">
        <f t="shared" si="87"/>
        <v>1.2603354958174912E-2</v>
      </c>
      <c r="AB196" s="82">
        <f t="shared" si="88"/>
        <v>0.1047780142441663</v>
      </c>
      <c r="AC196" s="82">
        <f t="shared" si="89"/>
        <v>-2.1619999970425852E-3</v>
      </c>
      <c r="AD196" s="82">
        <f t="shared" si="90"/>
        <v>-1.4765354955217497E-2</v>
      </c>
      <c r="AE196" s="82">
        <f t="shared" si="91"/>
        <v>2.180157069535659E-4</v>
      </c>
      <c r="AF196" s="82">
        <f t="shared" si="92"/>
        <v>-2.1619999970425852E-3</v>
      </c>
      <c r="AG196" s="83"/>
      <c r="AH196" s="82">
        <f t="shared" si="93"/>
        <v>-0.10694001424120889</v>
      </c>
      <c r="AI196" s="82">
        <f t="shared" si="94"/>
        <v>0.79816889364664201</v>
      </c>
      <c r="AJ196" s="82">
        <f t="shared" si="95"/>
        <v>-0.84129214303885957</v>
      </c>
      <c r="AK196" s="82">
        <f t="shared" si="96"/>
        <v>0.5131627859774599</v>
      </c>
      <c r="AL196" s="82">
        <f t="shared" si="97"/>
        <v>1.945520590155382</v>
      </c>
      <c r="AM196" s="82">
        <f t="shared" si="98"/>
        <v>1.4678737845093857</v>
      </c>
      <c r="AN196" s="82">
        <f t="shared" si="109"/>
        <v>13.902729717769837</v>
      </c>
      <c r="AO196" s="82">
        <f t="shared" si="109"/>
        <v>13.902723945072109</v>
      </c>
      <c r="AP196" s="82">
        <f t="shared" si="109"/>
        <v>13.90267888434524</v>
      </c>
      <c r="AQ196" s="82">
        <f t="shared" si="109"/>
        <v>13.902327439430168</v>
      </c>
      <c r="AR196" s="82">
        <f t="shared" si="109"/>
        <v>13.899603904828899</v>
      </c>
      <c r="AS196" s="82">
        <f t="shared" si="109"/>
        <v>13.879453562475918</v>
      </c>
      <c r="AT196" s="82">
        <f t="shared" si="109"/>
        <v>13.761963608568244</v>
      </c>
      <c r="AU196" s="82">
        <f t="shared" si="99"/>
        <v>13.366387526453837</v>
      </c>
    </row>
    <row r="197" spans="1:47" s="82" customFormat="1" ht="12.95" customHeight="1" x14ac:dyDescent="0.2">
      <c r="A197" s="82" t="s">
        <v>115</v>
      </c>
      <c r="C197" s="73">
        <v>44342.567999999999</v>
      </c>
      <c r="D197" s="73"/>
      <c r="E197" s="82">
        <f t="shared" si="83"/>
        <v>123.99909042807876</v>
      </c>
      <c r="F197" s="82">
        <f t="shared" si="100"/>
        <v>124</v>
      </c>
      <c r="G197" s="82">
        <f t="shared" si="84"/>
        <v>-2.0619999995687976E-3</v>
      </c>
      <c r="I197" s="82">
        <f t="shared" ref="I197:I228" si="110">+G197</f>
        <v>-2.0619999995687976E-3</v>
      </c>
      <c r="Q197" s="111">
        <f t="shared" si="85"/>
        <v>29324.067999999999</v>
      </c>
      <c r="S197" s="83">
        <f t="shared" ref="S197:S228" si="111">S$16</f>
        <v>0.1</v>
      </c>
      <c r="Z197" s="82">
        <f t="shared" si="86"/>
        <v>124</v>
      </c>
      <c r="AA197" s="82">
        <f t="shared" si="87"/>
        <v>1.2603354958174912E-2</v>
      </c>
      <c r="AB197" s="82">
        <f t="shared" si="88"/>
        <v>0.10487801424164009</v>
      </c>
      <c r="AC197" s="82">
        <f t="shared" si="89"/>
        <v>-2.0619999995687976E-3</v>
      </c>
      <c r="AD197" s="82">
        <f t="shared" si="90"/>
        <v>-1.4665354957743709E-2</v>
      </c>
      <c r="AE197" s="82">
        <f t="shared" si="91"/>
        <v>2.1507263603661803E-5</v>
      </c>
      <c r="AF197" s="82">
        <f t="shared" si="92"/>
        <v>-2.0619999995687976E-3</v>
      </c>
      <c r="AG197" s="83"/>
      <c r="AH197" s="82">
        <f t="shared" si="93"/>
        <v>-0.10694001424120889</v>
      </c>
      <c r="AI197" s="82">
        <f t="shared" si="94"/>
        <v>0.79816889364664201</v>
      </c>
      <c r="AJ197" s="82">
        <f t="shared" si="95"/>
        <v>-0.84129214303885957</v>
      </c>
      <c r="AK197" s="82">
        <f t="shared" si="96"/>
        <v>0.5131627859774599</v>
      </c>
      <c r="AL197" s="82">
        <f t="shared" si="97"/>
        <v>1.945520590155382</v>
      </c>
      <c r="AM197" s="82">
        <f t="shared" si="98"/>
        <v>1.4678737845093857</v>
      </c>
      <c r="AN197" s="82">
        <f t="shared" si="109"/>
        <v>13.902729717769837</v>
      </c>
      <c r="AO197" s="82">
        <f t="shared" si="109"/>
        <v>13.902723945072109</v>
      </c>
      <c r="AP197" s="82">
        <f t="shared" si="109"/>
        <v>13.90267888434524</v>
      </c>
      <c r="AQ197" s="82">
        <f t="shared" si="109"/>
        <v>13.902327439430168</v>
      </c>
      <c r="AR197" s="82">
        <f t="shared" si="109"/>
        <v>13.899603904828899</v>
      </c>
      <c r="AS197" s="82">
        <f t="shared" si="109"/>
        <v>13.879453562475918</v>
      </c>
      <c r="AT197" s="82">
        <f t="shared" si="109"/>
        <v>13.761963608568244</v>
      </c>
      <c r="AU197" s="82">
        <f t="shared" si="99"/>
        <v>13.366387526453837</v>
      </c>
    </row>
    <row r="198" spans="1:47" s="82" customFormat="1" ht="12.95" customHeight="1" x14ac:dyDescent="0.2">
      <c r="A198" s="82" t="s">
        <v>116</v>
      </c>
      <c r="C198" s="73">
        <v>44376.576999999997</v>
      </c>
      <c r="D198" s="73"/>
      <c r="E198" s="82">
        <f t="shared" si="83"/>
        <v>139.00085156575747</v>
      </c>
      <c r="F198" s="82">
        <f t="shared" si="100"/>
        <v>139</v>
      </c>
      <c r="G198" s="82">
        <f t="shared" si="84"/>
        <v>1.9304999950691126E-3</v>
      </c>
      <c r="I198" s="82">
        <f t="shared" si="110"/>
        <v>1.9304999950691126E-3</v>
      </c>
      <c r="Q198" s="111">
        <f t="shared" si="85"/>
        <v>29358.076999999997</v>
      </c>
      <c r="S198" s="83">
        <f t="shared" si="111"/>
        <v>0.1</v>
      </c>
      <c r="Z198" s="82">
        <f t="shared" si="86"/>
        <v>139</v>
      </c>
      <c r="AA198" s="82">
        <f t="shared" si="87"/>
        <v>1.2220468941086998E-2</v>
      </c>
      <c r="AB198" s="82">
        <f t="shared" si="88"/>
        <v>0.10886836205066917</v>
      </c>
      <c r="AC198" s="82">
        <f t="shared" si="89"/>
        <v>1.9304999950691126E-3</v>
      </c>
      <c r="AD198" s="82">
        <f t="shared" si="90"/>
        <v>-1.0289968946017886E-2</v>
      </c>
      <c r="AE198" s="82">
        <f t="shared" si="91"/>
        <v>1.0588346091001243E-5</v>
      </c>
      <c r="AF198" s="82">
        <f t="shared" si="92"/>
        <v>1.9304999950691126E-3</v>
      </c>
      <c r="AG198" s="83"/>
      <c r="AH198" s="82">
        <f t="shared" si="93"/>
        <v>-0.10693786205560006</v>
      </c>
      <c r="AI198" s="82">
        <f t="shared" si="94"/>
        <v>0.7949115878986196</v>
      </c>
      <c r="AJ198" s="82">
        <f t="shared" si="95"/>
        <v>-0.83783951679496993</v>
      </c>
      <c r="AK198" s="82">
        <f t="shared" si="96"/>
        <v>0.51186969399028026</v>
      </c>
      <c r="AL198" s="82">
        <f t="shared" si="97"/>
        <v>1.9518760859030637</v>
      </c>
      <c r="AM198" s="82">
        <f t="shared" si="98"/>
        <v>1.4779454915033541</v>
      </c>
      <c r="AN198" s="82">
        <f t="shared" si="109"/>
        <v>13.909385895273923</v>
      </c>
      <c r="AO198" s="82">
        <f t="shared" si="109"/>
        <v>13.909380891962945</v>
      </c>
      <c r="AP198" s="82">
        <f t="shared" si="109"/>
        <v>13.909340715950812</v>
      </c>
      <c r="AQ198" s="82">
        <f t="shared" si="109"/>
        <v>13.909018359232217</v>
      </c>
      <c r="AR198" s="82">
        <f t="shared" si="109"/>
        <v>13.906447914637335</v>
      </c>
      <c r="AS198" s="82">
        <f t="shared" si="109"/>
        <v>13.886877535110385</v>
      </c>
      <c r="AT198" s="82">
        <f t="shared" si="109"/>
        <v>13.770006350953013</v>
      </c>
      <c r="AU198" s="82">
        <f t="shared" si="99"/>
        <v>13.372202857900634</v>
      </c>
    </row>
    <row r="199" spans="1:47" s="82" customFormat="1" ht="12.95" customHeight="1" x14ac:dyDescent="0.2">
      <c r="A199" s="82" t="s">
        <v>117</v>
      </c>
      <c r="C199" s="73">
        <v>44451.383999999998</v>
      </c>
      <c r="D199" s="73"/>
      <c r="E199" s="82">
        <f t="shared" si="83"/>
        <v>171.99907984140219</v>
      </c>
      <c r="F199" s="82">
        <f t="shared" si="100"/>
        <v>172</v>
      </c>
      <c r="G199" s="82">
        <f t="shared" si="84"/>
        <v>-2.0860000004176982E-3</v>
      </c>
      <c r="I199" s="82">
        <f t="shared" si="110"/>
        <v>-2.0860000004176982E-3</v>
      </c>
      <c r="Q199" s="111">
        <f t="shared" si="85"/>
        <v>29432.883999999998</v>
      </c>
      <c r="S199" s="83">
        <f t="shared" si="111"/>
        <v>0.1</v>
      </c>
      <c r="Z199" s="82">
        <f t="shared" si="86"/>
        <v>172</v>
      </c>
      <c r="AA199" s="82">
        <f t="shared" si="87"/>
        <v>1.1382042477414964E-2</v>
      </c>
      <c r="AB199" s="82">
        <f t="shared" si="88"/>
        <v>0.10483066322616426</v>
      </c>
      <c r="AC199" s="82">
        <f t="shared" si="89"/>
        <v>-2.0860000004176982E-3</v>
      </c>
      <c r="AD199" s="82">
        <f t="shared" si="90"/>
        <v>-1.3468042477832662E-2</v>
      </c>
      <c r="AE199" s="82">
        <f t="shared" si="91"/>
        <v>1.8138816818470495E-5</v>
      </c>
      <c r="AF199" s="82">
        <f t="shared" si="92"/>
        <v>-2.0860000004176982E-3</v>
      </c>
      <c r="AG199" s="83"/>
      <c r="AH199" s="82">
        <f t="shared" si="93"/>
        <v>-0.10691666322658196</v>
      </c>
      <c r="AI199" s="82">
        <f t="shared" si="94"/>
        <v>0.78786678940816657</v>
      </c>
      <c r="AJ199" s="82">
        <f t="shared" si="95"/>
        <v>-0.83022550847939325</v>
      </c>
      <c r="AK199" s="82">
        <f t="shared" si="96"/>
        <v>0.50899051206085333</v>
      </c>
      <c r="AL199" s="82">
        <f t="shared" si="97"/>
        <v>1.9656775576884071</v>
      </c>
      <c r="AM199" s="82">
        <f t="shared" si="98"/>
        <v>1.5001464405868932</v>
      </c>
      <c r="AN199" s="82">
        <f t="shared" si="109"/>
        <v>13.923934527952937</v>
      </c>
      <c r="AO199" s="82">
        <f t="shared" si="109"/>
        <v>13.923930924716139</v>
      </c>
      <c r="AP199" s="82">
        <f t="shared" si="109"/>
        <v>13.923900049544397</v>
      </c>
      <c r="AQ199" s="82">
        <f t="shared" si="109"/>
        <v>13.923635668698356</v>
      </c>
      <c r="AR199" s="82">
        <f t="shared" si="109"/>
        <v>13.921384863457495</v>
      </c>
      <c r="AS199" s="82">
        <f t="shared" si="109"/>
        <v>13.903083982753984</v>
      </c>
      <c r="AT199" s="82">
        <f t="shared" si="109"/>
        <v>13.787652924560915</v>
      </c>
      <c r="AU199" s="82">
        <f t="shared" si="99"/>
        <v>13.38499658708359</v>
      </c>
    </row>
    <row r="200" spans="1:47" s="82" customFormat="1" ht="12.95" customHeight="1" x14ac:dyDescent="0.2">
      <c r="A200" s="82" t="s">
        <v>118</v>
      </c>
      <c r="C200" s="73">
        <v>44485.385000000002</v>
      </c>
      <c r="D200" s="73"/>
      <c r="E200" s="82">
        <f t="shared" si="83"/>
        <v>186.99731208705182</v>
      </c>
      <c r="F200" s="82">
        <f t="shared" si="100"/>
        <v>187</v>
      </c>
      <c r="G200" s="82">
        <f t="shared" si="84"/>
        <v>-6.0935000001336448E-3</v>
      </c>
      <c r="I200" s="82">
        <f t="shared" si="110"/>
        <v>-6.0935000001336448E-3</v>
      </c>
      <c r="Q200" s="111">
        <f t="shared" si="85"/>
        <v>29466.885000000002</v>
      </c>
      <c r="S200" s="83">
        <f t="shared" si="111"/>
        <v>0.1</v>
      </c>
      <c r="Z200" s="82">
        <f t="shared" si="86"/>
        <v>187</v>
      </c>
      <c r="AA200" s="82">
        <f t="shared" si="87"/>
        <v>1.1002595378363872E-2</v>
      </c>
      <c r="AB200" s="82">
        <f t="shared" si="88"/>
        <v>0.10080617098938692</v>
      </c>
      <c r="AC200" s="82">
        <f t="shared" si="89"/>
        <v>-6.0935000001336448E-3</v>
      </c>
      <c r="AD200" s="82">
        <f t="shared" si="90"/>
        <v>-1.7096095378497517E-2</v>
      </c>
      <c r="AE200" s="82">
        <f t="shared" si="91"/>
        <v>2.9227647719068417E-5</v>
      </c>
      <c r="AF200" s="82">
        <f t="shared" si="92"/>
        <v>-6.0935000001336448E-3</v>
      </c>
      <c r="AG200" s="83"/>
      <c r="AH200" s="82">
        <f t="shared" si="93"/>
        <v>-0.10689967098952056</v>
      </c>
      <c r="AI200" s="82">
        <f t="shared" si="94"/>
        <v>0.78471871252177028</v>
      </c>
      <c r="AJ200" s="82">
        <f t="shared" si="95"/>
        <v>-0.82675747477513906</v>
      </c>
      <c r="AK200" s="82">
        <f t="shared" si="96"/>
        <v>0.50766702440249623</v>
      </c>
      <c r="AL200" s="82">
        <f t="shared" si="97"/>
        <v>1.9718705316486342</v>
      </c>
      <c r="AM200" s="82">
        <f t="shared" si="98"/>
        <v>1.5102583878662807</v>
      </c>
      <c r="AN200" s="82">
        <f t="shared" si="109"/>
        <v>13.930505023789429</v>
      </c>
      <c r="AO200" s="82">
        <f t="shared" si="109"/>
        <v>13.930501940532334</v>
      </c>
      <c r="AP200" s="82">
        <f t="shared" si="109"/>
        <v>13.930474693300823</v>
      </c>
      <c r="AQ200" s="82">
        <f t="shared" si="109"/>
        <v>13.93023405891525</v>
      </c>
      <c r="AR200" s="82">
        <f t="shared" si="109"/>
        <v>13.928120745360088</v>
      </c>
      <c r="AS200" s="82">
        <f t="shared" si="109"/>
        <v>13.910393265197222</v>
      </c>
      <c r="AT200" s="82">
        <f t="shared" si="109"/>
        <v>13.795652354722373</v>
      </c>
      <c r="AU200" s="82">
        <f t="shared" si="99"/>
        <v>13.390811918530389</v>
      </c>
    </row>
    <row r="201" spans="1:47" s="82" customFormat="1" ht="12.95" customHeight="1" x14ac:dyDescent="0.2">
      <c r="A201" s="82" t="s">
        <v>118</v>
      </c>
      <c r="C201" s="73">
        <v>44485.387000000002</v>
      </c>
      <c r="D201" s="73"/>
      <c r="E201" s="82">
        <f t="shared" si="83"/>
        <v>186.99819431005989</v>
      </c>
      <c r="F201" s="82">
        <f t="shared" si="100"/>
        <v>187</v>
      </c>
      <c r="G201" s="82">
        <f t="shared" si="84"/>
        <v>-4.0934999997261912E-3</v>
      </c>
      <c r="I201" s="82">
        <f t="shared" si="110"/>
        <v>-4.0934999997261912E-3</v>
      </c>
      <c r="Q201" s="111">
        <f t="shared" si="85"/>
        <v>29466.887000000002</v>
      </c>
      <c r="S201" s="83">
        <f t="shared" si="111"/>
        <v>0.1</v>
      </c>
      <c r="Z201" s="82">
        <f t="shared" si="86"/>
        <v>187</v>
      </c>
      <c r="AA201" s="82">
        <f t="shared" si="87"/>
        <v>1.1002595378363872E-2</v>
      </c>
      <c r="AB201" s="82">
        <f t="shared" si="88"/>
        <v>0.10280617098979437</v>
      </c>
      <c r="AC201" s="82">
        <f t="shared" si="89"/>
        <v>-4.0934999997261912E-3</v>
      </c>
      <c r="AD201" s="82">
        <f t="shared" si="90"/>
        <v>-1.5096095378090063E-2</v>
      </c>
      <c r="AE201" s="82">
        <f t="shared" si="91"/>
        <v>2.2789209566439219E-5</v>
      </c>
      <c r="AF201" s="82">
        <f t="shared" si="92"/>
        <v>-4.0934999997261912E-3</v>
      </c>
      <c r="AG201" s="83"/>
      <c r="AH201" s="82">
        <f t="shared" si="93"/>
        <v>-0.10689967098952056</v>
      </c>
      <c r="AI201" s="82">
        <f t="shared" si="94"/>
        <v>0.78471871252177028</v>
      </c>
      <c r="AJ201" s="82">
        <f t="shared" si="95"/>
        <v>-0.82675747477513906</v>
      </c>
      <c r="AK201" s="82">
        <f t="shared" si="96"/>
        <v>0.50766702440249623</v>
      </c>
      <c r="AL201" s="82">
        <f t="shared" si="97"/>
        <v>1.9718705316486342</v>
      </c>
      <c r="AM201" s="82">
        <f t="shared" si="98"/>
        <v>1.5102583878662807</v>
      </c>
      <c r="AN201" s="82">
        <f t="shared" ref="AN201:AT210" si="112">$AU201+$AB$7*SIN(AO201)</f>
        <v>13.930505023789429</v>
      </c>
      <c r="AO201" s="82">
        <f t="shared" si="112"/>
        <v>13.930501940532334</v>
      </c>
      <c r="AP201" s="82">
        <f t="shared" si="112"/>
        <v>13.930474693300823</v>
      </c>
      <c r="AQ201" s="82">
        <f t="shared" si="112"/>
        <v>13.93023405891525</v>
      </c>
      <c r="AR201" s="82">
        <f t="shared" si="112"/>
        <v>13.928120745360088</v>
      </c>
      <c r="AS201" s="82">
        <f t="shared" si="112"/>
        <v>13.910393265197222</v>
      </c>
      <c r="AT201" s="82">
        <f t="shared" si="112"/>
        <v>13.795652354722373</v>
      </c>
      <c r="AU201" s="82">
        <f t="shared" si="99"/>
        <v>13.390811918530389</v>
      </c>
    </row>
    <row r="202" spans="1:47" s="82" customFormat="1" ht="12.95" customHeight="1" x14ac:dyDescent="0.2">
      <c r="A202" s="82" t="s">
        <v>105</v>
      </c>
      <c r="C202" s="73">
        <v>44487.654999999999</v>
      </c>
      <c r="D202" s="73"/>
      <c r="E202" s="82">
        <f t="shared" si="83"/>
        <v>187.99863520100649</v>
      </c>
      <c r="F202" s="82">
        <f t="shared" si="100"/>
        <v>188</v>
      </c>
      <c r="G202" s="82">
        <f t="shared" si="84"/>
        <v>-3.0939999996917322E-3</v>
      </c>
      <c r="I202" s="82">
        <f t="shared" si="110"/>
        <v>-3.0939999996917322E-3</v>
      </c>
      <c r="Q202" s="111">
        <f t="shared" si="85"/>
        <v>29469.154999999999</v>
      </c>
      <c r="S202" s="83">
        <f t="shared" si="111"/>
        <v>0.1</v>
      </c>
      <c r="Z202" s="82">
        <f t="shared" si="86"/>
        <v>188</v>
      </c>
      <c r="AA202" s="82">
        <f t="shared" si="87"/>
        <v>1.097733353684438E-2</v>
      </c>
      <c r="AB202" s="82">
        <f t="shared" si="88"/>
        <v>0.10380437686301398</v>
      </c>
      <c r="AC202" s="82">
        <f t="shared" si="89"/>
        <v>-3.0939999996917322E-3</v>
      </c>
      <c r="AD202" s="82">
        <f t="shared" si="90"/>
        <v>-1.4071333536536113E-2</v>
      </c>
      <c r="AE202" s="82">
        <f t="shared" si="91"/>
        <v>1.9800242749644591E-5</v>
      </c>
      <c r="AF202" s="82">
        <f t="shared" si="92"/>
        <v>-3.0939999996917322E-3</v>
      </c>
      <c r="AG202" s="83"/>
      <c r="AH202" s="82">
        <f t="shared" si="93"/>
        <v>-0.10689837686270572</v>
      </c>
      <c r="AI202" s="82">
        <f t="shared" si="94"/>
        <v>0.78451002566726702</v>
      </c>
      <c r="AJ202" s="82">
        <f t="shared" si="95"/>
        <v>-0.82652613363529603</v>
      </c>
      <c r="AK202" s="82">
        <f t="shared" si="96"/>
        <v>0.50757847803669431</v>
      </c>
      <c r="AL202" s="82">
        <f t="shared" si="97"/>
        <v>1.9722816378314496</v>
      </c>
      <c r="AM202" s="82">
        <f t="shared" si="98"/>
        <v>1.5109329924072279</v>
      </c>
      <c r="AN202" s="82">
        <f t="shared" si="112"/>
        <v>13.93094212293768</v>
      </c>
      <c r="AO202" s="82">
        <f t="shared" si="112"/>
        <v>13.930939072025298</v>
      </c>
      <c r="AP202" s="82">
        <f t="shared" si="112"/>
        <v>13.930912054284427</v>
      </c>
      <c r="AQ202" s="82">
        <f t="shared" si="112"/>
        <v>13.930672947329711</v>
      </c>
      <c r="AR202" s="82">
        <f t="shared" si="112"/>
        <v>13.928568626820665</v>
      </c>
      <c r="AS202" s="82">
        <f t="shared" si="112"/>
        <v>13.910879279961982</v>
      </c>
      <c r="AT202" s="82">
        <f t="shared" si="112"/>
        <v>13.796185164093753</v>
      </c>
      <c r="AU202" s="82">
        <f t="shared" si="99"/>
        <v>13.391199607293508</v>
      </c>
    </row>
    <row r="203" spans="1:47" s="82" customFormat="1" ht="12.95" customHeight="1" x14ac:dyDescent="0.2">
      <c r="A203" s="82" t="s">
        <v>119</v>
      </c>
      <c r="C203" s="73">
        <v>44707.553999999996</v>
      </c>
      <c r="D203" s="73"/>
      <c r="E203" s="82">
        <f t="shared" si="83"/>
        <v>284.99861380709751</v>
      </c>
      <c r="F203" s="82">
        <f t="shared" si="100"/>
        <v>285</v>
      </c>
      <c r="G203" s="82">
        <f t="shared" si="84"/>
        <v>-3.14250000519678E-3</v>
      </c>
      <c r="I203" s="82">
        <f t="shared" si="110"/>
        <v>-3.14250000519678E-3</v>
      </c>
      <c r="Q203" s="111">
        <f t="shared" si="85"/>
        <v>29689.053999999996</v>
      </c>
      <c r="S203" s="83">
        <f t="shared" si="111"/>
        <v>0.1</v>
      </c>
      <c r="Z203" s="82">
        <f t="shared" si="86"/>
        <v>285</v>
      </c>
      <c r="AA203" s="82">
        <f t="shared" si="87"/>
        <v>8.5446487298062729E-3</v>
      </c>
      <c r="AB203" s="82">
        <f t="shared" si="88"/>
        <v>0.10353736942066474</v>
      </c>
      <c r="AC203" s="82">
        <f t="shared" si="89"/>
        <v>-3.14250000519678E-3</v>
      </c>
      <c r="AD203" s="82">
        <f t="shared" si="90"/>
        <v>-1.1687148735003053E-2</v>
      </c>
      <c r="AE203" s="82">
        <f t="shared" si="91"/>
        <v>1.3658944555408346E-5</v>
      </c>
      <c r="AF203" s="82">
        <f t="shared" si="92"/>
        <v>-3.14250000519678E-3</v>
      </c>
      <c r="AG203" s="83"/>
      <c r="AH203" s="82">
        <f t="shared" si="93"/>
        <v>-0.10667986942586152</v>
      </c>
      <c r="AI203" s="82">
        <f t="shared" si="94"/>
        <v>0.76494838490334105</v>
      </c>
      <c r="AJ203" s="82">
        <f t="shared" si="95"/>
        <v>-0.80402770902835907</v>
      </c>
      <c r="AK203" s="82">
        <f t="shared" si="96"/>
        <v>0.49882118904916312</v>
      </c>
      <c r="AL203" s="82">
        <f t="shared" si="97"/>
        <v>2.0111512409443133</v>
      </c>
      <c r="AM203" s="82">
        <f t="shared" si="98"/>
        <v>1.5766746215504102</v>
      </c>
      <c r="AN203" s="82">
        <f t="shared" si="112"/>
        <v>13.972800401335396</v>
      </c>
      <c r="AO203" s="82">
        <f t="shared" si="112"/>
        <v>13.972799416388085</v>
      </c>
      <c r="AP203" s="82">
        <f t="shared" si="112"/>
        <v>13.972788500680617</v>
      </c>
      <c r="AQ203" s="82">
        <f t="shared" si="112"/>
        <v>13.972667575090757</v>
      </c>
      <c r="AR203" s="82">
        <f t="shared" si="112"/>
        <v>13.971333792022383</v>
      </c>
      <c r="AS203" s="82">
        <f t="shared" si="112"/>
        <v>13.957271364304653</v>
      </c>
      <c r="AT203" s="82">
        <f t="shared" si="112"/>
        <v>13.847575073394031</v>
      </c>
      <c r="AU203" s="82">
        <f t="shared" si="99"/>
        <v>13.428805417316136</v>
      </c>
    </row>
    <row r="204" spans="1:47" s="82" customFormat="1" ht="12.95" customHeight="1" x14ac:dyDescent="0.2">
      <c r="A204" s="82" t="s">
        <v>105</v>
      </c>
      <c r="C204" s="73">
        <v>44709.821000000004</v>
      </c>
      <c r="D204" s="73"/>
      <c r="E204" s="82">
        <f t="shared" si="83"/>
        <v>285.99861358654488</v>
      </c>
      <c r="F204" s="82">
        <f t="shared" si="100"/>
        <v>286</v>
      </c>
      <c r="G204" s="82">
        <f t="shared" si="84"/>
        <v>-3.1429999944521114E-3</v>
      </c>
      <c r="I204" s="82">
        <f t="shared" si="110"/>
        <v>-3.1429999944521114E-3</v>
      </c>
      <c r="Q204" s="111">
        <f t="shared" si="85"/>
        <v>29691.321000000004</v>
      </c>
      <c r="S204" s="83">
        <f t="shared" si="111"/>
        <v>0.1</v>
      </c>
      <c r="Z204" s="82">
        <f t="shared" si="86"/>
        <v>286</v>
      </c>
      <c r="AA204" s="82">
        <f t="shared" si="87"/>
        <v>8.5197269842287454E-3</v>
      </c>
      <c r="AB204" s="82">
        <f t="shared" si="88"/>
        <v>0.10353368338771546</v>
      </c>
      <c r="AC204" s="82">
        <f t="shared" si="89"/>
        <v>-3.1429999944521114E-3</v>
      </c>
      <c r="AD204" s="82">
        <f t="shared" si="90"/>
        <v>-1.1662726978680857E-2</v>
      </c>
      <c r="AE204" s="82">
        <f t="shared" si="91"/>
        <v>1.3601920057925032E-5</v>
      </c>
      <c r="AF204" s="82">
        <f t="shared" si="92"/>
        <v>-3.1429999944521114E-3</v>
      </c>
      <c r="AG204" s="83"/>
      <c r="AH204" s="82">
        <f t="shared" si="93"/>
        <v>-0.10667668338216757</v>
      </c>
      <c r="AI204" s="82">
        <f t="shared" si="94"/>
        <v>0.76475353658583411</v>
      </c>
      <c r="AJ204" s="82">
        <f t="shared" si="95"/>
        <v>-0.80379536828624254</v>
      </c>
      <c r="AK204" s="82">
        <f t="shared" si="96"/>
        <v>0.49872932724584823</v>
      </c>
      <c r="AL204" s="82">
        <f t="shared" si="97"/>
        <v>2.0115418944738259</v>
      </c>
      <c r="AM204" s="82">
        <f t="shared" si="98"/>
        <v>1.5773557214435312</v>
      </c>
      <c r="AN204" s="82">
        <f t="shared" si="112"/>
        <v>13.973226487217833</v>
      </c>
      <c r="AO204" s="82">
        <f t="shared" si="112"/>
        <v>13.973225514921113</v>
      </c>
      <c r="AP204" s="82">
        <f t="shared" si="112"/>
        <v>13.973214711657292</v>
      </c>
      <c r="AQ204" s="82">
        <f t="shared" si="112"/>
        <v>13.973094723191481</v>
      </c>
      <c r="AR204" s="82">
        <f t="shared" si="112"/>
        <v>13.971767848516429</v>
      </c>
      <c r="AS204" s="82">
        <f t="shared" si="112"/>
        <v>13.957741923753215</v>
      </c>
      <c r="AT204" s="82">
        <f t="shared" si="112"/>
        <v>13.84810181524375</v>
      </c>
      <c r="AU204" s="82">
        <f t="shared" si="99"/>
        <v>13.429193106079255</v>
      </c>
    </row>
    <row r="205" spans="1:47" s="82" customFormat="1" ht="12.95" customHeight="1" x14ac:dyDescent="0.2">
      <c r="A205" s="82" t="s">
        <v>105</v>
      </c>
      <c r="C205" s="73">
        <v>44734.758000000002</v>
      </c>
      <c r="D205" s="73"/>
      <c r="E205" s="82">
        <f t="shared" si="83"/>
        <v>296.99861116043076</v>
      </c>
      <c r="F205" s="82">
        <f t="shared" si="100"/>
        <v>297</v>
      </c>
      <c r="G205" s="82">
        <f t="shared" si="84"/>
        <v>-3.1484999999520369E-3</v>
      </c>
      <c r="I205" s="82">
        <f t="shared" si="110"/>
        <v>-3.1484999999520369E-3</v>
      </c>
      <c r="Q205" s="111">
        <f t="shared" si="85"/>
        <v>29716.258000000002</v>
      </c>
      <c r="S205" s="83">
        <f t="shared" si="111"/>
        <v>0.1</v>
      </c>
      <c r="Z205" s="82">
        <f t="shared" si="86"/>
        <v>297</v>
      </c>
      <c r="AA205" s="82">
        <f t="shared" si="87"/>
        <v>8.2457636067623241E-3</v>
      </c>
      <c r="AB205" s="82">
        <f t="shared" si="88"/>
        <v>0.10349191597379923</v>
      </c>
      <c r="AC205" s="82">
        <f t="shared" si="89"/>
        <v>-3.1484999999520369E-3</v>
      </c>
      <c r="AD205" s="82">
        <f t="shared" si="90"/>
        <v>-1.1394263606714361E-2</v>
      </c>
      <c r="AE205" s="82">
        <f t="shared" si="91"/>
        <v>1.2982924313929536E-5</v>
      </c>
      <c r="AF205" s="82">
        <f t="shared" si="92"/>
        <v>-3.1484999999520369E-3</v>
      </c>
      <c r="AG205" s="83"/>
      <c r="AH205" s="82">
        <f t="shared" si="93"/>
        <v>-0.10664041597375126</v>
      </c>
      <c r="AI205" s="82">
        <f t="shared" si="94"/>
        <v>0.76261909630352409</v>
      </c>
      <c r="AJ205" s="82">
        <f t="shared" si="95"/>
        <v>-0.80123936441678389</v>
      </c>
      <c r="AK205" s="82">
        <f t="shared" si="96"/>
        <v>0.49771693457648525</v>
      </c>
      <c r="AL205" s="82">
        <f t="shared" si="97"/>
        <v>2.0158259930741216</v>
      </c>
      <c r="AM205" s="82">
        <f t="shared" si="98"/>
        <v>1.584852640660982</v>
      </c>
      <c r="AN205" s="82">
        <f t="shared" si="112"/>
        <v>13.977906285588098</v>
      </c>
      <c r="AO205" s="82">
        <f t="shared" si="112"/>
        <v>13.977905443854883</v>
      </c>
      <c r="AP205" s="82">
        <f t="shared" si="112"/>
        <v>13.97789581887046</v>
      </c>
      <c r="AQ205" s="82">
        <f t="shared" si="112"/>
        <v>13.977785800832693</v>
      </c>
      <c r="AR205" s="82">
        <f t="shared" si="112"/>
        <v>13.976533551347256</v>
      </c>
      <c r="AS205" s="82">
        <f t="shared" si="112"/>
        <v>13.962907752609208</v>
      </c>
      <c r="AT205" s="82">
        <f t="shared" si="112"/>
        <v>13.85389181543761</v>
      </c>
      <c r="AU205" s="82">
        <f t="shared" si="99"/>
        <v>13.433457682473575</v>
      </c>
    </row>
    <row r="206" spans="1:47" s="82" customFormat="1" ht="12.95" customHeight="1" x14ac:dyDescent="0.2">
      <c r="A206" s="82" t="s">
        <v>120</v>
      </c>
      <c r="C206" s="73">
        <v>44757.421000000002</v>
      </c>
      <c r="D206" s="73"/>
      <c r="E206" s="82">
        <f t="shared" si="83"/>
        <v>306.99552117434581</v>
      </c>
      <c r="F206" s="82">
        <f t="shared" si="100"/>
        <v>307</v>
      </c>
      <c r="G206" s="82">
        <f t="shared" si="84"/>
        <v>-1.0153499999432825E-2</v>
      </c>
      <c r="I206" s="82">
        <f t="shared" si="110"/>
        <v>-1.0153499999432825E-2</v>
      </c>
      <c r="Q206" s="111">
        <f t="shared" si="85"/>
        <v>29738.921000000002</v>
      </c>
      <c r="S206" s="83">
        <f t="shared" si="111"/>
        <v>0.1</v>
      </c>
      <c r="Z206" s="82">
        <f t="shared" si="86"/>
        <v>307</v>
      </c>
      <c r="AA206" s="82">
        <f t="shared" si="87"/>
        <v>7.9969743914915237E-3</v>
      </c>
      <c r="AB206" s="82">
        <f t="shared" si="88"/>
        <v>9.6452014537133313E-2</v>
      </c>
      <c r="AC206" s="82">
        <f t="shared" si="89"/>
        <v>-1.0153499999432825E-2</v>
      </c>
      <c r="AD206" s="82">
        <f t="shared" si="90"/>
        <v>-1.8150474390924348E-2</v>
      </c>
      <c r="AE206" s="82">
        <f t="shared" si="91"/>
        <v>3.2943972061560063E-5</v>
      </c>
      <c r="AF206" s="82">
        <f t="shared" si="92"/>
        <v>-1.0153499999432825E-2</v>
      </c>
      <c r="AG206" s="83"/>
      <c r="AH206" s="82">
        <f t="shared" si="93"/>
        <v>-0.10660551453656614</v>
      </c>
      <c r="AI206" s="82">
        <f t="shared" si="94"/>
        <v>0.76069274995386782</v>
      </c>
      <c r="AJ206" s="82">
        <f t="shared" si="95"/>
        <v>-0.7989154010901417</v>
      </c>
      <c r="AK206" s="82">
        <f t="shared" si="96"/>
        <v>0.49679359947500007</v>
      </c>
      <c r="AL206" s="82">
        <f t="shared" si="97"/>
        <v>2.0196999468927266</v>
      </c>
      <c r="AM206" s="82">
        <f t="shared" si="98"/>
        <v>1.5916757890007396</v>
      </c>
      <c r="AN206" s="82">
        <f t="shared" si="112"/>
        <v>13.982149336294366</v>
      </c>
      <c r="AO206" s="82">
        <f t="shared" si="112"/>
        <v>13.982148600404603</v>
      </c>
      <c r="AP206" s="82">
        <f t="shared" si="112"/>
        <v>13.982139957288217</v>
      </c>
      <c r="AQ206" s="82">
        <f t="shared" si="112"/>
        <v>13.982038478569962</v>
      </c>
      <c r="AR206" s="82">
        <f t="shared" si="112"/>
        <v>13.980851906105118</v>
      </c>
      <c r="AS206" s="82">
        <f t="shared" si="112"/>
        <v>13.967587555124709</v>
      </c>
      <c r="AT206" s="82">
        <f t="shared" si="112"/>
        <v>13.859148817519356</v>
      </c>
      <c r="AU206" s="82">
        <f t="shared" si="99"/>
        <v>13.437334570104774</v>
      </c>
    </row>
    <row r="207" spans="1:47" s="82" customFormat="1" ht="12.95" customHeight="1" x14ac:dyDescent="0.2">
      <c r="A207" s="82" t="s">
        <v>120</v>
      </c>
      <c r="C207" s="73">
        <v>44757.425999999999</v>
      </c>
      <c r="D207" s="73"/>
      <c r="E207" s="82">
        <f t="shared" si="83"/>
        <v>306.99772673186442</v>
      </c>
      <c r="F207" s="82">
        <f t="shared" si="100"/>
        <v>307</v>
      </c>
      <c r="G207" s="82">
        <f t="shared" si="84"/>
        <v>-5.1535000020521693E-3</v>
      </c>
      <c r="I207" s="82">
        <f t="shared" si="110"/>
        <v>-5.1535000020521693E-3</v>
      </c>
      <c r="Q207" s="111">
        <f t="shared" si="85"/>
        <v>29738.925999999999</v>
      </c>
      <c r="S207" s="83">
        <f t="shared" si="111"/>
        <v>0.1</v>
      </c>
      <c r="Z207" s="82">
        <f t="shared" si="86"/>
        <v>307</v>
      </c>
      <c r="AA207" s="82">
        <f t="shared" si="87"/>
        <v>7.9969743914915237E-3</v>
      </c>
      <c r="AB207" s="82">
        <f t="shared" si="88"/>
        <v>0.10145201453451397</v>
      </c>
      <c r="AC207" s="82">
        <f t="shared" si="89"/>
        <v>-5.1535000020521693E-3</v>
      </c>
      <c r="AD207" s="82">
        <f t="shared" si="90"/>
        <v>-1.3150474393543693E-2</v>
      </c>
      <c r="AE207" s="82">
        <f t="shared" si="91"/>
        <v>1.7293497677524837E-5</v>
      </c>
      <c r="AF207" s="82">
        <f t="shared" si="92"/>
        <v>-5.1535000020521693E-3</v>
      </c>
      <c r="AG207" s="83"/>
      <c r="AH207" s="82">
        <f t="shared" si="93"/>
        <v>-0.10660551453656614</v>
      </c>
      <c r="AI207" s="82">
        <f t="shared" si="94"/>
        <v>0.76069274995386782</v>
      </c>
      <c r="AJ207" s="82">
        <f t="shared" si="95"/>
        <v>-0.7989154010901417</v>
      </c>
      <c r="AK207" s="82">
        <f t="shared" si="96"/>
        <v>0.49679359947500007</v>
      </c>
      <c r="AL207" s="82">
        <f t="shared" si="97"/>
        <v>2.0196999468927266</v>
      </c>
      <c r="AM207" s="82">
        <f t="shared" si="98"/>
        <v>1.5916757890007396</v>
      </c>
      <c r="AN207" s="82">
        <f t="shared" si="112"/>
        <v>13.982149336294366</v>
      </c>
      <c r="AO207" s="82">
        <f t="shared" si="112"/>
        <v>13.982148600404603</v>
      </c>
      <c r="AP207" s="82">
        <f t="shared" si="112"/>
        <v>13.982139957288217</v>
      </c>
      <c r="AQ207" s="82">
        <f t="shared" si="112"/>
        <v>13.982038478569962</v>
      </c>
      <c r="AR207" s="82">
        <f t="shared" si="112"/>
        <v>13.980851906105118</v>
      </c>
      <c r="AS207" s="82">
        <f t="shared" si="112"/>
        <v>13.967587555124709</v>
      </c>
      <c r="AT207" s="82">
        <f t="shared" si="112"/>
        <v>13.859148817519356</v>
      </c>
      <c r="AU207" s="82">
        <f t="shared" si="99"/>
        <v>13.437334570104774</v>
      </c>
    </row>
    <row r="208" spans="1:47" s="82" customFormat="1" ht="12.95" customHeight="1" x14ac:dyDescent="0.2">
      <c r="A208" s="82" t="s">
        <v>120</v>
      </c>
      <c r="C208" s="73">
        <v>44757.428</v>
      </c>
      <c r="D208" s="73"/>
      <c r="E208" s="82">
        <f t="shared" si="83"/>
        <v>306.99860895487245</v>
      </c>
      <c r="F208" s="82">
        <f t="shared" si="100"/>
        <v>307</v>
      </c>
      <c r="G208" s="82">
        <f t="shared" si="84"/>
        <v>-3.1535000016447157E-3</v>
      </c>
      <c r="I208" s="82">
        <f t="shared" si="110"/>
        <v>-3.1535000016447157E-3</v>
      </c>
      <c r="Q208" s="111">
        <f t="shared" si="85"/>
        <v>29738.928</v>
      </c>
      <c r="S208" s="83">
        <f t="shared" si="111"/>
        <v>0.1</v>
      </c>
      <c r="Z208" s="82">
        <f t="shared" si="86"/>
        <v>307</v>
      </c>
      <c r="AA208" s="82">
        <f t="shared" si="87"/>
        <v>7.9969743914915237E-3</v>
      </c>
      <c r="AB208" s="82">
        <f t="shared" si="88"/>
        <v>0.10345201453492142</v>
      </c>
      <c r="AC208" s="82">
        <f t="shared" si="89"/>
        <v>-3.1535000016447157E-3</v>
      </c>
      <c r="AD208" s="82">
        <f t="shared" si="90"/>
        <v>-1.1150474393136239E-2</v>
      </c>
      <c r="AE208" s="82">
        <f t="shared" si="91"/>
        <v>1.24333079191987E-5</v>
      </c>
      <c r="AF208" s="82">
        <f t="shared" si="92"/>
        <v>-3.1535000016447157E-3</v>
      </c>
      <c r="AG208" s="83"/>
      <c r="AH208" s="82">
        <f t="shared" si="93"/>
        <v>-0.10660551453656614</v>
      </c>
      <c r="AI208" s="82">
        <f t="shared" si="94"/>
        <v>0.76069274995386782</v>
      </c>
      <c r="AJ208" s="82">
        <f t="shared" si="95"/>
        <v>-0.7989154010901417</v>
      </c>
      <c r="AK208" s="82">
        <f t="shared" si="96"/>
        <v>0.49679359947500007</v>
      </c>
      <c r="AL208" s="82">
        <f t="shared" si="97"/>
        <v>2.0196999468927266</v>
      </c>
      <c r="AM208" s="82">
        <f t="shared" si="98"/>
        <v>1.5916757890007396</v>
      </c>
      <c r="AN208" s="82">
        <f t="shared" si="112"/>
        <v>13.982149336294366</v>
      </c>
      <c r="AO208" s="82">
        <f t="shared" si="112"/>
        <v>13.982148600404603</v>
      </c>
      <c r="AP208" s="82">
        <f t="shared" si="112"/>
        <v>13.982139957288217</v>
      </c>
      <c r="AQ208" s="82">
        <f t="shared" si="112"/>
        <v>13.982038478569962</v>
      </c>
      <c r="AR208" s="82">
        <f t="shared" si="112"/>
        <v>13.980851906105118</v>
      </c>
      <c r="AS208" s="82">
        <f t="shared" si="112"/>
        <v>13.967587555124709</v>
      </c>
      <c r="AT208" s="82">
        <f t="shared" si="112"/>
        <v>13.859148817519356</v>
      </c>
      <c r="AU208" s="82">
        <f t="shared" si="99"/>
        <v>13.437334570104774</v>
      </c>
    </row>
    <row r="209" spans="1:47" s="82" customFormat="1" ht="12.95" customHeight="1" x14ac:dyDescent="0.2">
      <c r="A209" s="82" t="s">
        <v>121</v>
      </c>
      <c r="C209" s="73">
        <v>44816.362000000001</v>
      </c>
      <c r="D209" s="73"/>
      <c r="E209" s="82">
        <f t="shared" si="83"/>
        <v>332.99507432839187</v>
      </c>
      <c r="F209" s="82">
        <f t="shared" si="100"/>
        <v>333</v>
      </c>
      <c r="G209" s="82">
        <f t="shared" si="84"/>
        <v>-1.1166500000399537E-2</v>
      </c>
      <c r="I209" s="82">
        <f t="shared" si="110"/>
        <v>-1.1166500000399537E-2</v>
      </c>
      <c r="Q209" s="111">
        <f t="shared" si="85"/>
        <v>29797.862000000001</v>
      </c>
      <c r="S209" s="83">
        <f t="shared" si="111"/>
        <v>0.1</v>
      </c>
      <c r="Z209" s="82">
        <f t="shared" si="86"/>
        <v>333</v>
      </c>
      <c r="AA209" s="82">
        <f t="shared" si="87"/>
        <v>7.3512121898976768E-3</v>
      </c>
      <c r="AB209" s="82">
        <f t="shared" si="88"/>
        <v>9.5339770304654847E-2</v>
      </c>
      <c r="AC209" s="82">
        <f t="shared" si="89"/>
        <v>-1.1166500000399537E-2</v>
      </c>
      <c r="AD209" s="82">
        <f t="shared" si="90"/>
        <v>-1.8517712190297214E-2</v>
      </c>
      <c r="AE209" s="82">
        <f t="shared" si="91"/>
        <v>3.4290566476268202E-5</v>
      </c>
      <c r="AF209" s="82">
        <f t="shared" si="92"/>
        <v>-1.1166500000399537E-2</v>
      </c>
      <c r="AG209" s="83"/>
      <c r="AH209" s="82">
        <f t="shared" si="93"/>
        <v>-0.10650627030505438</v>
      </c>
      <c r="AI209" s="82">
        <f t="shared" si="94"/>
        <v>0.75574603135187568</v>
      </c>
      <c r="AJ209" s="82">
        <f t="shared" si="95"/>
        <v>-0.79287242431528093</v>
      </c>
      <c r="AK209" s="82">
        <f t="shared" si="96"/>
        <v>0.49438025770009258</v>
      </c>
      <c r="AL209" s="82">
        <f t="shared" si="97"/>
        <v>2.0296813996847494</v>
      </c>
      <c r="AM209" s="82">
        <f t="shared" si="98"/>
        <v>1.609451531738888</v>
      </c>
      <c r="AN209" s="82">
        <f t="shared" si="112"/>
        <v>13.993131395113529</v>
      </c>
      <c r="AO209" s="82">
        <f t="shared" si="112"/>
        <v>13.993130884390077</v>
      </c>
      <c r="AP209" s="82">
        <f t="shared" si="112"/>
        <v>13.993124432016113</v>
      </c>
      <c r="AQ209" s="82">
        <f t="shared" si="112"/>
        <v>13.993042938770563</v>
      </c>
      <c r="AR209" s="82">
        <f t="shared" si="112"/>
        <v>13.992017592910413</v>
      </c>
      <c r="AS209" s="82">
        <f t="shared" si="112"/>
        <v>13.97968212377252</v>
      </c>
      <c r="AT209" s="82">
        <f t="shared" si="112"/>
        <v>13.872787300375418</v>
      </c>
      <c r="AU209" s="82">
        <f t="shared" si="99"/>
        <v>13.447414477945891</v>
      </c>
    </row>
    <row r="210" spans="1:47" s="82" customFormat="1" ht="12.95" customHeight="1" x14ac:dyDescent="0.2">
      <c r="A210" s="82" t="s">
        <v>122</v>
      </c>
      <c r="C210" s="73">
        <v>45131.482000000004</v>
      </c>
      <c r="D210" s="73"/>
      <c r="E210" s="82">
        <f t="shared" si="83"/>
        <v>471.9981314516711</v>
      </c>
      <c r="F210" s="82">
        <f t="shared" si="100"/>
        <v>472</v>
      </c>
      <c r="G210" s="82">
        <f t="shared" si="84"/>
        <v>-4.2359999933978543E-3</v>
      </c>
      <c r="I210" s="82">
        <f t="shared" si="110"/>
        <v>-4.2359999933978543E-3</v>
      </c>
      <c r="Q210" s="111">
        <f t="shared" si="85"/>
        <v>30112.982000000004</v>
      </c>
      <c r="S210" s="83">
        <f t="shared" si="111"/>
        <v>0.1</v>
      </c>
      <c r="Z210" s="82">
        <f t="shared" si="86"/>
        <v>472</v>
      </c>
      <c r="AA210" s="82">
        <f t="shared" si="87"/>
        <v>3.9162709653546846E-3</v>
      </c>
      <c r="AB210" s="82">
        <f t="shared" si="88"/>
        <v>0.10154070572643591</v>
      </c>
      <c r="AC210" s="82">
        <f t="shared" si="89"/>
        <v>-4.2359999933978543E-3</v>
      </c>
      <c r="AD210" s="82">
        <f t="shared" si="90"/>
        <v>-8.1522709587525388E-3</v>
      </c>
      <c r="AE210" s="82">
        <f t="shared" si="91"/>
        <v>6.6459521784920037E-6</v>
      </c>
      <c r="AF210" s="82">
        <f t="shared" si="92"/>
        <v>-4.2359999933978543E-3</v>
      </c>
      <c r="AG210" s="83"/>
      <c r="AH210" s="82">
        <f t="shared" si="93"/>
        <v>-0.10577670571983376</v>
      </c>
      <c r="AI210" s="82">
        <f t="shared" si="94"/>
        <v>0.73073911381236878</v>
      </c>
      <c r="AJ210" s="82">
        <f t="shared" si="95"/>
        <v>-0.76061161519122333</v>
      </c>
      <c r="AK210" s="82">
        <f t="shared" si="96"/>
        <v>0.481217638468729</v>
      </c>
      <c r="AL210" s="82">
        <f t="shared" si="97"/>
        <v>2.0809349809269664</v>
      </c>
      <c r="AM210" s="82">
        <f t="shared" si="98"/>
        <v>1.7054403557772295</v>
      </c>
      <c r="AN210" s="82">
        <f t="shared" si="112"/>
        <v>14.050668721505463</v>
      </c>
      <c r="AO210" s="82">
        <f t="shared" si="112"/>
        <v>14.050668679857797</v>
      </c>
      <c r="AP210" s="82">
        <f t="shared" si="112"/>
        <v>14.050667805609674</v>
      </c>
      <c r="AQ210" s="82">
        <f t="shared" si="112"/>
        <v>14.050649455840752</v>
      </c>
      <c r="AR210" s="82">
        <f t="shared" si="112"/>
        <v>14.05026520077511</v>
      </c>
      <c r="AS210" s="82">
        <f t="shared" si="112"/>
        <v>14.04257568618814</v>
      </c>
      <c r="AT210" s="82">
        <f t="shared" si="112"/>
        <v>13.944958877364428</v>
      </c>
      <c r="AU210" s="82">
        <f t="shared" si="99"/>
        <v>13.501303216019553</v>
      </c>
    </row>
    <row r="211" spans="1:47" s="82" customFormat="1" ht="12.95" customHeight="1" x14ac:dyDescent="0.2">
      <c r="A211" s="82" t="s">
        <v>105</v>
      </c>
      <c r="C211" s="73">
        <v>45217.631999999998</v>
      </c>
      <c r="D211" s="73"/>
      <c r="E211" s="82">
        <f t="shared" si="83"/>
        <v>509.99988751656571</v>
      </c>
      <c r="F211" s="82">
        <f t="shared" si="100"/>
        <v>510</v>
      </c>
      <c r="G211" s="82">
        <f t="shared" si="84"/>
        <v>-2.5499999901512638E-4</v>
      </c>
      <c r="I211" s="82">
        <f t="shared" si="110"/>
        <v>-2.5499999901512638E-4</v>
      </c>
      <c r="Q211" s="111">
        <f t="shared" si="85"/>
        <v>30199.131999999998</v>
      </c>
      <c r="S211" s="83">
        <f t="shared" si="111"/>
        <v>0.1</v>
      </c>
      <c r="Z211" s="82">
        <f t="shared" si="86"/>
        <v>510</v>
      </c>
      <c r="AA211" s="82">
        <f t="shared" si="87"/>
        <v>2.9793181286718179E-3</v>
      </c>
      <c r="AB211" s="82">
        <f t="shared" si="88"/>
        <v>0.10526690777234712</v>
      </c>
      <c r="AC211" s="82">
        <f t="shared" si="89"/>
        <v>-2.5499999901512638E-4</v>
      </c>
      <c r="AD211" s="82">
        <f t="shared" si="90"/>
        <v>-3.2343181276869443E-3</v>
      </c>
      <c r="AE211" s="82">
        <f t="shared" si="91"/>
        <v>1.0460813751084381E-6</v>
      </c>
      <c r="AF211" s="82">
        <f t="shared" si="92"/>
        <v>-2.5499999901512638E-4</v>
      </c>
      <c r="AG211" s="83"/>
      <c r="AH211" s="82">
        <f t="shared" si="93"/>
        <v>-0.10552190777136225</v>
      </c>
      <c r="AI211" s="82">
        <f t="shared" si="94"/>
        <v>0.72430053480943013</v>
      </c>
      <c r="AJ211" s="82">
        <f t="shared" si="95"/>
        <v>-0.75182401413807309</v>
      </c>
      <c r="AK211" s="82">
        <f t="shared" si="96"/>
        <v>0.47755800202446885</v>
      </c>
      <c r="AL211" s="82">
        <f t="shared" si="97"/>
        <v>2.0943656146375416</v>
      </c>
      <c r="AM211" s="82">
        <f t="shared" si="98"/>
        <v>1.7319918335635927</v>
      </c>
      <c r="AN211" s="82">
        <f t="shared" ref="AN211:AT220" si="113">$AU211+$AB$7*SIN(AO211)</f>
        <v>14.066069375283435</v>
      </c>
      <c r="AO211" s="82">
        <f t="shared" si="113"/>
        <v>14.066069359108397</v>
      </c>
      <c r="AP211" s="82">
        <f t="shared" si="113"/>
        <v>14.066068946187295</v>
      </c>
      <c r="AQ211" s="82">
        <f t="shared" si="113"/>
        <v>14.066058405827501</v>
      </c>
      <c r="AR211" s="82">
        <f t="shared" si="113"/>
        <v>14.065789875220373</v>
      </c>
      <c r="AS211" s="82">
        <f t="shared" si="113"/>
        <v>14.059259688208279</v>
      </c>
      <c r="AT211" s="82">
        <f t="shared" si="113"/>
        <v>13.964467186660315</v>
      </c>
      <c r="AU211" s="82">
        <f t="shared" si="99"/>
        <v>13.516035389018109</v>
      </c>
    </row>
    <row r="212" spans="1:47" s="82" customFormat="1" ht="12.95" customHeight="1" x14ac:dyDescent="0.2">
      <c r="A212" s="82" t="s">
        <v>123</v>
      </c>
      <c r="C212" s="73">
        <v>45274.307999999997</v>
      </c>
      <c r="D212" s="73"/>
      <c r="E212" s="82">
        <f t="shared" si="83"/>
        <v>535.00032311417567</v>
      </c>
      <c r="F212" s="82">
        <f t="shared" si="100"/>
        <v>535</v>
      </c>
      <c r="G212" s="82">
        <f t="shared" si="84"/>
        <v>7.3249999695690349E-4</v>
      </c>
      <c r="I212" s="82">
        <f t="shared" si="110"/>
        <v>7.3249999695690349E-4</v>
      </c>
      <c r="Q212" s="111">
        <f t="shared" si="85"/>
        <v>30255.807999999997</v>
      </c>
      <c r="S212" s="83">
        <f t="shared" si="111"/>
        <v>0.1</v>
      </c>
      <c r="Z212" s="82">
        <f t="shared" si="86"/>
        <v>535</v>
      </c>
      <c r="AA212" s="82">
        <f t="shared" si="87"/>
        <v>2.3627285605817838E-3</v>
      </c>
      <c r="AB212" s="82">
        <f t="shared" si="88"/>
        <v>0.10607448077755521</v>
      </c>
      <c r="AC212" s="82">
        <f t="shared" si="89"/>
        <v>7.3249999695690349E-4</v>
      </c>
      <c r="AD212" s="82">
        <f t="shared" si="90"/>
        <v>-1.6302285636248803E-3</v>
      </c>
      <c r="AE212" s="82">
        <f t="shared" si="91"/>
        <v>2.6576451696584408E-7</v>
      </c>
      <c r="AF212" s="82">
        <f t="shared" si="92"/>
        <v>7.3249999695690349E-4</v>
      </c>
      <c r="AG212" s="83"/>
      <c r="AH212" s="82">
        <f t="shared" si="93"/>
        <v>-0.10534198078059831</v>
      </c>
      <c r="AI212" s="82">
        <f t="shared" si="94"/>
        <v>0.7201524714177896</v>
      </c>
      <c r="AJ212" s="82">
        <f t="shared" si="95"/>
        <v>-0.74605385020390969</v>
      </c>
      <c r="AK212" s="82">
        <f t="shared" si="96"/>
        <v>0.47513913872717095</v>
      </c>
      <c r="AL212" s="82">
        <f t="shared" si="97"/>
        <v>2.1030736016823295</v>
      </c>
      <c r="AM212" s="82">
        <f t="shared" si="98"/>
        <v>1.7495393563616564</v>
      </c>
      <c r="AN212" s="82">
        <f t="shared" si="113"/>
        <v>14.076127773073232</v>
      </c>
      <c r="AO212" s="82">
        <f t="shared" si="113"/>
        <v>14.076127765259146</v>
      </c>
      <c r="AP212" s="82">
        <f t="shared" si="113"/>
        <v>14.076127532958569</v>
      </c>
      <c r="AQ212" s="82">
        <f t="shared" si="113"/>
        <v>14.076120627427974</v>
      </c>
      <c r="AR212" s="82">
        <f t="shared" si="113"/>
        <v>14.075915703877163</v>
      </c>
      <c r="AS212" s="82">
        <f t="shared" si="113"/>
        <v>14.070118651448817</v>
      </c>
      <c r="AT212" s="82">
        <f t="shared" si="113"/>
        <v>13.97724858736723</v>
      </c>
      <c r="AU212" s="82">
        <f t="shared" si="99"/>
        <v>13.525727608096105</v>
      </c>
    </row>
    <row r="213" spans="1:47" s="82" customFormat="1" ht="12.95" customHeight="1" x14ac:dyDescent="0.2">
      <c r="A213" s="82" t="s">
        <v>124</v>
      </c>
      <c r="C213" s="73">
        <v>45387.652000000002</v>
      </c>
      <c r="D213" s="73"/>
      <c r="E213" s="82">
        <f t="shared" ref="E213:E276" si="114">+(C213-C$7)/C$8</f>
        <v>584.99766541736642</v>
      </c>
      <c r="F213" s="82">
        <f t="shared" si="100"/>
        <v>585</v>
      </c>
      <c r="G213" s="82">
        <f t="shared" ref="G213:G276" si="115">+C213-(C$7+F213*C$8)</f>
        <v>-5.2924999981769361E-3</v>
      </c>
      <c r="I213" s="82">
        <f t="shared" si="110"/>
        <v>-5.2924999981769361E-3</v>
      </c>
      <c r="Q213" s="111">
        <f t="shared" ref="Q213:Q276" si="116">+C213-15018.5</f>
        <v>30369.152000000002</v>
      </c>
      <c r="S213" s="83">
        <f t="shared" si="111"/>
        <v>0.1</v>
      </c>
      <c r="Z213" s="82">
        <f t="shared" ref="Z213:Z276" si="117">F213</f>
        <v>585</v>
      </c>
      <c r="AA213" s="82">
        <f t="shared" ref="AA213:AA276" si="118">AB$3+AB$4*Z213+AB$5*Z213^2+AH213</f>
        <v>1.1283035271055786E-3</v>
      </c>
      <c r="AB213" s="82">
        <f t="shared" ref="AB213:AB276" si="119">IF(S213&lt;&gt;0,G213-AH213, -9999)</f>
        <v>9.9661182246586197E-2</v>
      </c>
      <c r="AC213" s="82">
        <f t="shared" ref="AC213:AC276" si="120">+G213-P213</f>
        <v>-5.2924999981769361E-3</v>
      </c>
      <c r="AD213" s="82">
        <f t="shared" ref="AD213:AD276" si="121">IF(S213&lt;&gt;0,G213-AA213, -9999)</f>
        <v>-6.4208035252825146E-3</v>
      </c>
      <c r="AE213" s="82">
        <f t="shared" ref="AE213:AE276" si="122">+(G213-AA213)^2*S213</f>
        <v>4.122671791028037E-6</v>
      </c>
      <c r="AF213" s="82">
        <f t="shared" ref="AF213:AF276" si="123">IF(S213&lt;&gt;0,G213-P213, -9999)</f>
        <v>-5.2924999981769361E-3</v>
      </c>
      <c r="AG213" s="83"/>
      <c r="AH213" s="82">
        <f t="shared" ref="AH213:AH276" si="124">$AB$6*($AB$11/AI213*AJ213+$AB$12)</f>
        <v>-0.10495368224476313</v>
      </c>
      <c r="AI213" s="82">
        <f t="shared" ref="AI213:AI276" si="125">1+$AB$7*COS(AL213)</f>
        <v>0.71205885177640194</v>
      </c>
      <c r="AJ213" s="82">
        <f t="shared" ref="AJ213:AJ276" si="126">SIN(AL213+RADIANS($AB$9))</f>
        <v>-0.73454418552111278</v>
      </c>
      <c r="AK213" s="82">
        <f t="shared" ref="AK213:AK276" si="127">$AB$7*SIN(AL213)</f>
        <v>0.47027835965909043</v>
      </c>
      <c r="AL213" s="82">
        <f t="shared" ref="AL213:AL276" si="128">2*ATAN(AM213)</f>
        <v>2.1201949728007783</v>
      </c>
      <c r="AM213" s="82">
        <f t="shared" ref="AM213:AM276" si="129">SQRT((1+$AB$7)/(1-$AB$7))*TAN(AN213/2)</f>
        <v>1.784832802429652</v>
      </c>
      <c r="AN213" s="82">
        <f t="shared" si="113"/>
        <v>14.096073619366919</v>
      </c>
      <c r="AO213" s="82">
        <f t="shared" si="113"/>
        <v>14.096073618139787</v>
      </c>
      <c r="AP213" s="82">
        <f t="shared" si="113"/>
        <v>14.096073563970409</v>
      </c>
      <c r="AQ213" s="82">
        <f t="shared" si="113"/>
        <v>14.09607117283856</v>
      </c>
      <c r="AR213" s="82">
        <f t="shared" si="113"/>
        <v>14.095965762245266</v>
      </c>
      <c r="AS213" s="82">
        <f t="shared" si="113"/>
        <v>14.091560178942521</v>
      </c>
      <c r="AT213" s="82">
        <f t="shared" si="113"/>
        <v>14.002683857131176</v>
      </c>
      <c r="AU213" s="82">
        <f t="shared" ref="AU213:AU276" si="130">RADIANS($AB$9)+$AB$18*(F213-AB$15)</f>
        <v>13.545112046252099</v>
      </c>
    </row>
    <row r="214" spans="1:47" s="82" customFormat="1" ht="12.95" customHeight="1" x14ac:dyDescent="0.2">
      <c r="A214" s="82" t="s">
        <v>125</v>
      </c>
      <c r="C214" s="73">
        <v>45428.462</v>
      </c>
      <c r="D214" s="73"/>
      <c r="E214" s="82">
        <f t="shared" si="114"/>
        <v>602.99942589337763</v>
      </c>
      <c r="F214" s="82">
        <f t="shared" si="100"/>
        <v>603</v>
      </c>
      <c r="G214" s="82">
        <f t="shared" si="115"/>
        <v>-1.3015000004088506E-3</v>
      </c>
      <c r="I214" s="82">
        <f t="shared" si="110"/>
        <v>-1.3015000004088506E-3</v>
      </c>
      <c r="Q214" s="111">
        <f t="shared" si="116"/>
        <v>30409.962</v>
      </c>
      <c r="S214" s="83">
        <f t="shared" si="111"/>
        <v>0.1</v>
      </c>
      <c r="Z214" s="82">
        <f t="shared" si="117"/>
        <v>603</v>
      </c>
      <c r="AA214" s="82">
        <f t="shared" si="118"/>
        <v>6.8328665784531117E-4</v>
      </c>
      <c r="AB214" s="82">
        <f t="shared" si="119"/>
        <v>0.10350332766525908</v>
      </c>
      <c r="AC214" s="82">
        <f t="shared" si="120"/>
        <v>-1.3015000004088506E-3</v>
      </c>
      <c r="AD214" s="82">
        <f t="shared" si="121"/>
        <v>-1.9847866582541618E-3</v>
      </c>
      <c r="AE214" s="82">
        <f t="shared" si="122"/>
        <v>3.939378078783723E-7</v>
      </c>
      <c r="AF214" s="82">
        <f t="shared" si="123"/>
        <v>-1.3015000004088506E-3</v>
      </c>
      <c r="AG214" s="83"/>
      <c r="AH214" s="82">
        <f t="shared" si="124"/>
        <v>-0.10480482766566793</v>
      </c>
      <c r="AI214" s="82">
        <f t="shared" si="125"/>
        <v>0.70920952022150863</v>
      </c>
      <c r="AJ214" s="82">
        <f t="shared" si="126"/>
        <v>-0.73041172102956553</v>
      </c>
      <c r="AK214" s="82">
        <f t="shared" si="127"/>
        <v>0.46852186424345627</v>
      </c>
      <c r="AL214" s="82">
        <f t="shared" si="128"/>
        <v>2.126265109414164</v>
      </c>
      <c r="AM214" s="82">
        <f t="shared" si="129"/>
        <v>1.7976057008720701</v>
      </c>
      <c r="AN214" s="82">
        <f t="shared" si="113"/>
        <v>14.103199453336133</v>
      </c>
      <c r="AO214" s="82">
        <f t="shared" si="113"/>
        <v>14.103199452823052</v>
      </c>
      <c r="AP214" s="82">
        <f t="shared" si="113"/>
        <v>14.103199425425153</v>
      </c>
      <c r="AQ214" s="82">
        <f t="shared" si="113"/>
        <v>14.103197962441229</v>
      </c>
      <c r="AR214" s="82">
        <f t="shared" si="113"/>
        <v>14.103119933778039</v>
      </c>
      <c r="AS214" s="82">
        <f t="shared" si="113"/>
        <v>14.099189759250235</v>
      </c>
      <c r="AT214" s="82">
        <f t="shared" si="113"/>
        <v>14.011798582492837</v>
      </c>
      <c r="AU214" s="82">
        <f t="shared" si="130"/>
        <v>13.552090443988257</v>
      </c>
    </row>
    <row r="215" spans="1:47" s="82" customFormat="1" ht="12.95" customHeight="1" x14ac:dyDescent="0.2">
      <c r="A215" s="82" t="s">
        <v>125</v>
      </c>
      <c r="C215" s="73">
        <v>45471.538</v>
      </c>
      <c r="D215" s="73"/>
      <c r="E215" s="82">
        <f t="shared" si="114"/>
        <v>622.0007450373306</v>
      </c>
      <c r="F215" s="82">
        <f t="shared" ref="F215:F278" si="131">ROUND(2*E215,0)/2</f>
        <v>622</v>
      </c>
      <c r="G215" s="82">
        <f t="shared" si="115"/>
        <v>1.6890000042621978E-3</v>
      </c>
      <c r="I215" s="82">
        <f t="shared" si="110"/>
        <v>1.6890000042621978E-3</v>
      </c>
      <c r="Q215" s="111">
        <f t="shared" si="116"/>
        <v>30453.038</v>
      </c>
      <c r="S215" s="83">
        <f t="shared" si="111"/>
        <v>0.1</v>
      </c>
      <c r="Z215" s="82">
        <f t="shared" si="117"/>
        <v>622</v>
      </c>
      <c r="AA215" s="82">
        <f t="shared" si="118"/>
        <v>2.130745941818224E-4</v>
      </c>
      <c r="AB215" s="82">
        <f t="shared" si="119"/>
        <v>0.10633160945700225</v>
      </c>
      <c r="AC215" s="82">
        <f t="shared" si="120"/>
        <v>1.6890000042621978E-3</v>
      </c>
      <c r="AD215" s="82">
        <f t="shared" si="121"/>
        <v>1.4759254100803754E-3</v>
      </c>
      <c r="AE215" s="82">
        <f t="shared" si="122"/>
        <v>2.1783558161209243E-7</v>
      </c>
      <c r="AF215" s="82">
        <f t="shared" si="123"/>
        <v>1.6890000042621978E-3</v>
      </c>
      <c r="AG215" s="83"/>
      <c r="AH215" s="82">
        <f t="shared" si="124"/>
        <v>-0.10464260945274005</v>
      </c>
      <c r="AI215" s="82">
        <f t="shared" si="125"/>
        <v>0.7062379621976892</v>
      </c>
      <c r="AJ215" s="82">
        <f t="shared" si="126"/>
        <v>-0.72605650040061032</v>
      </c>
      <c r="AK215" s="82">
        <f t="shared" si="127"/>
        <v>0.4666644464175545</v>
      </c>
      <c r="AL215" s="82">
        <f t="shared" si="128"/>
        <v>2.1326200955579866</v>
      </c>
      <c r="AM215" s="82">
        <f t="shared" si="129"/>
        <v>1.8111281857003141</v>
      </c>
      <c r="AN215" s="82">
        <f t="shared" si="113"/>
        <v>14.110690358345844</v>
      </c>
      <c r="AO215" s="82">
        <f t="shared" si="113"/>
        <v>14.11069035817879</v>
      </c>
      <c r="AP215" s="82">
        <f t="shared" si="113"/>
        <v>14.110690346735288</v>
      </c>
      <c r="AQ215" s="82">
        <f t="shared" si="113"/>
        <v>14.110689562849073</v>
      </c>
      <c r="AR215" s="82">
        <f t="shared" si="113"/>
        <v>14.110635921327409</v>
      </c>
      <c r="AS215" s="82">
        <f t="shared" si="113"/>
        <v>14.107192347620005</v>
      </c>
      <c r="AT215" s="82">
        <f t="shared" si="113"/>
        <v>14.021395392506642</v>
      </c>
      <c r="AU215" s="82">
        <f t="shared" si="130"/>
        <v>13.559456530487534</v>
      </c>
    </row>
    <row r="216" spans="1:47" s="82" customFormat="1" ht="12.95" customHeight="1" x14ac:dyDescent="0.2">
      <c r="A216" s="82" t="s">
        <v>105</v>
      </c>
      <c r="C216" s="73">
        <v>45523.68</v>
      </c>
      <c r="D216" s="73"/>
      <c r="E216" s="82">
        <f t="shared" si="114"/>
        <v>645.00118107605215</v>
      </c>
      <c r="F216" s="82">
        <f t="shared" si="131"/>
        <v>645</v>
      </c>
      <c r="G216" s="82">
        <f t="shared" si="115"/>
        <v>2.6775000005727634E-3</v>
      </c>
      <c r="I216" s="82">
        <f t="shared" si="110"/>
        <v>2.6775000005727634E-3</v>
      </c>
      <c r="Q216" s="111">
        <f t="shared" si="116"/>
        <v>30505.18</v>
      </c>
      <c r="S216" s="83">
        <f t="shared" si="111"/>
        <v>0.1</v>
      </c>
      <c r="Z216" s="82">
        <f t="shared" si="117"/>
        <v>645</v>
      </c>
      <c r="AA216" s="82">
        <f t="shared" si="118"/>
        <v>-3.568831994614774E-4</v>
      </c>
      <c r="AB216" s="82">
        <f t="shared" si="119"/>
        <v>0.1071168454939072</v>
      </c>
      <c r="AC216" s="82">
        <f t="shared" si="120"/>
        <v>2.6775000005727634E-3</v>
      </c>
      <c r="AD216" s="82">
        <f t="shared" si="121"/>
        <v>3.0343832000342408E-3</v>
      </c>
      <c r="AE216" s="82">
        <f t="shared" si="122"/>
        <v>9.2074814046500389E-7</v>
      </c>
      <c r="AF216" s="82">
        <f t="shared" si="123"/>
        <v>2.6775000005727634E-3</v>
      </c>
      <c r="AG216" s="83"/>
      <c r="AH216" s="82">
        <f t="shared" si="124"/>
        <v>-0.10443934549333443</v>
      </c>
      <c r="AI216" s="82">
        <f t="shared" si="125"/>
        <v>0.70268954575900866</v>
      </c>
      <c r="AJ216" s="82">
        <f t="shared" si="126"/>
        <v>-0.7207942061461754</v>
      </c>
      <c r="AK216" s="82">
        <f t="shared" si="127"/>
        <v>0.46441181531371944</v>
      </c>
      <c r="AL216" s="82">
        <f t="shared" si="128"/>
        <v>2.1402422408217361</v>
      </c>
      <c r="AM216" s="82">
        <f t="shared" si="129"/>
        <v>1.8275537370564274</v>
      </c>
      <c r="AN216" s="82">
        <f t="shared" si="113"/>
        <v>14.119716508914733</v>
      </c>
      <c r="AO216" s="82">
        <f t="shared" si="113"/>
        <v>14.119716508887981</v>
      </c>
      <c r="AP216" s="82">
        <f t="shared" si="113"/>
        <v>14.119716506107867</v>
      </c>
      <c r="AQ216" s="82">
        <f t="shared" si="113"/>
        <v>14.119716217181757</v>
      </c>
      <c r="AR216" s="82">
        <f t="shared" si="113"/>
        <v>14.119686216289864</v>
      </c>
      <c r="AS216" s="82">
        <f t="shared" si="113"/>
        <v>14.11681026934964</v>
      </c>
      <c r="AT216" s="82">
        <f t="shared" si="113"/>
        <v>14.032979037485259</v>
      </c>
      <c r="AU216" s="82">
        <f t="shared" si="130"/>
        <v>13.568373372039291</v>
      </c>
    </row>
    <row r="217" spans="1:47" s="82" customFormat="1" ht="12.95" customHeight="1" x14ac:dyDescent="0.2">
      <c r="A217" s="82" t="s">
        <v>126</v>
      </c>
      <c r="C217" s="73">
        <v>45530.48</v>
      </c>
      <c r="D217" s="73"/>
      <c r="E217" s="82">
        <f t="shared" si="114"/>
        <v>648.00073930288227</v>
      </c>
      <c r="F217" s="82">
        <f t="shared" si="131"/>
        <v>648</v>
      </c>
      <c r="G217" s="82">
        <f t="shared" si="115"/>
        <v>1.6760000071371906E-3</v>
      </c>
      <c r="I217" s="82">
        <f t="shared" si="110"/>
        <v>1.6760000071371906E-3</v>
      </c>
      <c r="Q217" s="111">
        <f t="shared" si="116"/>
        <v>30511.980000000003</v>
      </c>
      <c r="S217" s="83">
        <f t="shared" si="111"/>
        <v>0.1</v>
      </c>
      <c r="Z217" s="82">
        <f t="shared" si="117"/>
        <v>648</v>
      </c>
      <c r="AA217" s="82">
        <f t="shared" si="118"/>
        <v>-4.3129265271801831E-4</v>
      </c>
      <c r="AB217" s="82">
        <f t="shared" si="119"/>
        <v>0.10608828238106756</v>
      </c>
      <c r="AC217" s="82">
        <f t="shared" si="120"/>
        <v>1.6760000071371906E-3</v>
      </c>
      <c r="AD217" s="82">
        <f t="shared" si="121"/>
        <v>2.1072926598552089E-3</v>
      </c>
      <c r="AE217" s="82">
        <f t="shared" si="122"/>
        <v>4.4406823542796412E-7</v>
      </c>
      <c r="AF217" s="82">
        <f t="shared" si="123"/>
        <v>1.6760000071371906E-3</v>
      </c>
      <c r="AG217" s="83"/>
      <c r="AH217" s="82">
        <f t="shared" si="124"/>
        <v>-0.10441228237393037</v>
      </c>
      <c r="AI217" s="82">
        <f t="shared" si="125"/>
        <v>0.70223059424560996</v>
      </c>
      <c r="AJ217" s="82">
        <f t="shared" si="126"/>
        <v>-0.72010863767176059</v>
      </c>
      <c r="AK217" s="82">
        <f t="shared" si="127"/>
        <v>0.46411768055165309</v>
      </c>
      <c r="AL217" s="82">
        <f t="shared" si="128"/>
        <v>2.1412307963346557</v>
      </c>
      <c r="AM217" s="82">
        <f t="shared" si="129"/>
        <v>1.8297008187961847</v>
      </c>
      <c r="AN217" s="82">
        <f t="shared" si="113"/>
        <v>14.120890491501187</v>
      </c>
      <c r="AO217" s="82">
        <f t="shared" si="113"/>
        <v>14.120890491481383</v>
      </c>
      <c r="AP217" s="82">
        <f t="shared" si="113"/>
        <v>14.120890489274689</v>
      </c>
      <c r="AQ217" s="82">
        <f t="shared" si="113"/>
        <v>14.120890243402132</v>
      </c>
      <c r="AR217" s="82">
        <f t="shared" si="113"/>
        <v>14.120862871193054</v>
      </c>
      <c r="AS217" s="82">
        <f t="shared" si="113"/>
        <v>14.118059203835864</v>
      </c>
      <c r="AT217" s="82">
        <f t="shared" si="113"/>
        <v>14.034487228789887</v>
      </c>
      <c r="AU217" s="82">
        <f t="shared" si="130"/>
        <v>13.569536438328651</v>
      </c>
    </row>
    <row r="218" spans="1:47" s="82" customFormat="1" ht="12.95" customHeight="1" x14ac:dyDescent="0.2">
      <c r="A218" s="82" t="s">
        <v>127</v>
      </c>
      <c r="C218" s="73">
        <v>45555.400999999998</v>
      </c>
      <c r="D218" s="73"/>
      <c r="E218" s="82">
        <f t="shared" si="114"/>
        <v>658.99367909270359</v>
      </c>
      <c r="F218" s="82">
        <f t="shared" si="131"/>
        <v>659</v>
      </c>
      <c r="G218" s="82">
        <f t="shared" si="115"/>
        <v>-1.4329500001622364E-2</v>
      </c>
      <c r="I218" s="82">
        <f t="shared" si="110"/>
        <v>-1.4329500001622364E-2</v>
      </c>
      <c r="Q218" s="111">
        <f t="shared" si="116"/>
        <v>30536.900999999998</v>
      </c>
      <c r="S218" s="83">
        <f t="shared" si="111"/>
        <v>0.1</v>
      </c>
      <c r="Z218" s="82">
        <f t="shared" si="117"/>
        <v>659</v>
      </c>
      <c r="AA218" s="82">
        <f t="shared" si="118"/>
        <v>-7.0426991289575247E-4</v>
      </c>
      <c r="AB218" s="82">
        <f t="shared" si="119"/>
        <v>8.9982474244851007E-2</v>
      </c>
      <c r="AC218" s="82">
        <f t="shared" si="120"/>
        <v>-1.4329500001622364E-2</v>
      </c>
      <c r="AD218" s="82">
        <f t="shared" si="121"/>
        <v>-1.3625230088726611E-2</v>
      </c>
      <c r="AE218" s="82">
        <f t="shared" si="122"/>
        <v>1.8564689497074101E-5</v>
      </c>
      <c r="AF218" s="82">
        <f t="shared" si="123"/>
        <v>-1.4329500001622364E-2</v>
      </c>
      <c r="AG218" s="83"/>
      <c r="AH218" s="82">
        <f t="shared" si="124"/>
        <v>-0.10431197424647337</v>
      </c>
      <c r="AI218" s="82">
        <f t="shared" si="125"/>
        <v>0.70055536396359075</v>
      </c>
      <c r="AJ218" s="82">
        <f t="shared" si="126"/>
        <v>-0.71759654037078602</v>
      </c>
      <c r="AK218" s="82">
        <f t="shared" si="127"/>
        <v>0.4630386056831452</v>
      </c>
      <c r="AL218" s="82">
        <f t="shared" si="128"/>
        <v>2.1448444879718771</v>
      </c>
      <c r="AM218" s="82">
        <f t="shared" si="129"/>
        <v>1.8375826982068357</v>
      </c>
      <c r="AN218" s="82">
        <f t="shared" si="113"/>
        <v>14.125188549671428</v>
      </c>
      <c r="AO218" s="82">
        <f t="shared" si="113"/>
        <v>14.125188549666065</v>
      </c>
      <c r="AP218" s="82">
        <f t="shared" si="113"/>
        <v>14.125188548854007</v>
      </c>
      <c r="AQ218" s="82">
        <f t="shared" si="113"/>
        <v>14.125188425909874</v>
      </c>
      <c r="AR218" s="82">
        <f t="shared" si="113"/>
        <v>14.125169826888733</v>
      </c>
      <c r="AS218" s="82">
        <f t="shared" si="113"/>
        <v>14.122627666120879</v>
      </c>
      <c r="AT218" s="82">
        <f t="shared" si="113"/>
        <v>14.040011879018611</v>
      </c>
      <c r="AU218" s="82">
        <f t="shared" si="130"/>
        <v>13.573801014722969</v>
      </c>
    </row>
    <row r="219" spans="1:47" s="82" customFormat="1" ht="12.95" customHeight="1" x14ac:dyDescent="0.2">
      <c r="A219" s="82" t="s">
        <v>127</v>
      </c>
      <c r="C219" s="73">
        <v>45555.415000000001</v>
      </c>
      <c r="D219" s="73"/>
      <c r="E219" s="82">
        <f t="shared" si="114"/>
        <v>658.99985465376005</v>
      </c>
      <c r="F219" s="82">
        <f t="shared" si="131"/>
        <v>659</v>
      </c>
      <c r="G219" s="82">
        <f t="shared" si="115"/>
        <v>-3.2949999877018854E-4</v>
      </c>
      <c r="I219" s="82">
        <f t="shared" si="110"/>
        <v>-3.2949999877018854E-4</v>
      </c>
      <c r="Q219" s="111">
        <f t="shared" si="116"/>
        <v>30536.915000000001</v>
      </c>
      <c r="S219" s="83">
        <f t="shared" si="111"/>
        <v>0.1</v>
      </c>
      <c r="Z219" s="82">
        <f t="shared" si="117"/>
        <v>659</v>
      </c>
      <c r="AA219" s="82">
        <f t="shared" si="118"/>
        <v>-7.0426991289575247E-4</v>
      </c>
      <c r="AB219" s="82">
        <f t="shared" si="119"/>
        <v>0.10398247424770318</v>
      </c>
      <c r="AC219" s="82">
        <f t="shared" si="120"/>
        <v>-3.2949999877018854E-4</v>
      </c>
      <c r="AD219" s="82">
        <f t="shared" si="121"/>
        <v>3.7476991412556393E-4</v>
      </c>
      <c r="AE219" s="82">
        <f t="shared" si="122"/>
        <v>1.4045248853368258E-8</v>
      </c>
      <c r="AF219" s="82">
        <f t="shared" si="123"/>
        <v>-3.2949999877018854E-4</v>
      </c>
      <c r="AG219" s="83"/>
      <c r="AH219" s="82">
        <f t="shared" si="124"/>
        <v>-0.10431197424647337</v>
      </c>
      <c r="AI219" s="82">
        <f t="shared" si="125"/>
        <v>0.70055536396359075</v>
      </c>
      <c r="AJ219" s="82">
        <f t="shared" si="126"/>
        <v>-0.71759654037078602</v>
      </c>
      <c r="AK219" s="82">
        <f t="shared" si="127"/>
        <v>0.4630386056831452</v>
      </c>
      <c r="AL219" s="82">
        <f t="shared" si="128"/>
        <v>2.1448444879718771</v>
      </c>
      <c r="AM219" s="82">
        <f t="shared" si="129"/>
        <v>1.8375826982068357</v>
      </c>
      <c r="AN219" s="82">
        <f t="shared" si="113"/>
        <v>14.125188549671428</v>
      </c>
      <c r="AO219" s="82">
        <f t="shared" si="113"/>
        <v>14.125188549666065</v>
      </c>
      <c r="AP219" s="82">
        <f t="shared" si="113"/>
        <v>14.125188548854007</v>
      </c>
      <c r="AQ219" s="82">
        <f t="shared" si="113"/>
        <v>14.125188425909874</v>
      </c>
      <c r="AR219" s="82">
        <f t="shared" si="113"/>
        <v>14.125169826888733</v>
      </c>
      <c r="AS219" s="82">
        <f t="shared" si="113"/>
        <v>14.122627666120879</v>
      </c>
      <c r="AT219" s="82">
        <f t="shared" si="113"/>
        <v>14.040011879018611</v>
      </c>
      <c r="AU219" s="82">
        <f t="shared" si="130"/>
        <v>13.573801014722969</v>
      </c>
    </row>
    <row r="220" spans="1:47" s="82" customFormat="1" ht="12.95" customHeight="1" x14ac:dyDescent="0.2">
      <c r="A220" s="82" t="s">
        <v>127</v>
      </c>
      <c r="C220" s="73">
        <v>45580.347000000002</v>
      </c>
      <c r="D220" s="73"/>
      <c r="E220" s="82">
        <f t="shared" si="114"/>
        <v>669.99764667012732</v>
      </c>
      <c r="F220" s="82">
        <f t="shared" si="131"/>
        <v>670</v>
      </c>
      <c r="G220" s="82">
        <f t="shared" si="115"/>
        <v>-5.3350000016507693E-3</v>
      </c>
      <c r="I220" s="82">
        <f t="shared" si="110"/>
        <v>-5.3350000016507693E-3</v>
      </c>
      <c r="Q220" s="111">
        <f t="shared" si="116"/>
        <v>30561.847000000002</v>
      </c>
      <c r="S220" s="83">
        <f t="shared" si="111"/>
        <v>0.1</v>
      </c>
      <c r="Z220" s="82">
        <f t="shared" si="117"/>
        <v>670</v>
      </c>
      <c r="AA220" s="82">
        <f t="shared" si="118"/>
        <v>-9.7748181652194954E-4</v>
      </c>
      <c r="AB220" s="82">
        <f t="shared" si="119"/>
        <v>9.8874984737003943E-2</v>
      </c>
      <c r="AC220" s="82">
        <f t="shared" si="120"/>
        <v>-5.3350000016507693E-3</v>
      </c>
      <c r="AD220" s="82">
        <f t="shared" si="121"/>
        <v>-4.3575181851288197E-3</v>
      </c>
      <c r="AE220" s="82">
        <f t="shared" si="122"/>
        <v>1.8987964733728363E-6</v>
      </c>
      <c r="AF220" s="82">
        <f t="shared" si="123"/>
        <v>-5.3350000016507693E-3</v>
      </c>
      <c r="AG220" s="83"/>
      <c r="AH220" s="82">
        <f t="shared" si="124"/>
        <v>-0.10420998473865471</v>
      </c>
      <c r="AI220" s="82">
        <f t="shared" si="125"/>
        <v>0.69889198071997105</v>
      </c>
      <c r="AJ220" s="82">
        <f t="shared" si="126"/>
        <v>-0.71508708207996274</v>
      </c>
      <c r="AK220" s="82">
        <f t="shared" si="127"/>
        <v>0.46195865738096797</v>
      </c>
      <c r="AL220" s="82">
        <f t="shared" si="128"/>
        <v>2.1484409990472413</v>
      </c>
      <c r="AM220" s="82">
        <f t="shared" si="129"/>
        <v>1.8454792437101502</v>
      </c>
      <c r="AN220" s="82">
        <f t="shared" si="113"/>
        <v>14.129476378556749</v>
      </c>
      <c r="AO220" s="82">
        <f t="shared" si="113"/>
        <v>14.129476378555898</v>
      </c>
      <c r="AP220" s="82">
        <f t="shared" si="113"/>
        <v>14.129476378355221</v>
      </c>
      <c r="AQ220" s="82">
        <f t="shared" si="113"/>
        <v>14.12947633103426</v>
      </c>
      <c r="AR220" s="82">
        <f t="shared" si="113"/>
        <v>14.129465180537284</v>
      </c>
      <c r="AS220" s="82">
        <f t="shared" si="113"/>
        <v>14.127178949460946</v>
      </c>
      <c r="AT220" s="82">
        <f t="shared" si="113"/>
        <v>14.045528050464172</v>
      </c>
      <c r="AU220" s="82">
        <f t="shared" si="130"/>
        <v>13.578065591117289</v>
      </c>
    </row>
    <row r="221" spans="1:47" s="82" customFormat="1" ht="12.95" customHeight="1" x14ac:dyDescent="0.2">
      <c r="A221" s="82" t="s">
        <v>105</v>
      </c>
      <c r="C221" s="73">
        <v>45591.688000000002</v>
      </c>
      <c r="D221" s="73"/>
      <c r="E221" s="82">
        <f t="shared" si="114"/>
        <v>675.00029223637239</v>
      </c>
      <c r="F221" s="82">
        <f t="shared" si="131"/>
        <v>675</v>
      </c>
      <c r="G221" s="82">
        <f t="shared" si="115"/>
        <v>6.6250000236323103E-4</v>
      </c>
      <c r="I221" s="82">
        <f t="shared" si="110"/>
        <v>6.6250000236323103E-4</v>
      </c>
      <c r="Q221" s="111">
        <f t="shared" si="116"/>
        <v>30573.188000000002</v>
      </c>
      <c r="S221" s="83">
        <f t="shared" si="111"/>
        <v>0.1</v>
      </c>
      <c r="Z221" s="82">
        <f t="shared" si="117"/>
        <v>675</v>
      </c>
      <c r="AA221" s="82">
        <f t="shared" si="118"/>
        <v>-1.1017503584099669E-3</v>
      </c>
      <c r="AB221" s="82">
        <f t="shared" si="119"/>
        <v>0.10482557379049377</v>
      </c>
      <c r="AC221" s="82">
        <f t="shared" si="120"/>
        <v>6.6250000236323103E-4</v>
      </c>
      <c r="AD221" s="82">
        <f t="shared" si="121"/>
        <v>1.764250360773198E-3</v>
      </c>
      <c r="AE221" s="82">
        <f t="shared" si="122"/>
        <v>3.1125793354883591E-7</v>
      </c>
      <c r="AF221" s="82">
        <f t="shared" si="123"/>
        <v>6.6250000236323103E-4</v>
      </c>
      <c r="AG221" s="83"/>
      <c r="AH221" s="82">
        <f t="shared" si="124"/>
        <v>-0.10416307378813054</v>
      </c>
      <c r="AI221" s="82">
        <f t="shared" si="125"/>
        <v>0.69813978434486534</v>
      </c>
      <c r="AJ221" s="82">
        <f t="shared" si="126"/>
        <v>-0.71394730566124565</v>
      </c>
      <c r="AK221" s="82">
        <f t="shared" si="127"/>
        <v>0.46146749680622623</v>
      </c>
      <c r="AL221" s="82">
        <f t="shared" si="128"/>
        <v>2.1500701411401475</v>
      </c>
      <c r="AM221" s="82">
        <f t="shared" si="129"/>
        <v>1.8490734795612105</v>
      </c>
      <c r="AN221" s="82">
        <f t="shared" ref="AN221:AT230" si="132">$AU221+$AB$7*SIN(AO221)</f>
        <v>14.131422029674578</v>
      </c>
      <c r="AO221" s="82">
        <f t="shared" si="132"/>
        <v>14.131422029674317</v>
      </c>
      <c r="AP221" s="82">
        <f t="shared" si="132"/>
        <v>14.131422029592066</v>
      </c>
      <c r="AQ221" s="82">
        <f t="shared" si="132"/>
        <v>14.131422003628165</v>
      </c>
      <c r="AR221" s="82">
        <f t="shared" si="132"/>
        <v>14.131413813522792</v>
      </c>
      <c r="AS221" s="82">
        <f t="shared" si="132"/>
        <v>14.129242053779585</v>
      </c>
      <c r="AT221" s="82">
        <f t="shared" si="132"/>
        <v>14.04803259205544</v>
      </c>
      <c r="AU221" s="82">
        <f t="shared" si="130"/>
        <v>13.580004034932887</v>
      </c>
    </row>
    <row r="222" spans="1:47" s="82" customFormat="1" ht="12.95" customHeight="1" x14ac:dyDescent="0.2">
      <c r="A222" s="82" t="s">
        <v>105</v>
      </c>
      <c r="C222" s="73">
        <v>45788.915999999997</v>
      </c>
      <c r="D222" s="73"/>
      <c r="E222" s="82">
        <f t="shared" si="114"/>
        <v>761.9998319365161</v>
      </c>
      <c r="F222" s="82">
        <f t="shared" si="131"/>
        <v>762</v>
      </c>
      <c r="G222" s="82">
        <f t="shared" si="115"/>
        <v>-3.8100000529084355E-4</v>
      </c>
      <c r="I222" s="82">
        <f t="shared" si="110"/>
        <v>-3.8100000529084355E-4</v>
      </c>
      <c r="Q222" s="111">
        <f t="shared" si="116"/>
        <v>30770.415999999997</v>
      </c>
      <c r="S222" s="83">
        <f t="shared" si="111"/>
        <v>0.1</v>
      </c>
      <c r="Z222" s="82">
        <f t="shared" si="117"/>
        <v>762</v>
      </c>
      <c r="AA222" s="82">
        <f t="shared" si="118"/>
        <v>-3.2735516608357607E-3</v>
      </c>
      <c r="AB222" s="82">
        <f t="shared" si="119"/>
        <v>0.10291198061739117</v>
      </c>
      <c r="AC222" s="82">
        <f t="shared" si="120"/>
        <v>-3.8100000529084355E-4</v>
      </c>
      <c r="AD222" s="82">
        <f t="shared" si="121"/>
        <v>2.8925516555449171E-3</v>
      </c>
      <c r="AE222" s="82">
        <f t="shared" si="122"/>
        <v>8.3668550799956412E-7</v>
      </c>
      <c r="AF222" s="82">
        <f t="shared" si="123"/>
        <v>-3.8100000529084355E-4</v>
      </c>
      <c r="AG222" s="83"/>
      <c r="AH222" s="82">
        <f t="shared" si="124"/>
        <v>-0.10329298062268201</v>
      </c>
      <c r="AI222" s="82">
        <f t="shared" si="125"/>
        <v>0.68542952905003085</v>
      </c>
      <c r="AJ222" s="82">
        <f t="shared" si="126"/>
        <v>-0.69420880248584416</v>
      </c>
      <c r="AK222" s="82">
        <f t="shared" si="127"/>
        <v>0.45289872953043647</v>
      </c>
      <c r="AL222" s="82">
        <f t="shared" si="128"/>
        <v>2.1778695859754973</v>
      </c>
      <c r="AM222" s="82">
        <f t="shared" si="129"/>
        <v>1.9121218693119051</v>
      </c>
      <c r="AN222" s="82">
        <f t="shared" si="132"/>
        <v>14.164947284148608</v>
      </c>
      <c r="AO222" s="82">
        <f t="shared" si="132"/>
        <v>14.164947284128264</v>
      </c>
      <c r="AP222" s="82">
        <f t="shared" si="132"/>
        <v>14.164947285456584</v>
      </c>
      <c r="AQ222" s="82">
        <f t="shared" si="132"/>
        <v>14.164947198733707</v>
      </c>
      <c r="AR222" s="82">
        <f t="shared" si="132"/>
        <v>14.164952860095729</v>
      </c>
      <c r="AS222" s="82">
        <f t="shared" si="132"/>
        <v>14.164580827995954</v>
      </c>
      <c r="AT222" s="82">
        <f t="shared" si="132"/>
        <v>14.091328258221294</v>
      </c>
      <c r="AU222" s="82">
        <f t="shared" si="130"/>
        <v>13.613732957324316</v>
      </c>
    </row>
    <row r="223" spans="1:47" s="82" customFormat="1" ht="12.95" customHeight="1" x14ac:dyDescent="0.2">
      <c r="A223" s="82" t="s">
        <v>128</v>
      </c>
      <c r="C223" s="73">
        <v>45802.519</v>
      </c>
      <c r="D223" s="73"/>
      <c r="E223" s="82">
        <f t="shared" si="114"/>
        <v>768.00027172468674</v>
      </c>
      <c r="F223" s="82">
        <f t="shared" si="131"/>
        <v>768</v>
      </c>
      <c r="G223" s="82">
        <f t="shared" si="115"/>
        <v>6.1599999753525481E-4</v>
      </c>
      <c r="I223" s="82">
        <f t="shared" si="110"/>
        <v>6.1599999753525481E-4</v>
      </c>
      <c r="Q223" s="111">
        <f t="shared" si="116"/>
        <v>30784.019</v>
      </c>
      <c r="S223" s="83">
        <f t="shared" si="111"/>
        <v>0.1</v>
      </c>
      <c r="Z223" s="82">
        <f t="shared" si="117"/>
        <v>768</v>
      </c>
      <c r="AA223" s="82">
        <f t="shared" si="118"/>
        <v>-3.4240855497426753E-3</v>
      </c>
      <c r="AB223" s="82">
        <f t="shared" si="119"/>
        <v>0.10384531074455496</v>
      </c>
      <c r="AC223" s="82">
        <f t="shared" si="120"/>
        <v>6.1599999753525481E-4</v>
      </c>
      <c r="AD223" s="82">
        <f t="shared" si="121"/>
        <v>4.0400855472779301E-3</v>
      </c>
      <c r="AE223" s="82">
        <f t="shared" si="122"/>
        <v>1.6322291229324014E-6</v>
      </c>
      <c r="AF223" s="82">
        <f t="shared" si="123"/>
        <v>6.1599999753525481E-4</v>
      </c>
      <c r="AG223" s="83"/>
      <c r="AH223" s="82">
        <f t="shared" si="124"/>
        <v>-0.1032293107470197</v>
      </c>
      <c r="AI223" s="82">
        <f t="shared" si="125"/>
        <v>0.68457860449273134</v>
      </c>
      <c r="AJ223" s="82">
        <f t="shared" si="126"/>
        <v>-0.69285435198597589</v>
      </c>
      <c r="AK223" s="82">
        <f t="shared" si="127"/>
        <v>0.45230651516445802</v>
      </c>
      <c r="AL223" s="82">
        <f t="shared" si="128"/>
        <v>2.1797496553004208</v>
      </c>
      <c r="AM223" s="82">
        <f t="shared" si="129"/>
        <v>1.9165067510929834</v>
      </c>
      <c r="AN223" s="82">
        <f t="shared" si="132"/>
        <v>14.1672369021626</v>
      </c>
      <c r="AO223" s="82">
        <f t="shared" si="132"/>
        <v>14.167236902142914</v>
      </c>
      <c r="AP223" s="82">
        <f t="shared" si="132"/>
        <v>14.167236903330371</v>
      </c>
      <c r="AQ223" s="82">
        <f t="shared" si="132"/>
        <v>14.167236831705646</v>
      </c>
      <c r="AR223" s="82">
        <f t="shared" si="132"/>
        <v>14.167241151641361</v>
      </c>
      <c r="AS223" s="82">
        <f t="shared" si="132"/>
        <v>14.166979482008196</v>
      </c>
      <c r="AT223" s="82">
        <f t="shared" si="132"/>
        <v>14.094294261311699</v>
      </c>
      <c r="AU223" s="82">
        <f t="shared" si="130"/>
        <v>13.616059089903036</v>
      </c>
    </row>
    <row r="224" spans="1:47" s="82" customFormat="1" ht="12.95" customHeight="1" x14ac:dyDescent="0.2">
      <c r="A224" s="82" t="s">
        <v>105</v>
      </c>
      <c r="C224" s="73">
        <v>45813.851999999999</v>
      </c>
      <c r="D224" s="73"/>
      <c r="E224" s="82">
        <f t="shared" si="114"/>
        <v>772.99938839889955</v>
      </c>
      <c r="F224" s="82">
        <f t="shared" si="131"/>
        <v>773</v>
      </c>
      <c r="G224" s="82">
        <f t="shared" si="115"/>
        <v>-1.3865000000805594E-3</v>
      </c>
      <c r="I224" s="82">
        <f t="shared" si="110"/>
        <v>-1.3865000000805594E-3</v>
      </c>
      <c r="Q224" s="111">
        <f t="shared" si="116"/>
        <v>30795.351999999999</v>
      </c>
      <c r="S224" s="83">
        <f t="shared" si="111"/>
        <v>0.1</v>
      </c>
      <c r="Z224" s="82">
        <f t="shared" si="117"/>
        <v>773</v>
      </c>
      <c r="AA224" s="82">
        <f t="shared" si="118"/>
        <v>-3.5496135126702327E-3</v>
      </c>
      <c r="AB224" s="82">
        <f t="shared" si="119"/>
        <v>0.10178940011276881</v>
      </c>
      <c r="AC224" s="82">
        <f t="shared" si="120"/>
        <v>-1.3865000000805594E-3</v>
      </c>
      <c r="AD224" s="82">
        <f t="shared" si="121"/>
        <v>2.1631135125896733E-3</v>
      </c>
      <c r="AE224" s="82">
        <f t="shared" si="122"/>
        <v>4.6790600683480352E-7</v>
      </c>
      <c r="AF224" s="82">
        <f t="shared" si="123"/>
        <v>-1.3865000000805594E-3</v>
      </c>
      <c r="AG224" s="83"/>
      <c r="AH224" s="82">
        <f t="shared" si="124"/>
        <v>-0.10317590011284937</v>
      </c>
      <c r="AI224" s="82">
        <f t="shared" si="125"/>
        <v>0.68387196072580037</v>
      </c>
      <c r="AJ224" s="82">
        <f t="shared" si="126"/>
        <v>-0.6917263432241969</v>
      </c>
      <c r="AK224" s="82">
        <f t="shared" si="127"/>
        <v>0.45181290728421974</v>
      </c>
      <c r="AL224" s="82">
        <f t="shared" si="128"/>
        <v>2.181312819646847</v>
      </c>
      <c r="AM224" s="82">
        <f t="shared" si="129"/>
        <v>1.9201645629331405</v>
      </c>
      <c r="AN224" s="82">
        <f t="shared" si="132"/>
        <v>14.169142748173886</v>
      </c>
      <c r="AO224" s="82">
        <f t="shared" si="132"/>
        <v>14.169142748157403</v>
      </c>
      <c r="AP224" s="82">
        <f t="shared" si="132"/>
        <v>14.16914274909244</v>
      </c>
      <c r="AQ224" s="82">
        <f t="shared" si="132"/>
        <v>14.169142696053649</v>
      </c>
      <c r="AR224" s="82">
        <f t="shared" si="132"/>
        <v>14.169145704472449</v>
      </c>
      <c r="AS224" s="82">
        <f t="shared" si="132"/>
        <v>14.168974614136957</v>
      </c>
      <c r="AT224" s="82">
        <f t="shared" si="132"/>
        <v>14.096763954001691</v>
      </c>
      <c r="AU224" s="82">
        <f t="shared" si="130"/>
        <v>13.617997533718636</v>
      </c>
    </row>
    <row r="225" spans="1:47" s="82" customFormat="1" ht="12.95" customHeight="1" x14ac:dyDescent="0.2">
      <c r="A225" s="82" t="s">
        <v>105</v>
      </c>
      <c r="C225" s="73">
        <v>45847.858</v>
      </c>
      <c r="D225" s="73"/>
      <c r="E225" s="82">
        <f t="shared" si="114"/>
        <v>787.99982620206777</v>
      </c>
      <c r="F225" s="82">
        <f t="shared" si="131"/>
        <v>788</v>
      </c>
      <c r="G225" s="82">
        <f t="shared" si="115"/>
        <v>-3.9400000241585076E-4</v>
      </c>
      <c r="I225" s="82">
        <f t="shared" si="110"/>
        <v>-3.9400000241585076E-4</v>
      </c>
      <c r="Q225" s="111">
        <f t="shared" si="116"/>
        <v>30829.358</v>
      </c>
      <c r="S225" s="83">
        <f t="shared" si="111"/>
        <v>0.1</v>
      </c>
      <c r="Z225" s="82">
        <f t="shared" si="117"/>
        <v>788</v>
      </c>
      <c r="AA225" s="82">
        <f t="shared" si="118"/>
        <v>-3.9266626922664499E-3</v>
      </c>
      <c r="AB225" s="82">
        <f t="shared" si="119"/>
        <v>0.10261975826260782</v>
      </c>
      <c r="AC225" s="82">
        <f t="shared" si="120"/>
        <v>-3.9400000241585076E-4</v>
      </c>
      <c r="AD225" s="82">
        <f t="shared" si="121"/>
        <v>3.5326626898505992E-3</v>
      </c>
      <c r="AE225" s="82">
        <f t="shared" si="122"/>
        <v>1.2479705680262471E-6</v>
      </c>
      <c r="AF225" s="82">
        <f t="shared" si="123"/>
        <v>-3.9400000241585076E-4</v>
      </c>
      <c r="AG225" s="83"/>
      <c r="AH225" s="82">
        <f t="shared" si="124"/>
        <v>-0.10301375826502367</v>
      </c>
      <c r="AI225" s="82">
        <f t="shared" si="125"/>
        <v>0.68176535261789373</v>
      </c>
      <c r="AJ225" s="82">
        <f t="shared" si="126"/>
        <v>-0.68834617093676775</v>
      </c>
      <c r="AK225" s="82">
        <f t="shared" si="127"/>
        <v>0.45033159961250252</v>
      </c>
      <c r="AL225" s="82">
        <f t="shared" si="128"/>
        <v>2.185983034369392</v>
      </c>
      <c r="AM225" s="82">
        <f t="shared" si="129"/>
        <v>1.9311586006826553</v>
      </c>
      <c r="AN225" s="82">
        <f t="shared" si="132"/>
        <v>14.174848519810874</v>
      </c>
      <c r="AO225" s="82">
        <f t="shared" si="132"/>
        <v>14.174848519828219</v>
      </c>
      <c r="AP225" s="82">
        <f t="shared" si="132"/>
        <v>14.174848518993299</v>
      </c>
      <c r="AQ225" s="82">
        <f t="shared" si="132"/>
        <v>14.174848559184365</v>
      </c>
      <c r="AR225" s="82">
        <f t="shared" si="132"/>
        <v>14.17484662443011</v>
      </c>
      <c r="AS225" s="82">
        <f t="shared" si="132"/>
        <v>14.17493964901105</v>
      </c>
      <c r="AT225" s="82">
        <f t="shared" si="132"/>
        <v>14.104162230150029</v>
      </c>
      <c r="AU225" s="82">
        <f t="shared" si="130"/>
        <v>13.623812865165434</v>
      </c>
    </row>
    <row r="226" spans="1:47" s="82" customFormat="1" ht="12.95" customHeight="1" x14ac:dyDescent="0.2">
      <c r="A226" s="82" t="s">
        <v>129</v>
      </c>
      <c r="C226" s="73">
        <v>45861.464</v>
      </c>
      <c r="D226" s="73"/>
      <c r="E226" s="82">
        <f t="shared" si="114"/>
        <v>794.00158932474892</v>
      </c>
      <c r="F226" s="82">
        <f t="shared" si="131"/>
        <v>794</v>
      </c>
      <c r="G226" s="82">
        <f t="shared" si="115"/>
        <v>3.6029999973834492E-3</v>
      </c>
      <c r="I226" s="82">
        <f t="shared" si="110"/>
        <v>3.6029999973834492E-3</v>
      </c>
      <c r="Q226" s="111">
        <f t="shared" si="116"/>
        <v>30842.964</v>
      </c>
      <c r="S226" s="83">
        <f t="shared" si="111"/>
        <v>0.1</v>
      </c>
      <c r="Z226" s="82">
        <f t="shared" si="117"/>
        <v>794</v>
      </c>
      <c r="AA226" s="82">
        <f t="shared" si="118"/>
        <v>-4.0776828996006015E-3</v>
      </c>
      <c r="AB226" s="82">
        <f t="shared" si="119"/>
        <v>0.10655110445959862</v>
      </c>
      <c r="AC226" s="82">
        <f t="shared" si="120"/>
        <v>3.6029999973834492E-3</v>
      </c>
      <c r="AD226" s="82">
        <f t="shared" si="121"/>
        <v>7.6806828969840507E-3</v>
      </c>
      <c r="AE226" s="82">
        <f t="shared" si="122"/>
        <v>5.8992889764023316E-6</v>
      </c>
      <c r="AF226" s="82">
        <f t="shared" si="123"/>
        <v>3.6029999973834492E-3</v>
      </c>
      <c r="AG226" s="83"/>
      <c r="AH226" s="82">
        <f t="shared" si="124"/>
        <v>-0.10294810446221517</v>
      </c>
      <c r="AI226" s="82">
        <f t="shared" si="125"/>
        <v>0.68092826547274621</v>
      </c>
      <c r="AJ226" s="82">
        <f t="shared" si="126"/>
        <v>-0.68699573537714753</v>
      </c>
      <c r="AK226" s="82">
        <f t="shared" si="127"/>
        <v>0.44973888938998646</v>
      </c>
      <c r="AL226" s="82">
        <f t="shared" si="128"/>
        <v>2.187843081807967</v>
      </c>
      <c r="AM226" s="82">
        <f t="shared" si="129"/>
        <v>1.9355649454213988</v>
      </c>
      <c r="AN226" s="82">
        <f t="shared" si="132"/>
        <v>14.177125913497578</v>
      </c>
      <c r="AO226" s="82">
        <f t="shared" si="132"/>
        <v>14.177125913543707</v>
      </c>
      <c r="AP226" s="82">
        <f t="shared" si="132"/>
        <v>14.17712591144964</v>
      </c>
      <c r="AQ226" s="82">
        <f t="shared" si="132"/>
        <v>14.177126006510811</v>
      </c>
      <c r="AR226" s="82">
        <f t="shared" si="132"/>
        <v>14.177121690934937</v>
      </c>
      <c r="AS226" s="82">
        <f t="shared" si="132"/>
        <v>14.17731714171949</v>
      </c>
      <c r="AT226" s="82">
        <f t="shared" si="132"/>
        <v>14.10711699514345</v>
      </c>
      <c r="AU226" s="82">
        <f t="shared" si="130"/>
        <v>13.626138997744153</v>
      </c>
    </row>
    <row r="227" spans="1:47" s="82" customFormat="1" ht="12.95" customHeight="1" x14ac:dyDescent="0.2">
      <c r="A227" s="82" t="s">
        <v>130</v>
      </c>
      <c r="C227" s="73">
        <v>45879.591999999997</v>
      </c>
      <c r="D227" s="73"/>
      <c r="E227" s="82">
        <f t="shared" si="114"/>
        <v>801.99805866827001</v>
      </c>
      <c r="F227" s="82">
        <f t="shared" si="131"/>
        <v>802</v>
      </c>
      <c r="G227" s="82">
        <f t="shared" si="115"/>
        <v>-4.4010000056005083E-3</v>
      </c>
      <c r="I227" s="82">
        <f t="shared" si="110"/>
        <v>-4.4010000056005083E-3</v>
      </c>
      <c r="Q227" s="111">
        <f t="shared" si="116"/>
        <v>30861.091999999997</v>
      </c>
      <c r="S227" s="83">
        <f t="shared" si="111"/>
        <v>0.1</v>
      </c>
      <c r="Z227" s="82">
        <f t="shared" si="117"/>
        <v>802</v>
      </c>
      <c r="AA227" s="82">
        <f t="shared" si="118"/>
        <v>-4.279226461696678E-3</v>
      </c>
      <c r="AB227" s="82">
        <f t="shared" si="119"/>
        <v>9.8458862583699333E-2</v>
      </c>
      <c r="AC227" s="82">
        <f t="shared" si="120"/>
        <v>-4.4010000056005083E-3</v>
      </c>
      <c r="AD227" s="82">
        <f t="shared" si="121"/>
        <v>-1.2177354390383033E-4</v>
      </c>
      <c r="AE227" s="82">
        <f t="shared" si="122"/>
        <v>1.4828795994898093E-9</v>
      </c>
      <c r="AF227" s="82">
        <f t="shared" si="123"/>
        <v>-4.4010000056005083E-3</v>
      </c>
      <c r="AG227" s="83"/>
      <c r="AH227" s="82">
        <f t="shared" si="124"/>
        <v>-0.10285986258929984</v>
      </c>
      <c r="AI227" s="82">
        <f t="shared" si="125"/>
        <v>0.67981704906620322</v>
      </c>
      <c r="AJ227" s="82">
        <f t="shared" si="126"/>
        <v>-0.6851966206461434</v>
      </c>
      <c r="AK227" s="82">
        <f t="shared" si="127"/>
        <v>0.44894845843960163</v>
      </c>
      <c r="AL227" s="82">
        <f t="shared" si="128"/>
        <v>2.1903160571823572</v>
      </c>
      <c r="AM227" s="82">
        <f t="shared" si="129"/>
        <v>1.9414479076996607</v>
      </c>
      <c r="AN227" s="82">
        <f t="shared" si="132"/>
        <v>14.180158096055804</v>
      </c>
      <c r="AO227" s="82">
        <f t="shared" si="132"/>
        <v>14.180158096160001</v>
      </c>
      <c r="AP227" s="82">
        <f t="shared" si="132"/>
        <v>14.180158091763319</v>
      </c>
      <c r="AQ227" s="82">
        <f t="shared" si="132"/>
        <v>14.180158277283287</v>
      </c>
      <c r="AR227" s="82">
        <f t="shared" si="132"/>
        <v>14.180150448488275</v>
      </c>
      <c r="AS227" s="82">
        <f t="shared" si="132"/>
        <v>14.180479588092489</v>
      </c>
      <c r="AT227" s="82">
        <f t="shared" si="132"/>
        <v>14.111052632852266</v>
      </c>
      <c r="AU227" s="82">
        <f t="shared" si="130"/>
        <v>13.629240507849111</v>
      </c>
    </row>
    <row r="228" spans="1:47" s="82" customFormat="1" ht="12.95" customHeight="1" x14ac:dyDescent="0.2">
      <c r="A228" s="82" t="s">
        <v>130</v>
      </c>
      <c r="C228" s="73">
        <v>45879.597000000002</v>
      </c>
      <c r="D228" s="73"/>
      <c r="E228" s="82">
        <f t="shared" si="114"/>
        <v>802.00026422579174</v>
      </c>
      <c r="F228" s="82">
        <f t="shared" si="131"/>
        <v>802</v>
      </c>
      <c r="G228" s="82">
        <f t="shared" si="115"/>
        <v>5.9899999905610457E-4</v>
      </c>
      <c r="I228" s="82">
        <f t="shared" si="110"/>
        <v>5.9899999905610457E-4</v>
      </c>
      <c r="Q228" s="111">
        <f t="shared" si="116"/>
        <v>30861.097000000002</v>
      </c>
      <c r="S228" s="83">
        <f t="shared" si="111"/>
        <v>0.1</v>
      </c>
      <c r="Z228" s="82">
        <f t="shared" si="117"/>
        <v>802</v>
      </c>
      <c r="AA228" s="82">
        <f t="shared" si="118"/>
        <v>-4.279226461696678E-3</v>
      </c>
      <c r="AB228" s="82">
        <f t="shared" si="119"/>
        <v>0.10345886258835595</v>
      </c>
      <c r="AC228" s="82">
        <f t="shared" si="120"/>
        <v>5.9899999905610457E-4</v>
      </c>
      <c r="AD228" s="82">
        <f t="shared" si="121"/>
        <v>4.8782264607527825E-3</v>
      </c>
      <c r="AE228" s="82">
        <f t="shared" si="122"/>
        <v>2.3797093402388623E-6</v>
      </c>
      <c r="AF228" s="82">
        <f t="shared" si="123"/>
        <v>5.9899999905610457E-4</v>
      </c>
      <c r="AG228" s="83"/>
      <c r="AH228" s="82">
        <f t="shared" si="124"/>
        <v>-0.10285986258929984</v>
      </c>
      <c r="AI228" s="82">
        <f t="shared" si="125"/>
        <v>0.67981704906620322</v>
      </c>
      <c r="AJ228" s="82">
        <f t="shared" si="126"/>
        <v>-0.6851966206461434</v>
      </c>
      <c r="AK228" s="82">
        <f t="shared" si="127"/>
        <v>0.44894845843960163</v>
      </c>
      <c r="AL228" s="82">
        <f t="shared" si="128"/>
        <v>2.1903160571823572</v>
      </c>
      <c r="AM228" s="82">
        <f t="shared" si="129"/>
        <v>1.9414479076996607</v>
      </c>
      <c r="AN228" s="82">
        <f t="shared" si="132"/>
        <v>14.180158096055804</v>
      </c>
      <c r="AO228" s="82">
        <f t="shared" si="132"/>
        <v>14.180158096160001</v>
      </c>
      <c r="AP228" s="82">
        <f t="shared" si="132"/>
        <v>14.180158091763319</v>
      </c>
      <c r="AQ228" s="82">
        <f t="shared" si="132"/>
        <v>14.180158277283287</v>
      </c>
      <c r="AR228" s="82">
        <f t="shared" si="132"/>
        <v>14.180150448488275</v>
      </c>
      <c r="AS228" s="82">
        <f t="shared" si="132"/>
        <v>14.180479588092489</v>
      </c>
      <c r="AT228" s="82">
        <f t="shared" si="132"/>
        <v>14.111052632852266</v>
      </c>
      <c r="AU228" s="82">
        <f t="shared" si="130"/>
        <v>13.629240507849111</v>
      </c>
    </row>
    <row r="229" spans="1:47" s="82" customFormat="1" ht="12.95" customHeight="1" x14ac:dyDescent="0.2">
      <c r="A229" s="82" t="s">
        <v>131</v>
      </c>
      <c r="C229" s="73">
        <v>45920.404000000002</v>
      </c>
      <c r="D229" s="73"/>
      <c r="E229" s="82">
        <f t="shared" si="114"/>
        <v>820.00070136729244</v>
      </c>
      <c r="F229" s="82">
        <f t="shared" si="131"/>
        <v>820</v>
      </c>
      <c r="G229" s="82">
        <f t="shared" si="115"/>
        <v>1.5899999998509884E-3</v>
      </c>
      <c r="I229" s="82">
        <f t="shared" ref="I229:I260" si="133">+G229</f>
        <v>1.5899999998509884E-3</v>
      </c>
      <c r="Q229" s="111">
        <f t="shared" si="116"/>
        <v>30901.904000000002</v>
      </c>
      <c r="S229" s="83">
        <f t="shared" ref="S229:S260" si="134">S$16</f>
        <v>0.1</v>
      </c>
      <c r="Z229" s="82">
        <f t="shared" si="117"/>
        <v>820</v>
      </c>
      <c r="AA229" s="82">
        <f t="shared" si="118"/>
        <v>-4.7334883117449433E-3</v>
      </c>
      <c r="AB229" s="82">
        <f t="shared" si="119"/>
        <v>0.10424840184206328</v>
      </c>
      <c r="AC229" s="82">
        <f t="shared" si="120"/>
        <v>1.5899999998509884E-3</v>
      </c>
      <c r="AD229" s="82">
        <f t="shared" si="121"/>
        <v>6.3234883115959317E-3</v>
      </c>
      <c r="AE229" s="82">
        <f t="shared" si="122"/>
        <v>3.9986504426890367E-6</v>
      </c>
      <c r="AF229" s="82">
        <f t="shared" si="123"/>
        <v>1.5899999998509884E-3</v>
      </c>
      <c r="AG229" s="83"/>
      <c r="AH229" s="82">
        <f t="shared" si="124"/>
        <v>-0.1026584018422123</v>
      </c>
      <c r="AI229" s="82">
        <f t="shared" si="125"/>
        <v>0.67733710871863373</v>
      </c>
      <c r="AJ229" s="82">
        <f t="shared" si="126"/>
        <v>-0.68115480103300408</v>
      </c>
      <c r="AK229" s="82">
        <f t="shared" si="127"/>
        <v>0.44716942985172642</v>
      </c>
      <c r="AL229" s="82">
        <f t="shared" si="128"/>
        <v>2.1958508959552545</v>
      </c>
      <c r="AM229" s="82">
        <f t="shared" si="129"/>
        <v>1.9547176691840389</v>
      </c>
      <c r="AN229" s="82">
        <f t="shared" si="132"/>
        <v>14.186962482993826</v>
      </c>
      <c r="AO229" s="82">
        <f t="shared" si="132"/>
        <v>14.18696248334647</v>
      </c>
      <c r="AP229" s="82">
        <f t="shared" si="132"/>
        <v>14.186962470498401</v>
      </c>
      <c r="AQ229" s="82">
        <f t="shared" si="132"/>
        <v>14.186962938596483</v>
      </c>
      <c r="AR229" s="82">
        <f t="shared" si="132"/>
        <v>14.186945881380469</v>
      </c>
      <c r="AS229" s="82">
        <f t="shared" si="132"/>
        <v>14.187563711712267</v>
      </c>
      <c r="AT229" s="82">
        <f t="shared" si="132"/>
        <v>14.119890859839801</v>
      </c>
      <c r="AU229" s="82">
        <f t="shared" si="130"/>
        <v>13.63621890558527</v>
      </c>
    </row>
    <row r="230" spans="1:47" s="82" customFormat="1" ht="12.95" customHeight="1" x14ac:dyDescent="0.2">
      <c r="A230" s="82" t="s">
        <v>133</v>
      </c>
      <c r="C230" s="73">
        <v>46176.56</v>
      </c>
      <c r="D230" s="73"/>
      <c r="E230" s="82">
        <f t="shared" si="114"/>
        <v>932.99405977193135</v>
      </c>
      <c r="F230" s="82">
        <f t="shared" si="131"/>
        <v>933</v>
      </c>
      <c r="G230" s="82">
        <f t="shared" si="115"/>
        <v>-1.3466500000504311E-2</v>
      </c>
      <c r="I230" s="82">
        <f t="shared" si="133"/>
        <v>-1.3466500000504311E-2</v>
      </c>
      <c r="Q230" s="111">
        <f t="shared" si="116"/>
        <v>31158.059999999998</v>
      </c>
      <c r="S230" s="83">
        <f t="shared" si="134"/>
        <v>0.1</v>
      </c>
      <c r="Z230" s="82">
        <f t="shared" si="117"/>
        <v>933</v>
      </c>
      <c r="AA230" s="82">
        <f t="shared" si="118"/>
        <v>-7.6132519702199336E-3</v>
      </c>
      <c r="AB230" s="82">
        <f t="shared" si="119"/>
        <v>8.7837982683474147E-2</v>
      </c>
      <c r="AC230" s="82">
        <f t="shared" si="120"/>
        <v>-1.3466500000504311E-2</v>
      </c>
      <c r="AD230" s="82">
        <f t="shared" si="121"/>
        <v>-5.8532480302843776E-3</v>
      </c>
      <c r="AE230" s="82">
        <f t="shared" si="122"/>
        <v>3.4260512504027948E-6</v>
      </c>
      <c r="AF230" s="82">
        <f t="shared" si="123"/>
        <v>-1.3466500000504311E-2</v>
      </c>
      <c r="AG230" s="83"/>
      <c r="AH230" s="82">
        <f t="shared" si="124"/>
        <v>-0.10130448268397846</v>
      </c>
      <c r="AI230" s="82">
        <f t="shared" si="125"/>
        <v>0.66238705993031277</v>
      </c>
      <c r="AJ230" s="82">
        <f t="shared" si="126"/>
        <v>-0.65598451680525049</v>
      </c>
      <c r="AK230" s="82">
        <f t="shared" si="127"/>
        <v>0.43599236587521872</v>
      </c>
      <c r="AL230" s="82">
        <f t="shared" si="128"/>
        <v>2.2297034043252562</v>
      </c>
      <c r="AM230" s="82">
        <f t="shared" si="129"/>
        <v>2.039118351656843</v>
      </c>
      <c r="AN230" s="82">
        <f t="shared" si="132"/>
        <v>14.22912496175031</v>
      </c>
      <c r="AO230" s="82">
        <f t="shared" si="132"/>
        <v>14.229124975275763</v>
      </c>
      <c r="AP230" s="82">
        <f t="shared" si="132"/>
        <v>14.229124708167749</v>
      </c>
      <c r="AQ230" s="82">
        <f t="shared" si="132"/>
        <v>14.229129983019213</v>
      </c>
      <c r="AR230" s="82">
        <f t="shared" si="132"/>
        <v>14.229025759290984</v>
      </c>
      <c r="AS230" s="82">
        <f t="shared" si="132"/>
        <v>14.231063698786366</v>
      </c>
      <c r="AT230" s="82">
        <f t="shared" si="132"/>
        <v>14.174833674931428</v>
      </c>
      <c r="AU230" s="82">
        <f t="shared" si="130"/>
        <v>13.680027735817816</v>
      </c>
    </row>
    <row r="231" spans="1:47" s="82" customFormat="1" ht="12.95" customHeight="1" x14ac:dyDescent="0.2">
      <c r="A231" s="82" t="s">
        <v>132</v>
      </c>
      <c r="C231" s="73">
        <v>46176.578000000001</v>
      </c>
      <c r="D231" s="73"/>
      <c r="E231" s="82">
        <f t="shared" si="114"/>
        <v>933.001999779004</v>
      </c>
      <c r="F231" s="82">
        <f t="shared" si="131"/>
        <v>933</v>
      </c>
      <c r="G231" s="82">
        <f t="shared" si="115"/>
        <v>4.5335000031627715E-3</v>
      </c>
      <c r="I231" s="82">
        <f t="shared" si="133"/>
        <v>4.5335000031627715E-3</v>
      </c>
      <c r="Q231" s="111">
        <f t="shared" si="116"/>
        <v>31158.078000000001</v>
      </c>
      <c r="S231" s="83">
        <f t="shared" si="134"/>
        <v>0.1</v>
      </c>
      <c r="Z231" s="82">
        <f t="shared" si="117"/>
        <v>933</v>
      </c>
      <c r="AA231" s="82">
        <f t="shared" si="118"/>
        <v>-7.6132519702199336E-3</v>
      </c>
      <c r="AB231" s="82">
        <f t="shared" si="119"/>
        <v>0.10583798268714123</v>
      </c>
      <c r="AC231" s="82">
        <f t="shared" si="120"/>
        <v>4.5335000031627715E-3</v>
      </c>
      <c r="AD231" s="82">
        <f t="shared" si="121"/>
        <v>1.2146751973382705E-2</v>
      </c>
      <c r="AE231" s="82">
        <f t="shared" si="122"/>
        <v>1.4754358350287664E-5</v>
      </c>
      <c r="AF231" s="82">
        <f t="shared" si="123"/>
        <v>4.5335000031627715E-3</v>
      </c>
      <c r="AG231" s="83"/>
      <c r="AH231" s="82">
        <f t="shared" si="124"/>
        <v>-0.10130448268397846</v>
      </c>
      <c r="AI231" s="82">
        <f t="shared" si="125"/>
        <v>0.66238705993031277</v>
      </c>
      <c r="AJ231" s="82">
        <f t="shared" si="126"/>
        <v>-0.65598451680525049</v>
      </c>
      <c r="AK231" s="82">
        <f t="shared" si="127"/>
        <v>0.43599236587521872</v>
      </c>
      <c r="AL231" s="82">
        <f t="shared" si="128"/>
        <v>2.2297034043252562</v>
      </c>
      <c r="AM231" s="82">
        <f t="shared" si="129"/>
        <v>2.039118351656843</v>
      </c>
      <c r="AN231" s="82">
        <f t="shared" ref="AN231:AT240" si="135">$AU231+$AB$7*SIN(AO231)</f>
        <v>14.22912496175031</v>
      </c>
      <c r="AO231" s="82">
        <f t="shared" si="135"/>
        <v>14.229124975275763</v>
      </c>
      <c r="AP231" s="82">
        <f t="shared" si="135"/>
        <v>14.229124708167749</v>
      </c>
      <c r="AQ231" s="82">
        <f t="shared" si="135"/>
        <v>14.229129983019213</v>
      </c>
      <c r="AR231" s="82">
        <f t="shared" si="135"/>
        <v>14.229025759290984</v>
      </c>
      <c r="AS231" s="82">
        <f t="shared" si="135"/>
        <v>14.231063698786366</v>
      </c>
      <c r="AT231" s="82">
        <f t="shared" si="135"/>
        <v>14.174833674931428</v>
      </c>
      <c r="AU231" s="82">
        <f t="shared" si="130"/>
        <v>13.680027735817816</v>
      </c>
    </row>
    <row r="232" spans="1:47" s="82" customFormat="1" ht="12.95" customHeight="1" x14ac:dyDescent="0.2">
      <c r="A232" s="82" t="s">
        <v>105</v>
      </c>
      <c r="C232" s="73">
        <v>46178.841</v>
      </c>
      <c r="D232" s="73"/>
      <c r="E232" s="82">
        <f t="shared" si="114"/>
        <v>934.00023511243194</v>
      </c>
      <c r="F232" s="82">
        <f t="shared" si="131"/>
        <v>934</v>
      </c>
      <c r="G232" s="82">
        <f t="shared" si="115"/>
        <v>5.3299999854061753E-4</v>
      </c>
      <c r="I232" s="82">
        <f t="shared" si="133"/>
        <v>5.3299999854061753E-4</v>
      </c>
      <c r="Q232" s="111">
        <f t="shared" si="116"/>
        <v>31160.341</v>
      </c>
      <c r="S232" s="83">
        <f t="shared" si="134"/>
        <v>0.1</v>
      </c>
      <c r="Z232" s="82">
        <f t="shared" si="117"/>
        <v>934</v>
      </c>
      <c r="AA232" s="82">
        <f t="shared" si="118"/>
        <v>-7.6389739981243265E-3</v>
      </c>
      <c r="AB232" s="82">
        <f t="shared" si="119"/>
        <v>0.10182483590107783</v>
      </c>
      <c r="AC232" s="82">
        <f t="shared" si="120"/>
        <v>5.3299999854061753E-4</v>
      </c>
      <c r="AD232" s="82">
        <f t="shared" si="121"/>
        <v>8.1719739966649441E-3</v>
      </c>
      <c r="AE232" s="82">
        <f t="shared" si="122"/>
        <v>6.6781159002168025E-6</v>
      </c>
      <c r="AF232" s="82">
        <f t="shared" si="123"/>
        <v>5.3299999854061753E-4</v>
      </c>
      <c r="AG232" s="83"/>
      <c r="AH232" s="82">
        <f t="shared" si="124"/>
        <v>-0.10129183590253721</v>
      </c>
      <c r="AI232" s="82">
        <f t="shared" si="125"/>
        <v>0.66225935544920655</v>
      </c>
      <c r="AJ232" s="82">
        <f t="shared" si="126"/>
        <v>-0.65576338616461827</v>
      </c>
      <c r="AK232" s="82">
        <f t="shared" si="127"/>
        <v>0.43589344732673307</v>
      </c>
      <c r="AL232" s="82">
        <f t="shared" si="128"/>
        <v>2.2299963428689491</v>
      </c>
      <c r="AM232" s="82">
        <f t="shared" si="129"/>
        <v>2.039874066409296</v>
      </c>
      <c r="AN232" s="82">
        <f t="shared" si="135"/>
        <v>14.229493929793641</v>
      </c>
      <c r="AO232" s="82">
        <f t="shared" si="135"/>
        <v>14.229493943600849</v>
      </c>
      <c r="AP232" s="82">
        <f t="shared" si="135"/>
        <v>14.229493672015192</v>
      </c>
      <c r="AQ232" s="82">
        <f t="shared" si="135"/>
        <v>14.229499013917247</v>
      </c>
      <c r="AR232" s="82">
        <f t="shared" si="135"/>
        <v>14.229393885749765</v>
      </c>
      <c r="AS232" s="82">
        <f t="shared" si="135"/>
        <v>14.231441314308819</v>
      </c>
      <c r="AT232" s="82">
        <f t="shared" si="135"/>
        <v>14.175315686258848</v>
      </c>
      <c r="AU232" s="82">
        <f t="shared" si="130"/>
        <v>13.680415424580936</v>
      </c>
    </row>
    <row r="233" spans="1:47" s="82" customFormat="1" ht="12.95" customHeight="1" x14ac:dyDescent="0.2">
      <c r="A233" s="82" t="s">
        <v>105</v>
      </c>
      <c r="C233" s="73">
        <v>46203.784</v>
      </c>
      <c r="D233" s="73"/>
      <c r="E233" s="82">
        <f t="shared" si="114"/>
        <v>945.00287935534209</v>
      </c>
      <c r="F233" s="82">
        <f t="shared" si="131"/>
        <v>945</v>
      </c>
      <c r="G233" s="82">
        <f t="shared" si="115"/>
        <v>6.5275000015390106E-3</v>
      </c>
      <c r="I233" s="82">
        <f t="shared" si="133"/>
        <v>6.5275000015390106E-3</v>
      </c>
      <c r="Q233" s="111">
        <f t="shared" si="116"/>
        <v>31185.284</v>
      </c>
      <c r="S233" s="83">
        <f t="shared" si="134"/>
        <v>0.1</v>
      </c>
      <c r="Z233" s="82">
        <f t="shared" si="117"/>
        <v>945</v>
      </c>
      <c r="AA233" s="82">
        <f t="shared" si="118"/>
        <v>-7.9222142480678964E-3</v>
      </c>
      <c r="AB233" s="82">
        <f t="shared" si="119"/>
        <v>0.10767947414732135</v>
      </c>
      <c r="AC233" s="82">
        <f t="shared" si="120"/>
        <v>6.5275000015390106E-3</v>
      </c>
      <c r="AD233" s="82">
        <f t="shared" si="121"/>
        <v>1.4449714249606907E-2</v>
      </c>
      <c r="AE233" s="82">
        <f t="shared" si="122"/>
        <v>2.0879424189529291E-5</v>
      </c>
      <c r="AF233" s="82">
        <f t="shared" si="123"/>
        <v>6.5275000015390106E-3</v>
      </c>
      <c r="AG233" s="83"/>
      <c r="AH233" s="82">
        <f t="shared" si="124"/>
        <v>-0.10115197414578234</v>
      </c>
      <c r="AI233" s="82">
        <f t="shared" si="125"/>
        <v>0.66085975319873413</v>
      </c>
      <c r="AJ233" s="82">
        <f t="shared" si="126"/>
        <v>-0.65333286640359556</v>
      </c>
      <c r="AK233" s="82">
        <f t="shared" si="127"/>
        <v>0.43480539716469169</v>
      </c>
      <c r="AL233" s="82">
        <f t="shared" si="128"/>
        <v>2.2332112341114452</v>
      </c>
      <c r="AM233" s="82">
        <f t="shared" si="129"/>
        <v>2.0481975315331717</v>
      </c>
      <c r="AN233" s="82">
        <f t="shared" si="135"/>
        <v>14.233547893888886</v>
      </c>
      <c r="AO233" s="82">
        <f t="shared" si="135"/>
        <v>14.233547911083445</v>
      </c>
      <c r="AP233" s="82">
        <f t="shared" si="135"/>
        <v>14.233547587053675</v>
      </c>
      <c r="AQ233" s="82">
        <f t="shared" si="135"/>
        <v>14.23355369318088</v>
      </c>
      <c r="AR233" s="82">
        <f t="shared" si="135"/>
        <v>14.233438562328478</v>
      </c>
      <c r="AS233" s="82">
        <f t="shared" si="135"/>
        <v>14.23558675376333</v>
      </c>
      <c r="AT233" s="82">
        <f t="shared" si="135"/>
        <v>14.180612898353841</v>
      </c>
      <c r="AU233" s="82">
        <f t="shared" si="130"/>
        <v>13.684680000975254</v>
      </c>
    </row>
    <row r="234" spans="1:47" s="82" customFormat="1" ht="12.95" customHeight="1" x14ac:dyDescent="0.2">
      <c r="A234" s="82" t="s">
        <v>105</v>
      </c>
      <c r="C234" s="73">
        <v>46212.845999999998</v>
      </c>
      <c r="D234" s="73"/>
      <c r="E234" s="82">
        <f t="shared" si="114"/>
        <v>949.00023180409448</v>
      </c>
      <c r="F234" s="82">
        <f t="shared" si="131"/>
        <v>949</v>
      </c>
      <c r="G234" s="82">
        <f t="shared" si="115"/>
        <v>5.2549999963957816E-4</v>
      </c>
      <c r="I234" s="82">
        <f t="shared" si="133"/>
        <v>5.2549999963957816E-4</v>
      </c>
      <c r="Q234" s="111">
        <f t="shared" si="116"/>
        <v>31194.345999999998</v>
      </c>
      <c r="S234" s="83">
        <f t="shared" si="134"/>
        <v>0.1</v>
      </c>
      <c r="Z234" s="82">
        <f t="shared" si="117"/>
        <v>949</v>
      </c>
      <c r="AA234" s="82">
        <f t="shared" si="118"/>
        <v>-8.0253474365526711E-3</v>
      </c>
      <c r="AB234" s="82">
        <f t="shared" si="119"/>
        <v>0.10162627701151795</v>
      </c>
      <c r="AC234" s="82">
        <f t="shared" si="120"/>
        <v>5.2549999963957816E-4</v>
      </c>
      <c r="AD234" s="82">
        <f t="shared" si="121"/>
        <v>8.5508474361922493E-3</v>
      </c>
      <c r="AE234" s="82">
        <f t="shared" si="122"/>
        <v>7.3116991877035569E-6</v>
      </c>
      <c r="AF234" s="82">
        <f t="shared" si="123"/>
        <v>5.2549999963957816E-4</v>
      </c>
      <c r="AG234" s="83"/>
      <c r="AH234" s="82">
        <f t="shared" si="124"/>
        <v>-0.10110077701187838</v>
      </c>
      <c r="AI234" s="82">
        <f t="shared" si="125"/>
        <v>0.66035313660177497</v>
      </c>
      <c r="AJ234" s="82">
        <f t="shared" si="126"/>
        <v>-0.65244991492936721</v>
      </c>
      <c r="AK234" s="82">
        <f t="shared" si="127"/>
        <v>0.43440977036401512</v>
      </c>
      <c r="AL234" s="82">
        <f t="shared" si="128"/>
        <v>2.234376921408487</v>
      </c>
      <c r="AM234" s="82">
        <f t="shared" si="129"/>
        <v>2.0512290895766512</v>
      </c>
      <c r="AN234" s="82">
        <f t="shared" si="135"/>
        <v>14.235019940320846</v>
      </c>
      <c r="AO234" s="82">
        <f t="shared" si="135"/>
        <v>14.235019958883985</v>
      </c>
      <c r="AP234" s="82">
        <f t="shared" si="135"/>
        <v>14.235019614309463</v>
      </c>
      <c r="AQ234" s="82">
        <f t="shared" si="135"/>
        <v>14.235026010207216</v>
      </c>
      <c r="AR234" s="82">
        <f t="shared" si="135"/>
        <v>14.234907223309712</v>
      </c>
      <c r="AS234" s="82">
        <f t="shared" si="135"/>
        <v>14.237090409280992</v>
      </c>
      <c r="AT234" s="82">
        <f t="shared" si="135"/>
        <v>14.182536922083679</v>
      </c>
      <c r="AU234" s="82">
        <f t="shared" si="130"/>
        <v>13.686230756027735</v>
      </c>
    </row>
    <row r="235" spans="1:47" s="82" customFormat="1" ht="12.95" customHeight="1" x14ac:dyDescent="0.2">
      <c r="A235" s="82" t="s">
        <v>105</v>
      </c>
      <c r="C235" s="73">
        <v>46212.851000000002</v>
      </c>
      <c r="D235" s="73"/>
      <c r="E235" s="82">
        <f t="shared" si="114"/>
        <v>949.00243736161633</v>
      </c>
      <c r="F235" s="82">
        <f t="shared" si="131"/>
        <v>949</v>
      </c>
      <c r="G235" s="82">
        <f t="shared" si="115"/>
        <v>5.525500004296191E-3</v>
      </c>
      <c r="I235" s="82">
        <f t="shared" si="133"/>
        <v>5.525500004296191E-3</v>
      </c>
      <c r="Q235" s="111">
        <f t="shared" si="116"/>
        <v>31194.351000000002</v>
      </c>
      <c r="S235" s="83">
        <f t="shared" si="134"/>
        <v>0.1</v>
      </c>
      <c r="Z235" s="82">
        <f t="shared" si="117"/>
        <v>949</v>
      </c>
      <c r="AA235" s="82">
        <f t="shared" si="118"/>
        <v>-8.0253474365526711E-3</v>
      </c>
      <c r="AB235" s="82">
        <f t="shared" si="119"/>
        <v>0.10662627701617457</v>
      </c>
      <c r="AC235" s="82">
        <f t="shared" si="120"/>
        <v>5.525500004296191E-3</v>
      </c>
      <c r="AD235" s="82">
        <f t="shared" si="121"/>
        <v>1.3550847440848862E-2</v>
      </c>
      <c r="AE235" s="82">
        <f t="shared" si="122"/>
        <v>1.8362546636516015E-5</v>
      </c>
      <c r="AF235" s="82">
        <f t="shared" si="123"/>
        <v>5.525500004296191E-3</v>
      </c>
      <c r="AG235" s="83"/>
      <c r="AH235" s="82">
        <f t="shared" si="124"/>
        <v>-0.10110077701187838</v>
      </c>
      <c r="AI235" s="82">
        <f t="shared" si="125"/>
        <v>0.66035313660177497</v>
      </c>
      <c r="AJ235" s="82">
        <f t="shared" si="126"/>
        <v>-0.65244991492936721</v>
      </c>
      <c r="AK235" s="82">
        <f t="shared" si="127"/>
        <v>0.43440977036401512</v>
      </c>
      <c r="AL235" s="82">
        <f t="shared" si="128"/>
        <v>2.234376921408487</v>
      </c>
      <c r="AM235" s="82">
        <f t="shared" si="129"/>
        <v>2.0512290895766512</v>
      </c>
      <c r="AN235" s="82">
        <f t="shared" si="135"/>
        <v>14.235019940320846</v>
      </c>
      <c r="AO235" s="82">
        <f t="shared" si="135"/>
        <v>14.235019958883985</v>
      </c>
      <c r="AP235" s="82">
        <f t="shared" si="135"/>
        <v>14.235019614309463</v>
      </c>
      <c r="AQ235" s="82">
        <f t="shared" si="135"/>
        <v>14.235026010207216</v>
      </c>
      <c r="AR235" s="82">
        <f t="shared" si="135"/>
        <v>14.234907223309712</v>
      </c>
      <c r="AS235" s="82">
        <f t="shared" si="135"/>
        <v>14.237090409280992</v>
      </c>
      <c r="AT235" s="82">
        <f t="shared" si="135"/>
        <v>14.182536922083679</v>
      </c>
      <c r="AU235" s="82">
        <f t="shared" si="130"/>
        <v>13.686230756027735</v>
      </c>
    </row>
    <row r="236" spans="1:47" s="82" customFormat="1" ht="12.95" customHeight="1" x14ac:dyDescent="0.2">
      <c r="A236" s="82" t="s">
        <v>105</v>
      </c>
      <c r="C236" s="73">
        <v>46228.716</v>
      </c>
      <c r="D236" s="73"/>
      <c r="E236" s="82">
        <f t="shared" si="114"/>
        <v>956.00067137170936</v>
      </c>
      <c r="F236" s="82">
        <f t="shared" si="131"/>
        <v>956</v>
      </c>
      <c r="G236" s="82">
        <f t="shared" si="115"/>
        <v>1.5219999986584298E-3</v>
      </c>
      <c r="I236" s="82">
        <f t="shared" si="133"/>
        <v>1.5219999986584298E-3</v>
      </c>
      <c r="Q236" s="111">
        <f t="shared" si="116"/>
        <v>31210.216</v>
      </c>
      <c r="S236" s="83">
        <f t="shared" si="134"/>
        <v>0.1</v>
      </c>
      <c r="Z236" s="82">
        <f t="shared" si="117"/>
        <v>956</v>
      </c>
      <c r="AA236" s="82">
        <f t="shared" si="118"/>
        <v>-8.2060082837981246E-3</v>
      </c>
      <c r="AB236" s="82">
        <f t="shared" si="119"/>
        <v>0.10253275014966239</v>
      </c>
      <c r="AC236" s="82">
        <f t="shared" si="120"/>
        <v>1.5219999986584298E-3</v>
      </c>
      <c r="AD236" s="82">
        <f t="shared" si="121"/>
        <v>9.7280082824565545E-3</v>
      </c>
      <c r="AE236" s="82">
        <f t="shared" si="122"/>
        <v>9.4634145143543332E-6</v>
      </c>
      <c r="AF236" s="82">
        <f t="shared" si="123"/>
        <v>1.5219999986584298E-3</v>
      </c>
      <c r="AG236" s="83"/>
      <c r="AH236" s="82">
        <f t="shared" si="124"/>
        <v>-0.10101075015100396</v>
      </c>
      <c r="AI236" s="82">
        <f t="shared" si="125"/>
        <v>0.6594695299592942</v>
      </c>
      <c r="AJ236" s="82">
        <f t="shared" si="126"/>
        <v>-0.65090587548184931</v>
      </c>
      <c r="AK236" s="82">
        <f t="shared" si="127"/>
        <v>0.43371746492137575</v>
      </c>
      <c r="AL236" s="82">
        <f t="shared" si="128"/>
        <v>2.2364125823149386</v>
      </c>
      <c r="AM236" s="82">
        <f t="shared" si="129"/>
        <v>2.0565405743371565</v>
      </c>
      <c r="AN236" s="82">
        <f t="shared" si="135"/>
        <v>14.237593310100438</v>
      </c>
      <c r="AO236" s="82">
        <f t="shared" si="135"/>
        <v>14.237593331244481</v>
      </c>
      <c r="AP236" s="82">
        <f t="shared" si="135"/>
        <v>14.237592948786988</v>
      </c>
      <c r="AQ236" s="82">
        <f t="shared" si="135"/>
        <v>14.237599866526715</v>
      </c>
      <c r="AR236" s="82">
        <f t="shared" si="135"/>
        <v>14.237474667710497</v>
      </c>
      <c r="AS236" s="82">
        <f t="shared" si="135"/>
        <v>14.239716976865095</v>
      </c>
      <c r="AT236" s="82">
        <f t="shared" si="135"/>
        <v>14.185901091123409</v>
      </c>
      <c r="AU236" s="82">
        <f t="shared" si="130"/>
        <v>13.688944577369574</v>
      </c>
    </row>
    <row r="237" spans="1:47" s="82" customFormat="1" ht="12.95" customHeight="1" x14ac:dyDescent="0.2">
      <c r="A237" s="82" t="s">
        <v>133</v>
      </c>
      <c r="C237" s="73">
        <v>46269.502</v>
      </c>
      <c r="D237" s="73"/>
      <c r="E237" s="82">
        <f t="shared" si="114"/>
        <v>973.99184517162701</v>
      </c>
      <c r="F237" s="82">
        <f t="shared" si="131"/>
        <v>974</v>
      </c>
      <c r="G237" s="82">
        <f t="shared" si="115"/>
        <v>-1.8487000001186971E-2</v>
      </c>
      <c r="I237" s="82">
        <f t="shared" si="133"/>
        <v>-1.8487000001186971E-2</v>
      </c>
      <c r="Q237" s="111">
        <f t="shared" si="116"/>
        <v>31251.002</v>
      </c>
      <c r="S237" s="83">
        <f t="shared" si="134"/>
        <v>0.1</v>
      </c>
      <c r="Z237" s="82">
        <f t="shared" si="117"/>
        <v>974</v>
      </c>
      <c r="AA237" s="82">
        <f t="shared" si="118"/>
        <v>-8.6716211576195051E-3</v>
      </c>
      <c r="AB237" s="82">
        <f t="shared" si="119"/>
        <v>8.2289746062851998E-2</v>
      </c>
      <c r="AC237" s="82">
        <f t="shared" si="120"/>
        <v>-1.8487000001186971E-2</v>
      </c>
      <c r="AD237" s="82">
        <f t="shared" si="121"/>
        <v>-9.8153788435674655E-3</v>
      </c>
      <c r="AE237" s="82">
        <f t="shared" si="122"/>
        <v>9.6341661842751792E-6</v>
      </c>
      <c r="AF237" s="82">
        <f t="shared" si="123"/>
        <v>-1.8487000001186971E-2</v>
      </c>
      <c r="AG237" s="83"/>
      <c r="AH237" s="82">
        <f t="shared" si="124"/>
        <v>-0.10077674606403897</v>
      </c>
      <c r="AI237" s="82">
        <f t="shared" si="125"/>
        <v>0.65721463746042574</v>
      </c>
      <c r="AJ237" s="82">
        <f t="shared" si="126"/>
        <v>-0.64694209726424545</v>
      </c>
      <c r="AK237" s="82">
        <f t="shared" si="127"/>
        <v>0.43193753672560287</v>
      </c>
      <c r="AL237" s="82">
        <f t="shared" si="128"/>
        <v>2.2416222498953053</v>
      </c>
      <c r="AM237" s="82">
        <f t="shared" si="129"/>
        <v>2.0702355800959169</v>
      </c>
      <c r="AN237" s="82">
        <f t="shared" si="135"/>
        <v>14.244194793479455</v>
      </c>
      <c r="AO237" s="82">
        <f t="shared" si="135"/>
        <v>14.24419482242379</v>
      </c>
      <c r="AP237" s="82">
        <f t="shared" si="135"/>
        <v>14.244194331053393</v>
      </c>
      <c r="AQ237" s="82">
        <f t="shared" si="135"/>
        <v>14.244202672445562</v>
      </c>
      <c r="AR237" s="82">
        <f t="shared" si="135"/>
        <v>14.244060982940709</v>
      </c>
      <c r="AS237" s="82">
        <f t="shared" si="135"/>
        <v>14.246442919250198</v>
      </c>
      <c r="AT237" s="82">
        <f t="shared" si="135"/>
        <v>14.194534993960243</v>
      </c>
      <c r="AU237" s="82">
        <f t="shared" si="130"/>
        <v>13.695922975105731</v>
      </c>
    </row>
    <row r="238" spans="1:47" s="82" customFormat="1" ht="12.95" customHeight="1" x14ac:dyDescent="0.2">
      <c r="A238" s="82" t="s">
        <v>133</v>
      </c>
      <c r="C238" s="73">
        <v>46269.523000000001</v>
      </c>
      <c r="D238" s="73"/>
      <c r="E238" s="82">
        <f t="shared" si="114"/>
        <v>974.00110851321006</v>
      </c>
      <c r="F238" s="82">
        <f t="shared" si="131"/>
        <v>974</v>
      </c>
      <c r="G238" s="82">
        <f t="shared" si="115"/>
        <v>2.5129999994533136E-3</v>
      </c>
      <c r="I238" s="82">
        <f t="shared" si="133"/>
        <v>2.5129999994533136E-3</v>
      </c>
      <c r="Q238" s="111">
        <f t="shared" si="116"/>
        <v>31251.023000000001</v>
      </c>
      <c r="S238" s="83">
        <f t="shared" si="134"/>
        <v>0.1</v>
      </c>
      <c r="Z238" s="82">
        <f t="shared" si="117"/>
        <v>974</v>
      </c>
      <c r="AA238" s="82">
        <f t="shared" si="118"/>
        <v>-8.6716211576195051E-3</v>
      </c>
      <c r="AB238" s="82">
        <f t="shared" si="119"/>
        <v>0.10328974606349228</v>
      </c>
      <c r="AC238" s="82">
        <f t="shared" si="120"/>
        <v>2.5129999994533136E-3</v>
      </c>
      <c r="AD238" s="82">
        <f t="shared" si="121"/>
        <v>1.1184621157072819E-2</v>
      </c>
      <c r="AE238" s="82">
        <f t="shared" si="122"/>
        <v>1.2509575042724092E-5</v>
      </c>
      <c r="AF238" s="82">
        <f t="shared" si="123"/>
        <v>2.5129999994533136E-3</v>
      </c>
      <c r="AG238" s="83"/>
      <c r="AH238" s="82">
        <f t="shared" si="124"/>
        <v>-0.10077674606403897</v>
      </c>
      <c r="AI238" s="82">
        <f t="shared" si="125"/>
        <v>0.65721463746042574</v>
      </c>
      <c r="AJ238" s="82">
        <f t="shared" si="126"/>
        <v>-0.64694209726424545</v>
      </c>
      <c r="AK238" s="82">
        <f t="shared" si="127"/>
        <v>0.43193753672560287</v>
      </c>
      <c r="AL238" s="82">
        <f t="shared" si="128"/>
        <v>2.2416222498953053</v>
      </c>
      <c r="AM238" s="82">
        <f t="shared" si="129"/>
        <v>2.0702355800959169</v>
      </c>
      <c r="AN238" s="82">
        <f t="shared" si="135"/>
        <v>14.244194793479455</v>
      </c>
      <c r="AO238" s="82">
        <f t="shared" si="135"/>
        <v>14.24419482242379</v>
      </c>
      <c r="AP238" s="82">
        <f t="shared" si="135"/>
        <v>14.244194331053393</v>
      </c>
      <c r="AQ238" s="82">
        <f t="shared" si="135"/>
        <v>14.244202672445562</v>
      </c>
      <c r="AR238" s="82">
        <f t="shared" si="135"/>
        <v>14.244060982940709</v>
      </c>
      <c r="AS238" s="82">
        <f t="shared" si="135"/>
        <v>14.246442919250198</v>
      </c>
      <c r="AT238" s="82">
        <f t="shared" si="135"/>
        <v>14.194534993960243</v>
      </c>
      <c r="AU238" s="82">
        <f t="shared" si="130"/>
        <v>13.695922975105731</v>
      </c>
    </row>
    <row r="239" spans="1:47" s="82" customFormat="1" ht="12.95" customHeight="1" x14ac:dyDescent="0.2">
      <c r="A239" s="82" t="s">
        <v>134</v>
      </c>
      <c r="C239" s="73">
        <v>46319.402000000002</v>
      </c>
      <c r="D239" s="73"/>
      <c r="E239" s="82">
        <f t="shared" si="114"/>
        <v>996.00330921850366</v>
      </c>
      <c r="F239" s="82">
        <f t="shared" si="131"/>
        <v>996</v>
      </c>
      <c r="G239" s="82">
        <f t="shared" si="115"/>
        <v>7.5020000003860332E-3</v>
      </c>
      <c r="I239" s="82">
        <f t="shared" si="133"/>
        <v>7.5020000003860332E-3</v>
      </c>
      <c r="Q239" s="111">
        <f t="shared" si="116"/>
        <v>31300.902000000002</v>
      </c>
      <c r="S239" s="83">
        <f t="shared" si="134"/>
        <v>0.1</v>
      </c>
      <c r="Z239" s="82">
        <f t="shared" si="117"/>
        <v>996</v>
      </c>
      <c r="AA239" s="82">
        <f t="shared" si="118"/>
        <v>-9.2428243254153858E-3</v>
      </c>
      <c r="AB239" s="82">
        <f t="shared" si="119"/>
        <v>0.10798789447639461</v>
      </c>
      <c r="AC239" s="82">
        <f t="shared" si="120"/>
        <v>7.5020000003860332E-3</v>
      </c>
      <c r="AD239" s="82">
        <f t="shared" si="121"/>
        <v>1.6744824325801419E-2</v>
      </c>
      <c r="AE239" s="82">
        <f t="shared" si="122"/>
        <v>2.8038914170195094E-5</v>
      </c>
      <c r="AF239" s="82">
        <f t="shared" si="123"/>
        <v>7.5020000003860332E-3</v>
      </c>
      <c r="AG239" s="83"/>
      <c r="AH239" s="82">
        <f t="shared" si="124"/>
        <v>-0.10048589447600857</v>
      </c>
      <c r="AI239" s="82">
        <f t="shared" si="125"/>
        <v>0.65449195526939297</v>
      </c>
      <c r="AJ239" s="82">
        <f t="shared" si="126"/>
        <v>-0.64211049534336029</v>
      </c>
      <c r="AK239" s="82">
        <f t="shared" si="127"/>
        <v>0.42976276180050982</v>
      </c>
      <c r="AL239" s="82">
        <f t="shared" si="128"/>
        <v>2.2479415540318848</v>
      </c>
      <c r="AM239" s="82">
        <f t="shared" si="129"/>
        <v>2.0870471311697973</v>
      </c>
      <c r="AN239" s="82">
        <f t="shared" si="135"/>
        <v>14.252232759001553</v>
      </c>
      <c r="AO239" s="82">
        <f t="shared" si="135"/>
        <v>14.252232799986965</v>
      </c>
      <c r="AP239" s="82">
        <f t="shared" si="135"/>
        <v>14.252232152613756</v>
      </c>
      <c r="AQ239" s="82">
        <f t="shared" si="135"/>
        <v>14.252242377586002</v>
      </c>
      <c r="AR239" s="82">
        <f t="shared" si="135"/>
        <v>14.252080772862008</v>
      </c>
      <c r="AS239" s="82">
        <f t="shared" si="135"/>
        <v>14.254609021275801</v>
      </c>
      <c r="AT239" s="82">
        <f t="shared" si="135"/>
        <v>14.205054559216238</v>
      </c>
      <c r="AU239" s="82">
        <f t="shared" si="130"/>
        <v>13.704452127894369</v>
      </c>
    </row>
    <row r="240" spans="1:47" s="82" customFormat="1" ht="12.95" customHeight="1" x14ac:dyDescent="0.2">
      <c r="A240" s="82" t="s">
        <v>105</v>
      </c>
      <c r="C240" s="73">
        <v>46568.767</v>
      </c>
      <c r="D240" s="73"/>
      <c r="E240" s="82">
        <f t="shared" si="114"/>
        <v>1106.0010793998504</v>
      </c>
      <c r="F240" s="82">
        <f t="shared" si="131"/>
        <v>1106</v>
      </c>
      <c r="G240" s="82">
        <f t="shared" si="115"/>
        <v>2.4469999989378266E-3</v>
      </c>
      <c r="I240" s="82">
        <f t="shared" si="133"/>
        <v>2.4469999989378266E-3</v>
      </c>
      <c r="Q240" s="111">
        <f t="shared" si="116"/>
        <v>31550.267</v>
      </c>
      <c r="S240" s="83">
        <f t="shared" si="134"/>
        <v>0.1</v>
      </c>
      <c r="Z240" s="82">
        <f t="shared" si="117"/>
        <v>1106</v>
      </c>
      <c r="AA240" s="82">
        <f t="shared" si="118"/>
        <v>-1.213663081372085E-2</v>
      </c>
      <c r="AB240" s="82">
        <f t="shared" si="119"/>
        <v>0.10140146575551187</v>
      </c>
      <c r="AC240" s="82">
        <f t="shared" si="120"/>
        <v>2.4469999989378266E-3</v>
      </c>
      <c r="AD240" s="82">
        <f t="shared" si="121"/>
        <v>1.4583630812658677E-2</v>
      </c>
      <c r="AE240" s="82">
        <f t="shared" si="122"/>
        <v>2.126822876799276E-5</v>
      </c>
      <c r="AF240" s="82">
        <f t="shared" si="123"/>
        <v>2.4469999989378266E-3</v>
      </c>
      <c r="AG240" s="83"/>
      <c r="AH240" s="82">
        <f t="shared" si="124"/>
        <v>-9.8954465756574045E-2</v>
      </c>
      <c r="AI240" s="82">
        <f t="shared" si="125"/>
        <v>0.64140698292705345</v>
      </c>
      <c r="AJ240" s="82">
        <f t="shared" si="126"/>
        <v>-0.61817131368634093</v>
      </c>
      <c r="AK240" s="82">
        <f t="shared" si="127"/>
        <v>0.41890677782830193</v>
      </c>
      <c r="AL240" s="82">
        <f t="shared" si="128"/>
        <v>2.2787755477589413</v>
      </c>
      <c r="AM240" s="82">
        <f t="shared" si="129"/>
        <v>2.1723690319823241</v>
      </c>
      <c r="AN240" s="82">
        <f t="shared" si="135"/>
        <v>14.291934020320381</v>
      </c>
      <c r="AO240" s="82">
        <f t="shared" si="135"/>
        <v>14.291934170429784</v>
      </c>
      <c r="AP240" s="82">
        <f t="shared" si="135"/>
        <v>14.291932404479784</v>
      </c>
      <c r="AQ240" s="82">
        <f t="shared" si="135"/>
        <v>14.291953178590939</v>
      </c>
      <c r="AR240" s="82">
        <f t="shared" si="135"/>
        <v>14.291708622736081</v>
      </c>
      <c r="AS240" s="82">
        <f t="shared" si="135"/>
        <v>14.294563671189387</v>
      </c>
      <c r="AT240" s="82">
        <f t="shared" si="135"/>
        <v>14.257103330127842</v>
      </c>
      <c r="AU240" s="82">
        <f t="shared" si="130"/>
        <v>13.747097891837555</v>
      </c>
    </row>
    <row r="241" spans="1:47" s="82" customFormat="1" ht="12.95" customHeight="1" x14ac:dyDescent="0.2">
      <c r="A241" s="82" t="s">
        <v>105</v>
      </c>
      <c r="C241" s="73">
        <v>46602.77</v>
      </c>
      <c r="D241" s="73"/>
      <c r="E241" s="82">
        <f t="shared" si="114"/>
        <v>1121.0001938685048</v>
      </c>
      <c r="F241" s="82">
        <f t="shared" si="131"/>
        <v>1121</v>
      </c>
      <c r="G241" s="82">
        <f t="shared" si="115"/>
        <v>4.3949999962933362E-4</v>
      </c>
      <c r="I241" s="82">
        <f t="shared" si="133"/>
        <v>4.3949999962933362E-4</v>
      </c>
      <c r="Q241" s="111">
        <f t="shared" si="116"/>
        <v>31584.269999999997</v>
      </c>
      <c r="S241" s="83">
        <f t="shared" si="134"/>
        <v>0.1</v>
      </c>
      <c r="Z241" s="82">
        <f t="shared" si="117"/>
        <v>1121</v>
      </c>
      <c r="AA241" s="82">
        <f t="shared" si="118"/>
        <v>-1.2536462946965463E-2</v>
      </c>
      <c r="AB241" s="82">
        <f t="shared" si="119"/>
        <v>9.9175511498954441E-2</v>
      </c>
      <c r="AC241" s="82">
        <f t="shared" si="120"/>
        <v>4.3949999962933362E-4</v>
      </c>
      <c r="AD241" s="82">
        <f t="shared" si="121"/>
        <v>1.2975962946594796E-2</v>
      </c>
      <c r="AE241" s="82">
        <f t="shared" si="122"/>
        <v>1.6837561439140111E-5</v>
      </c>
      <c r="AF241" s="82">
        <f t="shared" si="123"/>
        <v>4.3949999962933362E-4</v>
      </c>
      <c r="AG241" s="83"/>
      <c r="AH241" s="82">
        <f t="shared" si="124"/>
        <v>-9.8736011499325108E-2</v>
      </c>
      <c r="AI241" s="82">
        <f t="shared" si="125"/>
        <v>0.6396883597373928</v>
      </c>
      <c r="AJ241" s="82">
        <f t="shared" si="126"/>
        <v>-0.61493555801000921</v>
      </c>
      <c r="AK241" s="82">
        <f t="shared" si="127"/>
        <v>0.41742946984519236</v>
      </c>
      <c r="AL241" s="82">
        <f t="shared" si="128"/>
        <v>2.2828854276674573</v>
      </c>
      <c r="AM241" s="82">
        <f t="shared" si="129"/>
        <v>2.1841743348151486</v>
      </c>
      <c r="AN241" s="82">
        <f t="shared" ref="AN241:AT250" si="136">$AU241+$AB$7*SIN(AO241)</f>
        <v>14.297286567249614</v>
      </c>
      <c r="AO241" s="82">
        <f t="shared" si="136"/>
        <v>14.2972867385041</v>
      </c>
      <c r="AP241" s="82">
        <f t="shared" si="136"/>
        <v>14.297284790594496</v>
      </c>
      <c r="AQ241" s="82">
        <f t="shared" si="136"/>
        <v>14.297306945426975</v>
      </c>
      <c r="AR241" s="82">
        <f t="shared" si="136"/>
        <v>14.29705478467452</v>
      </c>
      <c r="AS241" s="82">
        <f t="shared" si="136"/>
        <v>14.29990192950685</v>
      </c>
      <c r="AT241" s="82">
        <f t="shared" si="136"/>
        <v>14.26412939791596</v>
      </c>
      <c r="AU241" s="82">
        <f t="shared" si="130"/>
        <v>13.752913223284352</v>
      </c>
    </row>
    <row r="242" spans="1:47" s="82" customFormat="1" ht="12.95" customHeight="1" x14ac:dyDescent="0.2">
      <c r="A242" s="82" t="s">
        <v>135</v>
      </c>
      <c r="C242" s="73">
        <v>46684.366999999998</v>
      </c>
      <c r="D242" s="73"/>
      <c r="E242" s="82">
        <f t="shared" si="114"/>
        <v>1156.9935692559393</v>
      </c>
      <c r="F242" s="82">
        <f t="shared" si="131"/>
        <v>1157</v>
      </c>
      <c r="G242" s="82">
        <f t="shared" si="115"/>
        <v>-1.4578499998606276E-2</v>
      </c>
      <c r="I242" s="82">
        <f t="shared" si="133"/>
        <v>-1.4578499998606276E-2</v>
      </c>
      <c r="Q242" s="111">
        <f t="shared" si="116"/>
        <v>31665.866999999998</v>
      </c>
      <c r="S242" s="83">
        <f t="shared" si="134"/>
        <v>0.1</v>
      </c>
      <c r="Z242" s="82">
        <f t="shared" si="117"/>
        <v>1157</v>
      </c>
      <c r="AA242" s="82">
        <f t="shared" si="118"/>
        <v>-1.3501526975082528E-2</v>
      </c>
      <c r="AB242" s="82">
        <f t="shared" si="119"/>
        <v>8.3624151746546319E-2</v>
      </c>
      <c r="AC242" s="82">
        <f t="shared" si="120"/>
        <v>-1.4578499998606276E-2</v>
      </c>
      <c r="AD242" s="82">
        <f t="shared" si="121"/>
        <v>-1.0769730235237474E-3</v>
      </c>
      <c r="AE242" s="82">
        <f t="shared" si="122"/>
        <v>1.1598708933978822E-7</v>
      </c>
      <c r="AF242" s="82">
        <f t="shared" si="123"/>
        <v>-1.4578499998606276E-2</v>
      </c>
      <c r="AG242" s="83"/>
      <c r="AH242" s="82">
        <f t="shared" si="124"/>
        <v>-9.8202651745152594E-2</v>
      </c>
      <c r="AI242" s="82">
        <f t="shared" si="125"/>
        <v>0.63562537841138911</v>
      </c>
      <c r="AJ242" s="82">
        <f t="shared" si="126"/>
        <v>-0.6071981752572525</v>
      </c>
      <c r="AK242" s="82">
        <f t="shared" si="127"/>
        <v>0.41388763637746595</v>
      </c>
      <c r="AL242" s="82">
        <f t="shared" si="128"/>
        <v>2.2926601548940351</v>
      </c>
      <c r="AM242" s="82">
        <f t="shared" si="129"/>
        <v>2.2126819828997135</v>
      </c>
      <c r="AN242" s="82">
        <f t="shared" si="136"/>
        <v>14.310074585388547</v>
      </c>
      <c r="AO242" s="82">
        <f t="shared" si="136"/>
        <v>14.310074811687073</v>
      </c>
      <c r="AP242" s="82">
        <f t="shared" si="136"/>
        <v>14.31007242635957</v>
      </c>
      <c r="AQ242" s="82">
        <f t="shared" si="136"/>
        <v>14.310097567560168</v>
      </c>
      <c r="AR242" s="82">
        <f t="shared" si="136"/>
        <v>14.309832398695212</v>
      </c>
      <c r="AS242" s="82">
        <f t="shared" si="136"/>
        <v>14.31260920719332</v>
      </c>
      <c r="AT242" s="82">
        <f t="shared" si="136"/>
        <v>14.280921347606741</v>
      </c>
      <c r="AU242" s="82">
        <f t="shared" si="130"/>
        <v>13.766870018756668</v>
      </c>
    </row>
    <row r="243" spans="1:47" s="82" customFormat="1" ht="12.95" customHeight="1" x14ac:dyDescent="0.2">
      <c r="A243" s="82" t="s">
        <v>136</v>
      </c>
      <c r="C243" s="73">
        <v>46881.608</v>
      </c>
      <c r="D243" s="73"/>
      <c r="E243" s="82">
        <f t="shared" si="114"/>
        <v>1243.998843405637</v>
      </c>
      <c r="F243" s="82">
        <f t="shared" si="131"/>
        <v>1244</v>
      </c>
      <c r="G243" s="82">
        <f t="shared" si="115"/>
        <v>-2.621999999973923E-3</v>
      </c>
      <c r="I243" s="82">
        <f t="shared" si="133"/>
        <v>-2.621999999973923E-3</v>
      </c>
      <c r="Q243" s="111">
        <f t="shared" si="116"/>
        <v>31863.108</v>
      </c>
      <c r="S243" s="83">
        <f t="shared" si="134"/>
        <v>0.1</v>
      </c>
      <c r="Z243" s="82">
        <f t="shared" si="117"/>
        <v>1244</v>
      </c>
      <c r="AA243" s="82">
        <f t="shared" si="118"/>
        <v>-1.5867306970616016E-2</v>
      </c>
      <c r="AB243" s="82">
        <f t="shared" si="119"/>
        <v>9.4240516260816726E-2</v>
      </c>
      <c r="AC243" s="82">
        <f t="shared" si="120"/>
        <v>-2.621999999973923E-3</v>
      </c>
      <c r="AD243" s="82">
        <f t="shared" si="121"/>
        <v>1.3245306970642093E-2</v>
      </c>
      <c r="AE243" s="82">
        <f t="shared" si="122"/>
        <v>1.7543815674654001E-5</v>
      </c>
      <c r="AF243" s="82">
        <f t="shared" si="123"/>
        <v>-2.621999999973923E-3</v>
      </c>
      <c r="AG243" s="83"/>
      <c r="AH243" s="82">
        <f t="shared" si="124"/>
        <v>-9.6862516260790649E-2</v>
      </c>
      <c r="AI243" s="82">
        <f t="shared" si="125"/>
        <v>0.62615393660579666</v>
      </c>
      <c r="AJ243" s="82">
        <f t="shared" si="126"/>
        <v>-0.58866634611041035</v>
      </c>
      <c r="AK243" s="82">
        <f t="shared" si="127"/>
        <v>0.40535288488997601</v>
      </c>
      <c r="AL243" s="82">
        <f t="shared" si="128"/>
        <v>2.315781618253332</v>
      </c>
      <c r="AM243" s="82">
        <f t="shared" si="129"/>
        <v>2.2826361727118436</v>
      </c>
      <c r="AN243" s="82">
        <f t="shared" si="136"/>
        <v>14.340649383093917</v>
      </c>
      <c r="AO243" s="82">
        <f t="shared" si="136"/>
        <v>14.340649740535534</v>
      </c>
      <c r="AP243" s="82">
        <f t="shared" si="136"/>
        <v>14.340646532834768</v>
      </c>
      <c r="AQ243" s="82">
        <f t="shared" si="136"/>
        <v>14.340675317134078</v>
      </c>
      <c r="AR243" s="82">
        <f t="shared" si="136"/>
        <v>14.340416877439376</v>
      </c>
      <c r="AS243" s="82">
        <f t="shared" si="136"/>
        <v>14.342725800297531</v>
      </c>
      <c r="AT243" s="82">
        <f t="shared" si="136"/>
        <v>14.321087467789619</v>
      </c>
      <c r="AU243" s="82">
        <f t="shared" si="130"/>
        <v>13.800598941148097</v>
      </c>
    </row>
    <row r="244" spans="1:47" s="82" customFormat="1" ht="12.95" customHeight="1" x14ac:dyDescent="0.2">
      <c r="A244" s="82" t="s">
        <v>105</v>
      </c>
      <c r="C244" s="73">
        <v>46924.682999999997</v>
      </c>
      <c r="D244" s="73"/>
      <c r="E244" s="82">
        <f t="shared" si="114"/>
        <v>1262.9997214380842</v>
      </c>
      <c r="F244" s="82">
        <f t="shared" si="131"/>
        <v>1263</v>
      </c>
      <c r="G244" s="82">
        <f t="shared" si="115"/>
        <v>-6.3149999914458022E-4</v>
      </c>
      <c r="I244" s="82">
        <f t="shared" si="133"/>
        <v>-6.3149999914458022E-4</v>
      </c>
      <c r="Q244" s="111">
        <f t="shared" si="116"/>
        <v>31906.182999999997</v>
      </c>
      <c r="S244" s="83">
        <f t="shared" si="134"/>
        <v>0.1</v>
      </c>
      <c r="Z244" s="82">
        <f t="shared" si="117"/>
        <v>1263</v>
      </c>
      <c r="AA244" s="82">
        <f t="shared" si="118"/>
        <v>-1.6390599345508072E-2</v>
      </c>
      <c r="AB244" s="82">
        <f t="shared" si="119"/>
        <v>9.5929025021238179E-2</v>
      </c>
      <c r="AC244" s="82">
        <f t="shared" si="120"/>
        <v>-6.3149999914458022E-4</v>
      </c>
      <c r="AD244" s="82">
        <f t="shared" si="121"/>
        <v>1.5759099346363492E-2</v>
      </c>
      <c r="AE244" s="82">
        <f t="shared" si="122"/>
        <v>2.4834921220855427E-5</v>
      </c>
      <c r="AF244" s="82">
        <f t="shared" si="123"/>
        <v>-6.3149999914458022E-4</v>
      </c>
      <c r="AG244" s="83"/>
      <c r="AH244" s="82">
        <f t="shared" si="124"/>
        <v>-9.6560525020382759E-2</v>
      </c>
      <c r="AI244" s="82">
        <f t="shared" si="125"/>
        <v>0.62414856293699206</v>
      </c>
      <c r="AJ244" s="82">
        <f t="shared" si="126"/>
        <v>-0.5846507216693807</v>
      </c>
      <c r="AK244" s="82">
        <f t="shared" si="127"/>
        <v>0.4034941606289249</v>
      </c>
      <c r="AL244" s="82">
        <f t="shared" si="128"/>
        <v>2.320740206087633</v>
      </c>
      <c r="AM244" s="82">
        <f t="shared" si="129"/>
        <v>2.2981213160220664</v>
      </c>
      <c r="AN244" s="82">
        <f t="shared" si="136"/>
        <v>14.347266305131964</v>
      </c>
      <c r="AO244" s="82">
        <f t="shared" si="136"/>
        <v>14.347266682766634</v>
      </c>
      <c r="AP244" s="82">
        <f t="shared" si="136"/>
        <v>14.347263399082347</v>
      </c>
      <c r="AQ244" s="82">
        <f t="shared" si="136"/>
        <v>14.347291950337247</v>
      </c>
      <c r="AR244" s="82">
        <f t="shared" si="136"/>
        <v>14.347043572463468</v>
      </c>
      <c r="AS244" s="82">
        <f t="shared" si="136"/>
        <v>14.349194702699922</v>
      </c>
      <c r="AT244" s="82">
        <f t="shared" si="136"/>
        <v>14.329780849103475</v>
      </c>
      <c r="AU244" s="82">
        <f t="shared" si="130"/>
        <v>13.807965027647375</v>
      </c>
    </row>
    <row r="245" spans="1:47" s="82" customFormat="1" ht="12.95" customHeight="1" x14ac:dyDescent="0.2">
      <c r="A245" s="82" t="s">
        <v>137</v>
      </c>
      <c r="C245" s="73">
        <v>46990.425999999999</v>
      </c>
      <c r="D245" s="73"/>
      <c r="E245" s="82">
        <f t="shared" si="114"/>
        <v>1291.9997150419683</v>
      </c>
      <c r="F245" s="82">
        <f t="shared" si="131"/>
        <v>1292</v>
      </c>
      <c r="G245" s="82">
        <f t="shared" si="115"/>
        <v>-6.4600000041536987E-4</v>
      </c>
      <c r="I245" s="82">
        <f t="shared" si="133"/>
        <v>-6.4600000041536987E-4</v>
      </c>
      <c r="Q245" s="111">
        <f t="shared" si="116"/>
        <v>31971.925999999999</v>
      </c>
      <c r="S245" s="83">
        <f t="shared" si="134"/>
        <v>0.1</v>
      </c>
      <c r="Z245" s="82">
        <f t="shared" si="117"/>
        <v>1292</v>
      </c>
      <c r="AA245" s="82">
        <f t="shared" si="118"/>
        <v>-1.7194089636546825E-2</v>
      </c>
      <c r="AB245" s="82">
        <f t="shared" si="119"/>
        <v>9.5447350802544725E-2</v>
      </c>
      <c r="AC245" s="82">
        <f t="shared" si="120"/>
        <v>-6.4600000041536987E-4</v>
      </c>
      <c r="AD245" s="82">
        <f t="shared" si="121"/>
        <v>1.6548089636131455E-2</v>
      </c>
      <c r="AE245" s="82">
        <f t="shared" si="122"/>
        <v>2.7383927060544127E-5</v>
      </c>
      <c r="AF245" s="82">
        <f t="shared" si="123"/>
        <v>-6.4600000041536987E-4</v>
      </c>
      <c r="AG245" s="83"/>
      <c r="AH245" s="82">
        <f t="shared" si="124"/>
        <v>-9.6093350802960095E-2</v>
      </c>
      <c r="AI245" s="82">
        <f t="shared" si="125"/>
        <v>0.6211299021733917</v>
      </c>
      <c r="AJ245" s="82">
        <f t="shared" si="126"/>
        <v>-0.57854348056711946</v>
      </c>
      <c r="AK245" s="82">
        <f t="shared" si="127"/>
        <v>0.40066106546160074</v>
      </c>
      <c r="AL245" s="82">
        <f t="shared" si="128"/>
        <v>2.32824782771814</v>
      </c>
      <c r="AM245" s="82">
        <f t="shared" si="129"/>
        <v>2.3219056514103027</v>
      </c>
      <c r="AN245" s="82">
        <f t="shared" si="136"/>
        <v>14.357325198091633</v>
      </c>
      <c r="AO245" s="82">
        <f t="shared" si="136"/>
        <v>14.357325592979091</v>
      </c>
      <c r="AP245" s="82">
        <f t="shared" si="136"/>
        <v>14.357322313788105</v>
      </c>
      <c r="AQ245" s="82">
        <f t="shared" si="136"/>
        <v>14.357349543111187</v>
      </c>
      <c r="AR245" s="82">
        <f t="shared" si="136"/>
        <v>14.357123339211874</v>
      </c>
      <c r="AS245" s="82">
        <f t="shared" si="136"/>
        <v>14.35899560959577</v>
      </c>
      <c r="AT245" s="82">
        <f t="shared" si="136"/>
        <v>14.342995083149304</v>
      </c>
      <c r="AU245" s="82">
        <f t="shared" si="130"/>
        <v>13.819208001777852</v>
      </c>
    </row>
    <row r="246" spans="1:47" s="82" customFormat="1" ht="12.95" customHeight="1" x14ac:dyDescent="0.2">
      <c r="A246" s="82" t="s">
        <v>138</v>
      </c>
      <c r="C246" s="73">
        <v>46999.483999999997</v>
      </c>
      <c r="D246" s="73"/>
      <c r="E246" s="82">
        <f t="shared" si="114"/>
        <v>1295.9953030447048</v>
      </c>
      <c r="F246" s="82">
        <f t="shared" si="131"/>
        <v>1296</v>
      </c>
      <c r="G246" s="82">
        <f t="shared" si="115"/>
        <v>-1.064800000312971E-2</v>
      </c>
      <c r="I246" s="82">
        <f t="shared" si="133"/>
        <v>-1.064800000312971E-2</v>
      </c>
      <c r="Q246" s="111">
        <f t="shared" si="116"/>
        <v>31980.983999999997</v>
      </c>
      <c r="S246" s="83">
        <f t="shared" si="134"/>
        <v>0.1</v>
      </c>
      <c r="Z246" s="82">
        <f t="shared" si="117"/>
        <v>1296</v>
      </c>
      <c r="AA246" s="82">
        <f t="shared" si="118"/>
        <v>-1.7305376349008431E-2</v>
      </c>
      <c r="AB246" s="82">
        <f t="shared" si="119"/>
        <v>8.5380328338262923E-2</v>
      </c>
      <c r="AC246" s="82">
        <f t="shared" si="120"/>
        <v>-1.064800000312971E-2</v>
      </c>
      <c r="AD246" s="82">
        <f t="shared" si="121"/>
        <v>6.6573763458787211E-3</v>
      </c>
      <c r="AE246" s="82">
        <f t="shared" si="122"/>
        <v>4.432065981066551E-6</v>
      </c>
      <c r="AF246" s="82">
        <f t="shared" si="123"/>
        <v>-1.064800000312971E-2</v>
      </c>
      <c r="AG246" s="83"/>
      <c r="AH246" s="82">
        <f t="shared" si="124"/>
        <v>-9.6028328341392633E-2</v>
      </c>
      <c r="AI246" s="82">
        <f t="shared" si="125"/>
        <v>0.62071748342593658</v>
      </c>
      <c r="AJ246" s="82">
        <f t="shared" si="126"/>
        <v>-0.57770317734545318</v>
      </c>
      <c r="AK246" s="82">
        <f t="shared" si="127"/>
        <v>0.4002706747005258</v>
      </c>
      <c r="AL246" s="82">
        <f t="shared" si="128"/>
        <v>2.3292776750579924</v>
      </c>
      <c r="AM246" s="82">
        <f t="shared" si="129"/>
        <v>2.3252005949203167</v>
      </c>
      <c r="AN246" s="82">
        <f t="shared" si="136"/>
        <v>14.358708818197185</v>
      </c>
      <c r="AO246" s="82">
        <f t="shared" si="136"/>
        <v>14.358709213814221</v>
      </c>
      <c r="AP246" s="82">
        <f t="shared" si="136"/>
        <v>14.358705948749035</v>
      </c>
      <c r="AQ246" s="82">
        <f t="shared" si="136"/>
        <v>14.358732894227339</v>
      </c>
      <c r="AR246" s="82">
        <f t="shared" si="136"/>
        <v>14.358510425755714</v>
      </c>
      <c r="AS246" s="82">
        <f t="shared" si="136"/>
        <v>14.360340646118091</v>
      </c>
      <c r="AT246" s="82">
        <f t="shared" si="136"/>
        <v>14.34481254574211</v>
      </c>
      <c r="AU246" s="82">
        <f t="shared" si="130"/>
        <v>13.820758756830331</v>
      </c>
    </row>
    <row r="247" spans="1:47" s="82" customFormat="1" ht="12.95" customHeight="1" x14ac:dyDescent="0.2">
      <c r="A247" s="82" t="s">
        <v>138</v>
      </c>
      <c r="C247" s="73">
        <v>46999.49</v>
      </c>
      <c r="D247" s="73"/>
      <c r="E247" s="82">
        <f t="shared" si="114"/>
        <v>1295.997949713729</v>
      </c>
      <c r="F247" s="82">
        <f t="shared" si="131"/>
        <v>1296</v>
      </c>
      <c r="G247" s="82">
        <f t="shared" si="115"/>
        <v>-4.6480000019073486E-3</v>
      </c>
      <c r="I247" s="82">
        <f t="shared" si="133"/>
        <v>-4.6480000019073486E-3</v>
      </c>
      <c r="Q247" s="111">
        <f t="shared" si="116"/>
        <v>31980.989999999998</v>
      </c>
      <c r="S247" s="83">
        <f t="shared" si="134"/>
        <v>0.1</v>
      </c>
      <c r="Z247" s="82">
        <f t="shared" si="117"/>
        <v>1296</v>
      </c>
      <c r="AA247" s="82">
        <f t="shared" si="118"/>
        <v>-1.7305376349008431E-2</v>
      </c>
      <c r="AB247" s="82">
        <f t="shared" si="119"/>
        <v>9.1380328339485284E-2</v>
      </c>
      <c r="AC247" s="82">
        <f t="shared" si="120"/>
        <v>-4.6480000019073486E-3</v>
      </c>
      <c r="AD247" s="82">
        <f t="shared" si="121"/>
        <v>1.2657376347101082E-2</v>
      </c>
      <c r="AE247" s="82">
        <f t="shared" si="122"/>
        <v>1.6020917599215394E-5</v>
      </c>
      <c r="AF247" s="82">
        <f t="shared" si="123"/>
        <v>-4.6480000019073486E-3</v>
      </c>
      <c r="AG247" s="83"/>
      <c r="AH247" s="82">
        <f t="shared" si="124"/>
        <v>-9.6028328341392633E-2</v>
      </c>
      <c r="AI247" s="82">
        <f t="shared" si="125"/>
        <v>0.62071748342593658</v>
      </c>
      <c r="AJ247" s="82">
        <f t="shared" si="126"/>
        <v>-0.57770317734545318</v>
      </c>
      <c r="AK247" s="82">
        <f t="shared" si="127"/>
        <v>0.4002706747005258</v>
      </c>
      <c r="AL247" s="82">
        <f t="shared" si="128"/>
        <v>2.3292776750579924</v>
      </c>
      <c r="AM247" s="82">
        <f t="shared" si="129"/>
        <v>2.3252005949203167</v>
      </c>
      <c r="AN247" s="82">
        <f t="shared" si="136"/>
        <v>14.358708818197185</v>
      </c>
      <c r="AO247" s="82">
        <f t="shared" si="136"/>
        <v>14.358709213814221</v>
      </c>
      <c r="AP247" s="82">
        <f t="shared" si="136"/>
        <v>14.358705948749035</v>
      </c>
      <c r="AQ247" s="82">
        <f t="shared" si="136"/>
        <v>14.358732894227339</v>
      </c>
      <c r="AR247" s="82">
        <f t="shared" si="136"/>
        <v>14.358510425755714</v>
      </c>
      <c r="AS247" s="82">
        <f t="shared" si="136"/>
        <v>14.360340646118091</v>
      </c>
      <c r="AT247" s="82">
        <f t="shared" si="136"/>
        <v>14.34481254574211</v>
      </c>
      <c r="AU247" s="82">
        <f t="shared" si="130"/>
        <v>13.820758756830331</v>
      </c>
    </row>
    <row r="248" spans="1:47" s="82" customFormat="1" ht="12.95" customHeight="1" x14ac:dyDescent="0.2">
      <c r="A248" s="82" t="s">
        <v>138</v>
      </c>
      <c r="C248" s="73">
        <v>46999.493999999999</v>
      </c>
      <c r="D248" s="73"/>
      <c r="E248" s="82">
        <f t="shared" si="114"/>
        <v>1295.9997141597451</v>
      </c>
      <c r="F248" s="82">
        <f t="shared" si="131"/>
        <v>1296</v>
      </c>
      <c r="G248" s="82">
        <f t="shared" si="115"/>
        <v>-6.4800000109244138E-4</v>
      </c>
      <c r="I248" s="82">
        <f t="shared" si="133"/>
        <v>-6.4800000109244138E-4</v>
      </c>
      <c r="Q248" s="111">
        <f t="shared" si="116"/>
        <v>31980.993999999999</v>
      </c>
      <c r="S248" s="83">
        <f t="shared" si="134"/>
        <v>0.1</v>
      </c>
      <c r="Z248" s="82">
        <f t="shared" si="117"/>
        <v>1296</v>
      </c>
      <c r="AA248" s="82">
        <f t="shared" si="118"/>
        <v>-1.7305376349008431E-2</v>
      </c>
      <c r="AB248" s="82">
        <f t="shared" si="119"/>
        <v>9.5380328340300191E-2</v>
      </c>
      <c r="AC248" s="82">
        <f t="shared" si="120"/>
        <v>-6.4800000109244138E-4</v>
      </c>
      <c r="AD248" s="82">
        <f t="shared" si="121"/>
        <v>1.6657376347915989E-2</v>
      </c>
      <c r="AE248" s="82">
        <f t="shared" si="122"/>
        <v>2.7746818679611104E-5</v>
      </c>
      <c r="AF248" s="82">
        <f t="shared" si="123"/>
        <v>-6.4800000109244138E-4</v>
      </c>
      <c r="AG248" s="83"/>
      <c r="AH248" s="82">
        <f t="shared" si="124"/>
        <v>-9.6028328341392633E-2</v>
      </c>
      <c r="AI248" s="82">
        <f t="shared" si="125"/>
        <v>0.62071748342593658</v>
      </c>
      <c r="AJ248" s="82">
        <f t="shared" si="126"/>
        <v>-0.57770317734545318</v>
      </c>
      <c r="AK248" s="82">
        <f t="shared" si="127"/>
        <v>0.4002706747005258</v>
      </c>
      <c r="AL248" s="82">
        <f t="shared" si="128"/>
        <v>2.3292776750579924</v>
      </c>
      <c r="AM248" s="82">
        <f t="shared" si="129"/>
        <v>2.3252005949203167</v>
      </c>
      <c r="AN248" s="82">
        <f t="shared" si="136"/>
        <v>14.358708818197185</v>
      </c>
      <c r="AO248" s="82">
        <f t="shared" si="136"/>
        <v>14.358709213814221</v>
      </c>
      <c r="AP248" s="82">
        <f t="shared" si="136"/>
        <v>14.358705948749035</v>
      </c>
      <c r="AQ248" s="82">
        <f t="shared" si="136"/>
        <v>14.358732894227339</v>
      </c>
      <c r="AR248" s="82">
        <f t="shared" si="136"/>
        <v>14.358510425755714</v>
      </c>
      <c r="AS248" s="82">
        <f t="shared" si="136"/>
        <v>14.360340646118091</v>
      </c>
      <c r="AT248" s="82">
        <f t="shared" si="136"/>
        <v>14.34481254574211</v>
      </c>
      <c r="AU248" s="82">
        <f t="shared" si="130"/>
        <v>13.820758756830331</v>
      </c>
    </row>
    <row r="249" spans="1:47" s="82" customFormat="1" ht="12.95" customHeight="1" x14ac:dyDescent="0.2">
      <c r="A249" s="82" t="s">
        <v>138</v>
      </c>
      <c r="C249" s="73">
        <v>46999.497000000003</v>
      </c>
      <c r="D249" s="73"/>
      <c r="E249" s="82">
        <f t="shared" si="114"/>
        <v>1296.0010374942588</v>
      </c>
      <c r="F249" s="82">
        <f t="shared" si="131"/>
        <v>1296</v>
      </c>
      <c r="G249" s="82">
        <f t="shared" si="115"/>
        <v>2.3520000031567179E-3</v>
      </c>
      <c r="I249" s="82">
        <f t="shared" si="133"/>
        <v>2.3520000031567179E-3</v>
      </c>
      <c r="Q249" s="111">
        <f t="shared" si="116"/>
        <v>31980.997000000003</v>
      </c>
      <c r="S249" s="83">
        <f t="shared" si="134"/>
        <v>0.1</v>
      </c>
      <c r="Z249" s="82">
        <f t="shared" si="117"/>
        <v>1296</v>
      </c>
      <c r="AA249" s="82">
        <f t="shared" si="118"/>
        <v>-1.7305376349008431E-2</v>
      </c>
      <c r="AB249" s="82">
        <f t="shared" si="119"/>
        <v>9.838032834454935E-2</v>
      </c>
      <c r="AC249" s="82">
        <f t="shared" si="120"/>
        <v>2.3520000031567179E-3</v>
      </c>
      <c r="AD249" s="82">
        <f t="shared" si="121"/>
        <v>1.9657376352165148E-2</v>
      </c>
      <c r="AE249" s="82">
        <f t="shared" si="122"/>
        <v>3.8641244505066162E-5</v>
      </c>
      <c r="AF249" s="82">
        <f t="shared" si="123"/>
        <v>2.3520000031567179E-3</v>
      </c>
      <c r="AG249" s="83"/>
      <c r="AH249" s="82">
        <f t="shared" si="124"/>
        <v>-9.6028328341392633E-2</v>
      </c>
      <c r="AI249" s="82">
        <f t="shared" si="125"/>
        <v>0.62071748342593658</v>
      </c>
      <c r="AJ249" s="82">
        <f t="shared" si="126"/>
        <v>-0.57770317734545318</v>
      </c>
      <c r="AK249" s="82">
        <f t="shared" si="127"/>
        <v>0.4002706747005258</v>
      </c>
      <c r="AL249" s="82">
        <f t="shared" si="128"/>
        <v>2.3292776750579924</v>
      </c>
      <c r="AM249" s="82">
        <f t="shared" si="129"/>
        <v>2.3252005949203167</v>
      </c>
      <c r="AN249" s="82">
        <f t="shared" si="136"/>
        <v>14.358708818197185</v>
      </c>
      <c r="AO249" s="82">
        <f t="shared" si="136"/>
        <v>14.358709213814221</v>
      </c>
      <c r="AP249" s="82">
        <f t="shared" si="136"/>
        <v>14.358705948749035</v>
      </c>
      <c r="AQ249" s="82">
        <f t="shared" si="136"/>
        <v>14.358732894227339</v>
      </c>
      <c r="AR249" s="82">
        <f t="shared" si="136"/>
        <v>14.358510425755714</v>
      </c>
      <c r="AS249" s="82">
        <f t="shared" si="136"/>
        <v>14.360340646118091</v>
      </c>
      <c r="AT249" s="82">
        <f t="shared" si="136"/>
        <v>14.34481254574211</v>
      </c>
      <c r="AU249" s="82">
        <f t="shared" si="130"/>
        <v>13.820758756830331</v>
      </c>
    </row>
    <row r="250" spans="1:47" s="82" customFormat="1" ht="12.95" customHeight="1" x14ac:dyDescent="0.2">
      <c r="A250" s="82" t="s">
        <v>138</v>
      </c>
      <c r="C250" s="73">
        <v>46999.498</v>
      </c>
      <c r="D250" s="73"/>
      <c r="E250" s="82">
        <f t="shared" si="114"/>
        <v>1296.0014786057613</v>
      </c>
      <c r="F250" s="82">
        <f t="shared" si="131"/>
        <v>1296</v>
      </c>
      <c r="G250" s="82">
        <f t="shared" si="115"/>
        <v>3.3519999997224659E-3</v>
      </c>
      <c r="I250" s="82">
        <f t="shared" si="133"/>
        <v>3.3519999997224659E-3</v>
      </c>
      <c r="Q250" s="111">
        <f t="shared" si="116"/>
        <v>31980.998</v>
      </c>
      <c r="S250" s="83">
        <f t="shared" si="134"/>
        <v>0.1</v>
      </c>
      <c r="Z250" s="82">
        <f t="shared" si="117"/>
        <v>1296</v>
      </c>
      <c r="AA250" s="82">
        <f t="shared" si="118"/>
        <v>-1.7305376349008431E-2</v>
      </c>
      <c r="AB250" s="82">
        <f t="shared" si="119"/>
        <v>9.9380328341115098E-2</v>
      </c>
      <c r="AC250" s="82">
        <f t="shared" si="120"/>
        <v>3.3519999997224659E-3</v>
      </c>
      <c r="AD250" s="82">
        <f t="shared" si="121"/>
        <v>2.0657376348730896E-2</v>
      </c>
      <c r="AE250" s="82">
        <f t="shared" si="122"/>
        <v>4.2672719761310666E-5</v>
      </c>
      <c r="AF250" s="82">
        <f t="shared" si="123"/>
        <v>3.3519999997224659E-3</v>
      </c>
      <c r="AG250" s="83"/>
      <c r="AH250" s="82">
        <f t="shared" si="124"/>
        <v>-9.6028328341392633E-2</v>
      </c>
      <c r="AI250" s="82">
        <f t="shared" si="125"/>
        <v>0.62071748342593658</v>
      </c>
      <c r="AJ250" s="82">
        <f t="shared" si="126"/>
        <v>-0.57770317734545318</v>
      </c>
      <c r="AK250" s="82">
        <f t="shared" si="127"/>
        <v>0.4002706747005258</v>
      </c>
      <c r="AL250" s="82">
        <f t="shared" si="128"/>
        <v>2.3292776750579924</v>
      </c>
      <c r="AM250" s="82">
        <f t="shared" si="129"/>
        <v>2.3252005949203167</v>
      </c>
      <c r="AN250" s="82">
        <f t="shared" si="136"/>
        <v>14.358708818197185</v>
      </c>
      <c r="AO250" s="82">
        <f t="shared" si="136"/>
        <v>14.358709213814221</v>
      </c>
      <c r="AP250" s="82">
        <f t="shared" si="136"/>
        <v>14.358705948749035</v>
      </c>
      <c r="AQ250" s="82">
        <f t="shared" si="136"/>
        <v>14.358732894227339</v>
      </c>
      <c r="AR250" s="82">
        <f t="shared" si="136"/>
        <v>14.358510425755714</v>
      </c>
      <c r="AS250" s="82">
        <f t="shared" si="136"/>
        <v>14.360340646118091</v>
      </c>
      <c r="AT250" s="82">
        <f t="shared" si="136"/>
        <v>14.34481254574211</v>
      </c>
      <c r="AU250" s="82">
        <f t="shared" si="130"/>
        <v>13.820758756830331</v>
      </c>
    </row>
    <row r="251" spans="1:47" s="82" customFormat="1" ht="12.95" customHeight="1" x14ac:dyDescent="0.2">
      <c r="A251" s="82" t="s">
        <v>105</v>
      </c>
      <c r="C251" s="73">
        <v>47001.760000000002</v>
      </c>
      <c r="D251" s="73"/>
      <c r="E251" s="82">
        <f t="shared" si="114"/>
        <v>1296.9992728276868</v>
      </c>
      <c r="F251" s="82">
        <f t="shared" si="131"/>
        <v>1297</v>
      </c>
      <c r="G251" s="82">
        <f t="shared" si="115"/>
        <v>-1.6484999941894785E-3</v>
      </c>
      <c r="I251" s="82">
        <f t="shared" si="133"/>
        <v>-1.6484999941894785E-3</v>
      </c>
      <c r="Q251" s="111">
        <f t="shared" si="116"/>
        <v>31983.260000000002</v>
      </c>
      <c r="S251" s="83">
        <f t="shared" si="134"/>
        <v>0.1</v>
      </c>
      <c r="Z251" s="82">
        <f t="shared" si="117"/>
        <v>1297</v>
      </c>
      <c r="AA251" s="82">
        <f t="shared" si="118"/>
        <v>-1.7333215643171515E-2</v>
      </c>
      <c r="AB251" s="82">
        <f t="shared" si="119"/>
        <v>9.4363550760590179E-2</v>
      </c>
      <c r="AC251" s="82">
        <f t="shared" si="120"/>
        <v>-1.6484999941894785E-3</v>
      </c>
      <c r="AD251" s="82">
        <f t="shared" si="121"/>
        <v>1.5684715648982037E-2</v>
      </c>
      <c r="AE251" s="82">
        <f t="shared" si="122"/>
        <v>2.4601030498942199E-5</v>
      </c>
      <c r="AF251" s="82">
        <f t="shared" si="123"/>
        <v>-1.6484999941894785E-3</v>
      </c>
      <c r="AG251" s="83"/>
      <c r="AH251" s="82">
        <f t="shared" si="124"/>
        <v>-9.6012050754779657E-2</v>
      </c>
      <c r="AI251" s="82">
        <f t="shared" si="125"/>
        <v>0.62061452704996789</v>
      </c>
      <c r="AJ251" s="82">
        <f t="shared" si="126"/>
        <v>-0.57749318014756534</v>
      </c>
      <c r="AK251" s="82">
        <f t="shared" si="127"/>
        <v>0.40017309169714205</v>
      </c>
      <c r="AL251" s="82">
        <f t="shared" si="128"/>
        <v>2.3295349232988385</v>
      </c>
      <c r="AM251" s="82">
        <f t="shared" si="129"/>
        <v>2.3260248793120839</v>
      </c>
      <c r="AN251" s="82">
        <f t="shared" ref="AN251:AT260" si="137">$AU251+$AB$7*SIN(AO251)</f>
        <v>14.359054579719675</v>
      </c>
      <c r="AO251" s="82">
        <f t="shared" si="137"/>
        <v>14.359054975446766</v>
      </c>
      <c r="AP251" s="82">
        <f t="shared" si="137"/>
        <v>14.359051714479039</v>
      </c>
      <c r="AQ251" s="82">
        <f t="shared" si="137"/>
        <v>14.359078584901567</v>
      </c>
      <c r="AR251" s="82">
        <f t="shared" si="137"/>
        <v>14.358857076671027</v>
      </c>
      <c r="AS251" s="82">
        <f t="shared" si="137"/>
        <v>14.360676649163841</v>
      </c>
      <c r="AT251" s="82">
        <f t="shared" si="137"/>
        <v>14.34526671449875</v>
      </c>
      <c r="AU251" s="82">
        <f t="shared" si="130"/>
        <v>13.821146445593451</v>
      </c>
    </row>
    <row r="252" spans="1:47" s="82" customFormat="1" ht="12.95" customHeight="1" x14ac:dyDescent="0.2">
      <c r="A252" s="82" t="s">
        <v>105</v>
      </c>
      <c r="C252" s="73">
        <v>47001.766000000003</v>
      </c>
      <c r="D252" s="73"/>
      <c r="E252" s="82">
        <f t="shared" si="114"/>
        <v>1297.001919496711</v>
      </c>
      <c r="F252" s="82">
        <f t="shared" si="131"/>
        <v>1297</v>
      </c>
      <c r="G252" s="82">
        <f t="shared" si="115"/>
        <v>4.3515000070328824E-3</v>
      </c>
      <c r="I252" s="82">
        <f t="shared" si="133"/>
        <v>4.3515000070328824E-3</v>
      </c>
      <c r="Q252" s="111">
        <f t="shared" si="116"/>
        <v>31983.266000000003</v>
      </c>
      <c r="S252" s="83">
        <f t="shared" si="134"/>
        <v>0.1</v>
      </c>
      <c r="Z252" s="82">
        <f t="shared" si="117"/>
        <v>1297</v>
      </c>
      <c r="AA252" s="82">
        <f t="shared" si="118"/>
        <v>-1.7333215643171515E-2</v>
      </c>
      <c r="AB252" s="82">
        <f t="shared" si="119"/>
        <v>0.10036355076181254</v>
      </c>
      <c r="AC252" s="82">
        <f t="shared" si="120"/>
        <v>4.3515000070328824E-3</v>
      </c>
      <c r="AD252" s="82">
        <f t="shared" si="121"/>
        <v>2.1684715650204398E-2</v>
      </c>
      <c r="AE252" s="82">
        <f t="shared" si="122"/>
        <v>4.7022689283021954E-5</v>
      </c>
      <c r="AF252" s="82">
        <f t="shared" si="123"/>
        <v>4.3515000070328824E-3</v>
      </c>
      <c r="AG252" s="83"/>
      <c r="AH252" s="82">
        <f t="shared" si="124"/>
        <v>-9.6012050754779657E-2</v>
      </c>
      <c r="AI252" s="82">
        <f t="shared" si="125"/>
        <v>0.62061452704996789</v>
      </c>
      <c r="AJ252" s="82">
        <f t="shared" si="126"/>
        <v>-0.57749318014756534</v>
      </c>
      <c r="AK252" s="82">
        <f t="shared" si="127"/>
        <v>0.40017309169714205</v>
      </c>
      <c r="AL252" s="82">
        <f t="shared" si="128"/>
        <v>2.3295349232988385</v>
      </c>
      <c r="AM252" s="82">
        <f t="shared" si="129"/>
        <v>2.3260248793120839</v>
      </c>
      <c r="AN252" s="82">
        <f t="shared" si="137"/>
        <v>14.359054579719675</v>
      </c>
      <c r="AO252" s="82">
        <f t="shared" si="137"/>
        <v>14.359054975446766</v>
      </c>
      <c r="AP252" s="82">
        <f t="shared" si="137"/>
        <v>14.359051714479039</v>
      </c>
      <c r="AQ252" s="82">
        <f t="shared" si="137"/>
        <v>14.359078584901567</v>
      </c>
      <c r="AR252" s="82">
        <f t="shared" si="137"/>
        <v>14.358857076671027</v>
      </c>
      <c r="AS252" s="82">
        <f t="shared" si="137"/>
        <v>14.360676649163841</v>
      </c>
      <c r="AT252" s="82">
        <f t="shared" si="137"/>
        <v>14.34526671449875</v>
      </c>
      <c r="AU252" s="82">
        <f t="shared" si="130"/>
        <v>13.821146445593451</v>
      </c>
    </row>
    <row r="253" spans="1:47" s="82" customFormat="1" ht="12.95" customHeight="1" x14ac:dyDescent="0.2">
      <c r="A253" s="82" t="s">
        <v>139</v>
      </c>
      <c r="C253" s="73">
        <v>47024.434000000001</v>
      </c>
      <c r="D253" s="73"/>
      <c r="E253" s="82">
        <f t="shared" si="114"/>
        <v>1307.0010350681448</v>
      </c>
      <c r="F253" s="82">
        <f t="shared" si="131"/>
        <v>1307</v>
      </c>
      <c r="G253" s="82">
        <f t="shared" si="115"/>
        <v>2.34650000493275E-3</v>
      </c>
      <c r="I253" s="82">
        <f t="shared" si="133"/>
        <v>2.34650000493275E-3</v>
      </c>
      <c r="Q253" s="111">
        <f t="shared" si="116"/>
        <v>32005.934000000001</v>
      </c>
      <c r="S253" s="83">
        <f t="shared" si="134"/>
        <v>0.1</v>
      </c>
      <c r="Z253" s="82">
        <f t="shared" si="117"/>
        <v>1307</v>
      </c>
      <c r="AA253" s="82">
        <f t="shared" si="118"/>
        <v>-1.7611997813827107E-2</v>
      </c>
      <c r="AB253" s="82">
        <f t="shared" si="119"/>
        <v>9.8195293202693629E-2</v>
      </c>
      <c r="AC253" s="82">
        <f t="shared" si="120"/>
        <v>2.34650000493275E-3</v>
      </c>
      <c r="AD253" s="82">
        <f t="shared" si="121"/>
        <v>1.9958497818759857E-2</v>
      </c>
      <c r="AE253" s="82">
        <f t="shared" si="122"/>
        <v>3.98341635181442E-5</v>
      </c>
      <c r="AF253" s="82">
        <f t="shared" si="123"/>
        <v>2.34650000493275E-3</v>
      </c>
      <c r="AG253" s="83"/>
      <c r="AH253" s="82">
        <f t="shared" si="124"/>
        <v>-9.5848793197760879E-2</v>
      </c>
      <c r="AI253" s="82">
        <f t="shared" si="125"/>
        <v>0.61958821418135046</v>
      </c>
      <c r="AJ253" s="82">
        <f t="shared" si="126"/>
        <v>-0.57539493759251747</v>
      </c>
      <c r="AK253" s="82">
        <f t="shared" si="127"/>
        <v>0.39919758718488607</v>
      </c>
      <c r="AL253" s="82">
        <f t="shared" si="128"/>
        <v>2.3321027240245993</v>
      </c>
      <c r="AM253" s="82">
        <f t="shared" si="129"/>
        <v>2.3342798406139407</v>
      </c>
      <c r="AN253" s="82">
        <f t="shared" si="137"/>
        <v>14.362509046942176</v>
      </c>
      <c r="AO253" s="82">
        <f t="shared" si="137"/>
        <v>14.362509442075796</v>
      </c>
      <c r="AP253" s="82">
        <f t="shared" si="137"/>
        <v>14.362506235086018</v>
      </c>
      <c r="AQ253" s="82">
        <f t="shared" si="137"/>
        <v>14.362532262411998</v>
      </c>
      <c r="AR253" s="82">
        <f t="shared" si="137"/>
        <v>14.362320944127125</v>
      </c>
      <c r="AS253" s="82">
        <f t="shared" si="137"/>
        <v>14.36403106492871</v>
      </c>
      <c r="AT253" s="82">
        <f t="shared" si="137"/>
        <v>14.34980406770789</v>
      </c>
      <c r="AU253" s="82">
        <f t="shared" si="130"/>
        <v>13.825023333224649</v>
      </c>
    </row>
    <row r="254" spans="1:47" s="82" customFormat="1" ht="12.95" customHeight="1" x14ac:dyDescent="0.2">
      <c r="A254" s="82" t="s">
        <v>140</v>
      </c>
      <c r="C254" s="73">
        <v>47212.591999999997</v>
      </c>
      <c r="D254" s="73"/>
      <c r="E254" s="82">
        <f t="shared" si="114"/>
        <v>1389.9996934275036</v>
      </c>
      <c r="F254" s="82">
        <f t="shared" si="131"/>
        <v>1390</v>
      </c>
      <c r="G254" s="82">
        <f t="shared" si="115"/>
        <v>-6.9500000245170668E-4</v>
      </c>
      <c r="I254" s="82">
        <f t="shared" si="133"/>
        <v>-6.9500000245170668E-4</v>
      </c>
      <c r="Q254" s="111">
        <f t="shared" si="116"/>
        <v>32194.091999999997</v>
      </c>
      <c r="S254" s="83">
        <f t="shared" si="134"/>
        <v>0.1</v>
      </c>
      <c r="Z254" s="82">
        <f t="shared" si="117"/>
        <v>1390</v>
      </c>
      <c r="AA254" s="82">
        <f t="shared" si="118"/>
        <v>-1.9953926201760466E-2</v>
      </c>
      <c r="AB254" s="82">
        <f t="shared" si="119"/>
        <v>9.3765677017964594E-2</v>
      </c>
      <c r="AC254" s="82">
        <f t="shared" si="120"/>
        <v>-6.9500000245170668E-4</v>
      </c>
      <c r="AD254" s="82">
        <f t="shared" si="121"/>
        <v>1.925892619930876E-2</v>
      </c>
      <c r="AE254" s="82">
        <f t="shared" si="122"/>
        <v>3.7090623835042135E-5</v>
      </c>
      <c r="AF254" s="82">
        <f t="shared" si="123"/>
        <v>-6.9500000245170668E-4</v>
      </c>
      <c r="AG254" s="83"/>
      <c r="AH254" s="82">
        <f t="shared" si="124"/>
        <v>-9.44606770204163E-2</v>
      </c>
      <c r="AI254" s="82">
        <f t="shared" si="125"/>
        <v>0.61129280823822141</v>
      </c>
      <c r="AJ254" s="82">
        <f t="shared" si="126"/>
        <v>-0.55810083419750955</v>
      </c>
      <c r="AK254" s="82">
        <f t="shared" si="127"/>
        <v>0.39112473646733303</v>
      </c>
      <c r="AL254" s="82">
        <f t="shared" si="128"/>
        <v>2.3530944158385463</v>
      </c>
      <c r="AM254" s="82">
        <f t="shared" si="129"/>
        <v>2.403668698180268</v>
      </c>
      <c r="AN254" s="82">
        <f t="shared" si="137"/>
        <v>14.390964146375383</v>
      </c>
      <c r="AO254" s="82">
        <f t="shared" si="137"/>
        <v>14.390964365360075</v>
      </c>
      <c r="AP254" s="82">
        <f t="shared" si="137"/>
        <v>14.390962783703467</v>
      </c>
      <c r="AQ254" s="82">
        <f t="shared" si="137"/>
        <v>14.390974207288103</v>
      </c>
      <c r="AR254" s="82">
        <f t="shared" si="137"/>
        <v>14.39089168863565</v>
      </c>
      <c r="AS254" s="82">
        <f t="shared" si="137"/>
        <v>14.3914871760675</v>
      </c>
      <c r="AT254" s="82">
        <f t="shared" si="137"/>
        <v>14.387158774630276</v>
      </c>
      <c r="AU254" s="82">
        <f t="shared" si="130"/>
        <v>13.857201500563599</v>
      </c>
    </row>
    <row r="255" spans="1:47" s="82" customFormat="1" ht="12.95" customHeight="1" x14ac:dyDescent="0.2">
      <c r="A255" s="82" t="s">
        <v>141</v>
      </c>
      <c r="C255" s="73">
        <v>47262.461000000003</v>
      </c>
      <c r="D255" s="73"/>
      <c r="E255" s="82">
        <f t="shared" si="114"/>
        <v>1411.99748301776</v>
      </c>
      <c r="F255" s="82">
        <f t="shared" si="131"/>
        <v>1412</v>
      </c>
      <c r="G255" s="82">
        <f t="shared" si="115"/>
        <v>-5.7059999962802976E-3</v>
      </c>
      <c r="I255" s="82">
        <f t="shared" si="133"/>
        <v>-5.7059999962802976E-3</v>
      </c>
      <c r="Q255" s="111">
        <f t="shared" si="116"/>
        <v>32243.961000000003</v>
      </c>
      <c r="S255" s="83">
        <f t="shared" si="134"/>
        <v>0.1</v>
      </c>
      <c r="Z255" s="82">
        <f t="shared" si="117"/>
        <v>1412</v>
      </c>
      <c r="AA255" s="82">
        <f t="shared" si="118"/>
        <v>-2.0583327371076446E-2</v>
      </c>
      <c r="AB255" s="82">
        <f t="shared" si="119"/>
        <v>8.8377102363985771E-2</v>
      </c>
      <c r="AC255" s="82">
        <f t="shared" si="120"/>
        <v>-5.7059999962802976E-3</v>
      </c>
      <c r="AD255" s="82">
        <f t="shared" si="121"/>
        <v>1.4877327374796148E-2</v>
      </c>
      <c r="AE255" s="82">
        <f t="shared" si="122"/>
        <v>2.2133486981685886E-5</v>
      </c>
      <c r="AF255" s="82">
        <f t="shared" si="123"/>
        <v>-5.7059999962802976E-3</v>
      </c>
      <c r="AG255" s="83"/>
      <c r="AH255" s="82">
        <f t="shared" si="124"/>
        <v>-9.4083102360266069E-2</v>
      </c>
      <c r="AI255" s="82">
        <f t="shared" si="125"/>
        <v>0.60915893046192537</v>
      </c>
      <c r="AJ255" s="82">
        <f t="shared" si="126"/>
        <v>-0.5535531102112371</v>
      </c>
      <c r="AK255" s="82">
        <f t="shared" si="127"/>
        <v>0.38899241479276014</v>
      </c>
      <c r="AL255" s="82">
        <f t="shared" si="128"/>
        <v>2.3585650620125493</v>
      </c>
      <c r="AM255" s="82">
        <f t="shared" si="129"/>
        <v>2.422330431324307</v>
      </c>
      <c r="AN255" s="82">
        <f t="shared" si="137"/>
        <v>14.39844293659281</v>
      </c>
      <c r="AO255" s="82">
        <f t="shared" si="137"/>
        <v>14.398443035144963</v>
      </c>
      <c r="AP255" s="82">
        <f t="shared" si="137"/>
        <v>14.398442343263975</v>
      </c>
      <c r="AQ255" s="82">
        <f t="shared" si="137"/>
        <v>14.398447200545689</v>
      </c>
      <c r="AR255" s="82">
        <f t="shared" si="137"/>
        <v>14.398413098617276</v>
      </c>
      <c r="AS255" s="82">
        <f t="shared" si="137"/>
        <v>14.398652429059791</v>
      </c>
      <c r="AT255" s="82">
        <f t="shared" si="137"/>
        <v>14.396968236841518</v>
      </c>
      <c r="AU255" s="82">
        <f t="shared" si="130"/>
        <v>13.865730653352237</v>
      </c>
    </row>
    <row r="256" spans="1:47" s="82" customFormat="1" ht="12.95" customHeight="1" x14ac:dyDescent="0.2">
      <c r="A256" s="82" t="s">
        <v>138</v>
      </c>
      <c r="C256" s="73">
        <v>47305.536</v>
      </c>
      <c r="D256" s="73"/>
      <c r="E256" s="82">
        <f t="shared" si="114"/>
        <v>1430.9983610502074</v>
      </c>
      <c r="F256" s="82">
        <f t="shared" si="131"/>
        <v>1431</v>
      </c>
      <c r="G256" s="82">
        <f t="shared" si="115"/>
        <v>-3.7155000027269125E-3</v>
      </c>
      <c r="I256" s="82">
        <f t="shared" si="133"/>
        <v>-3.7155000027269125E-3</v>
      </c>
      <c r="Q256" s="111">
        <f t="shared" si="116"/>
        <v>32287.036</v>
      </c>
      <c r="S256" s="83">
        <f t="shared" si="134"/>
        <v>0.1</v>
      </c>
      <c r="Z256" s="82">
        <f t="shared" si="117"/>
        <v>1431</v>
      </c>
      <c r="AA256" s="82">
        <f t="shared" si="118"/>
        <v>-2.1129909546069622E-2</v>
      </c>
      <c r="AB256" s="82">
        <f t="shared" si="119"/>
        <v>9.0038355892422636E-2</v>
      </c>
      <c r="AC256" s="82">
        <f t="shared" si="120"/>
        <v>-3.7155000027269125E-3</v>
      </c>
      <c r="AD256" s="82">
        <f t="shared" si="121"/>
        <v>1.741440954334271E-2</v>
      </c>
      <c r="AE256" s="82">
        <f t="shared" si="122"/>
        <v>3.0326165974326565E-5</v>
      </c>
      <c r="AF256" s="82">
        <f t="shared" si="123"/>
        <v>-3.7155000027269125E-3</v>
      </c>
      <c r="AG256" s="83"/>
      <c r="AH256" s="82">
        <f t="shared" si="124"/>
        <v>-9.3753855895149549E-2</v>
      </c>
      <c r="AI256" s="82">
        <f t="shared" si="125"/>
        <v>0.60733727989053976</v>
      </c>
      <c r="AJ256" s="82">
        <f t="shared" si="126"/>
        <v>-0.54963772728690774</v>
      </c>
      <c r="AK256" s="82">
        <f t="shared" si="127"/>
        <v>0.38715349493477202</v>
      </c>
      <c r="AL256" s="82">
        <f t="shared" si="128"/>
        <v>2.3632591464717581</v>
      </c>
      <c r="AM256" s="82">
        <f t="shared" si="129"/>
        <v>2.4385413713939927</v>
      </c>
      <c r="AN256" s="82">
        <f t="shared" si="137"/>
        <v>14.404880969288664</v>
      </c>
      <c r="AO256" s="82">
        <f t="shared" si="137"/>
        <v>14.404880929301989</v>
      </c>
      <c r="AP256" s="82">
        <f t="shared" si="137"/>
        <v>14.404881203431676</v>
      </c>
      <c r="AQ256" s="82">
        <f t="shared" si="137"/>
        <v>14.404879324123026</v>
      </c>
      <c r="AR256" s="82">
        <f t="shared" si="137"/>
        <v>14.404892207551304</v>
      </c>
      <c r="AS256" s="82">
        <f t="shared" si="137"/>
        <v>14.404803874240464</v>
      </c>
      <c r="AT256" s="82">
        <f t="shared" si="137"/>
        <v>14.405408948472585</v>
      </c>
      <c r="AU256" s="82">
        <f t="shared" si="130"/>
        <v>13.873096739851514</v>
      </c>
    </row>
    <row r="257" spans="1:47" s="82" customFormat="1" ht="12.95" customHeight="1" x14ac:dyDescent="0.2">
      <c r="A257" s="82" t="s">
        <v>105</v>
      </c>
      <c r="C257" s="73">
        <v>47307.800999999999</v>
      </c>
      <c r="D257" s="73"/>
      <c r="E257" s="82">
        <f t="shared" si="114"/>
        <v>1431.9974786066434</v>
      </c>
      <c r="F257" s="82">
        <f t="shared" si="131"/>
        <v>1432</v>
      </c>
      <c r="G257" s="82">
        <f t="shared" si="115"/>
        <v>-5.7159999996656552E-3</v>
      </c>
      <c r="I257" s="82">
        <f t="shared" si="133"/>
        <v>-5.7159999996656552E-3</v>
      </c>
      <c r="Q257" s="111">
        <f t="shared" si="116"/>
        <v>32289.300999999999</v>
      </c>
      <c r="S257" s="83">
        <f t="shared" si="134"/>
        <v>0.1</v>
      </c>
      <c r="Z257" s="82">
        <f t="shared" si="117"/>
        <v>1432</v>
      </c>
      <c r="AA257" s="82">
        <f t="shared" si="118"/>
        <v>-2.1158755045966413E-2</v>
      </c>
      <c r="AB257" s="82">
        <f t="shared" si="119"/>
        <v>8.8020446802089189E-2</v>
      </c>
      <c r="AC257" s="82">
        <f t="shared" si="120"/>
        <v>-5.7159999996656552E-3</v>
      </c>
      <c r="AD257" s="82">
        <f t="shared" si="121"/>
        <v>1.5442755046300757E-2</v>
      </c>
      <c r="AE257" s="82">
        <f t="shared" si="122"/>
        <v>2.384786834200475E-5</v>
      </c>
      <c r="AF257" s="82">
        <f t="shared" si="123"/>
        <v>-5.7159999996656552E-3</v>
      </c>
      <c r="AG257" s="83"/>
      <c r="AH257" s="82">
        <f t="shared" si="124"/>
        <v>-9.3736446801754844E-2</v>
      </c>
      <c r="AI257" s="82">
        <f t="shared" si="125"/>
        <v>0.60724194352412442</v>
      </c>
      <c r="AJ257" s="82">
        <f t="shared" si="126"/>
        <v>-0.54943196729667798</v>
      </c>
      <c r="AK257" s="82">
        <f t="shared" si="127"/>
        <v>0.3870567781053082</v>
      </c>
      <c r="AL257" s="82">
        <f t="shared" si="128"/>
        <v>2.3635054267634392</v>
      </c>
      <c r="AM257" s="82">
        <f t="shared" si="129"/>
        <v>2.439397019389602</v>
      </c>
      <c r="AN257" s="82">
        <f t="shared" si="137"/>
        <v>14.405219280207262</v>
      </c>
      <c r="AO257" s="82">
        <f t="shared" si="137"/>
        <v>14.40521923194599</v>
      </c>
      <c r="AP257" s="82">
        <f t="shared" si="137"/>
        <v>14.405219562394823</v>
      </c>
      <c r="AQ257" s="82">
        <f t="shared" si="137"/>
        <v>14.405217299777016</v>
      </c>
      <c r="AR257" s="82">
        <f t="shared" si="137"/>
        <v>14.405232791785297</v>
      </c>
      <c r="AS257" s="82">
        <f t="shared" si="137"/>
        <v>14.405126701437807</v>
      </c>
      <c r="AT257" s="82">
        <f t="shared" si="137"/>
        <v>14.405852396880848</v>
      </c>
      <c r="AU257" s="82">
        <f t="shared" si="130"/>
        <v>13.873484428614635</v>
      </c>
    </row>
    <row r="258" spans="1:47" s="82" customFormat="1" ht="12.95" customHeight="1" x14ac:dyDescent="0.2">
      <c r="A258" s="82" t="s">
        <v>105</v>
      </c>
      <c r="C258" s="73">
        <v>47382.616999999998</v>
      </c>
      <c r="D258" s="73"/>
      <c r="E258" s="82">
        <f t="shared" si="114"/>
        <v>1464.999676885823</v>
      </c>
      <c r="F258" s="82">
        <f t="shared" si="131"/>
        <v>1465</v>
      </c>
      <c r="G258" s="82">
        <f t="shared" si="115"/>
        <v>-7.325000042328611E-4</v>
      </c>
      <c r="I258" s="82">
        <f t="shared" si="133"/>
        <v>-7.325000042328611E-4</v>
      </c>
      <c r="Q258" s="111">
        <f t="shared" si="116"/>
        <v>32364.116999999998</v>
      </c>
      <c r="S258" s="83">
        <f t="shared" si="134"/>
        <v>0.1</v>
      </c>
      <c r="Z258" s="82">
        <f t="shared" si="117"/>
        <v>1465</v>
      </c>
      <c r="AA258" s="82">
        <f t="shared" si="118"/>
        <v>-2.2115087627499183E-2</v>
      </c>
      <c r="AB258" s="82">
        <f t="shared" si="119"/>
        <v>9.2424994417314915E-2</v>
      </c>
      <c r="AC258" s="82">
        <f t="shared" si="120"/>
        <v>-7.325000042328611E-4</v>
      </c>
      <c r="AD258" s="82">
        <f t="shared" si="121"/>
        <v>2.1382587623266322E-2</v>
      </c>
      <c r="AE258" s="82">
        <f t="shared" si="122"/>
        <v>4.5721505346666211E-5</v>
      </c>
      <c r="AF258" s="82">
        <f t="shared" si="123"/>
        <v>-7.325000042328611E-4</v>
      </c>
      <c r="AG258" s="83"/>
      <c r="AH258" s="82">
        <f t="shared" si="124"/>
        <v>-9.3157494421547776E-2</v>
      </c>
      <c r="AI258" s="82">
        <f t="shared" si="125"/>
        <v>0.60412575830182014</v>
      </c>
      <c r="AJ258" s="82">
        <f t="shared" si="126"/>
        <v>-0.54265940732196527</v>
      </c>
      <c r="AK258" s="82">
        <f t="shared" si="127"/>
        <v>0.38386902084416757</v>
      </c>
      <c r="AL258" s="82">
        <f t="shared" si="128"/>
        <v>2.3715896503167149</v>
      </c>
      <c r="AM258" s="82">
        <f t="shared" si="129"/>
        <v>2.4677722989568749</v>
      </c>
      <c r="AN258" s="82">
        <f t="shared" si="137"/>
        <v>14.41635394181418</v>
      </c>
      <c r="AO258" s="82">
        <f t="shared" si="137"/>
        <v>14.416353557942703</v>
      </c>
      <c r="AP258" s="82">
        <f t="shared" si="137"/>
        <v>14.416356084085072</v>
      </c>
      <c r="AQ258" s="82">
        <f t="shared" si="137"/>
        <v>14.41633945989553</v>
      </c>
      <c r="AR258" s="82">
        <f t="shared" si="137"/>
        <v>14.416448843664369</v>
      </c>
      <c r="AS258" s="82">
        <f t="shared" si="137"/>
        <v>14.415728352954323</v>
      </c>
      <c r="AT258" s="82">
        <f t="shared" si="137"/>
        <v>14.420441255701606</v>
      </c>
      <c r="AU258" s="82">
        <f t="shared" si="130"/>
        <v>13.886278157797591</v>
      </c>
    </row>
    <row r="259" spans="1:47" s="82" customFormat="1" ht="12.95" customHeight="1" x14ac:dyDescent="0.2">
      <c r="A259" s="82" t="s">
        <v>142</v>
      </c>
      <c r="C259" s="73">
        <v>47389.413</v>
      </c>
      <c r="D259" s="73"/>
      <c r="E259" s="82">
        <f t="shared" si="114"/>
        <v>1467.9974706666369</v>
      </c>
      <c r="F259" s="82">
        <f t="shared" si="131"/>
        <v>1468</v>
      </c>
      <c r="G259" s="82">
        <f t="shared" si="115"/>
        <v>-5.7339999984833412E-3</v>
      </c>
      <c r="I259" s="82">
        <f t="shared" si="133"/>
        <v>-5.7339999984833412E-3</v>
      </c>
      <c r="Q259" s="111">
        <f t="shared" si="116"/>
        <v>32370.913</v>
      </c>
      <c r="S259" s="83">
        <f t="shared" si="134"/>
        <v>0.1</v>
      </c>
      <c r="Z259" s="82">
        <f t="shared" si="117"/>
        <v>1468</v>
      </c>
      <c r="AA259" s="82">
        <f t="shared" si="118"/>
        <v>-2.2202457086797925E-2</v>
      </c>
      <c r="AB259" s="82">
        <f t="shared" si="119"/>
        <v>8.7370437437198842E-2</v>
      </c>
      <c r="AC259" s="82">
        <f t="shared" si="120"/>
        <v>-5.7339999984833412E-3</v>
      </c>
      <c r="AD259" s="82">
        <f t="shared" si="121"/>
        <v>1.6468457088314584E-2</v>
      </c>
      <c r="AE259" s="82">
        <f t="shared" si="122"/>
        <v>2.7121007886965888E-5</v>
      </c>
      <c r="AF259" s="82">
        <f t="shared" si="123"/>
        <v>-5.7339999984833412E-3</v>
      </c>
      <c r="AG259" s="83"/>
      <c r="AH259" s="82">
        <f t="shared" si="124"/>
        <v>-9.3104437435682183E-2</v>
      </c>
      <c r="AI259" s="82">
        <f t="shared" si="125"/>
        <v>0.60384532317553219</v>
      </c>
      <c r="AJ259" s="82">
        <f t="shared" si="126"/>
        <v>-0.54204540437899018</v>
      </c>
      <c r="AK259" s="82">
        <f t="shared" si="127"/>
        <v>0.38357960377745626</v>
      </c>
      <c r="AL259" s="82">
        <f t="shared" si="128"/>
        <v>2.3723204747779469</v>
      </c>
      <c r="AM259" s="82">
        <f t="shared" si="129"/>
        <v>2.4703653736057043</v>
      </c>
      <c r="AN259" s="82">
        <f t="shared" si="137"/>
        <v>14.417363354500475</v>
      </c>
      <c r="AO259" s="82">
        <f t="shared" si="137"/>
        <v>14.417362933572495</v>
      </c>
      <c r="AP259" s="82">
        <f t="shared" si="137"/>
        <v>14.417365693853935</v>
      </c>
      <c r="AQ259" s="82">
        <f t="shared" si="137"/>
        <v>14.417347592522827</v>
      </c>
      <c r="AR259" s="82">
        <f t="shared" si="137"/>
        <v>14.417466276411202</v>
      </c>
      <c r="AS259" s="82">
        <f t="shared" si="137"/>
        <v>14.416687215210581</v>
      </c>
      <c r="AT259" s="82">
        <f t="shared" si="137"/>
        <v>14.421763184507459</v>
      </c>
      <c r="AU259" s="82">
        <f t="shared" si="130"/>
        <v>13.887441224086949</v>
      </c>
    </row>
    <row r="260" spans="1:47" s="82" customFormat="1" ht="12.95" customHeight="1" x14ac:dyDescent="0.2">
      <c r="A260" s="82" t="s">
        <v>143</v>
      </c>
      <c r="C260" s="73">
        <v>47552.639999999999</v>
      </c>
      <c r="D260" s="73"/>
      <c r="E260" s="82">
        <f t="shared" si="114"/>
        <v>1539.9987781211341</v>
      </c>
      <c r="F260" s="82">
        <f t="shared" si="131"/>
        <v>1540</v>
      </c>
      <c r="G260" s="82">
        <f t="shared" si="115"/>
        <v>-2.7699999991455115E-3</v>
      </c>
      <c r="I260" s="82">
        <f t="shared" si="133"/>
        <v>-2.7699999991455115E-3</v>
      </c>
      <c r="Q260" s="111">
        <f t="shared" si="116"/>
        <v>32534.14</v>
      </c>
      <c r="S260" s="83">
        <f t="shared" si="134"/>
        <v>0.1</v>
      </c>
      <c r="Z260" s="82">
        <f t="shared" si="117"/>
        <v>1540</v>
      </c>
      <c r="AA260" s="82">
        <f t="shared" si="118"/>
        <v>-2.4321347217936023E-2</v>
      </c>
      <c r="AB260" s="82">
        <f t="shared" si="119"/>
        <v>8.9040338633421506E-2</v>
      </c>
      <c r="AC260" s="82">
        <f t="shared" si="120"/>
        <v>-2.7699999991455115E-3</v>
      </c>
      <c r="AD260" s="82">
        <f t="shared" si="121"/>
        <v>2.1551347218790512E-2</v>
      </c>
      <c r="AE260" s="82">
        <f t="shared" si="122"/>
        <v>4.6446056694486957E-5</v>
      </c>
      <c r="AF260" s="82">
        <f t="shared" si="123"/>
        <v>-2.7699999991455115E-3</v>
      </c>
      <c r="AG260" s="83"/>
      <c r="AH260" s="82">
        <f t="shared" si="124"/>
        <v>-9.1810338632567018E-2</v>
      </c>
      <c r="AI260" s="82">
        <f t="shared" si="125"/>
        <v>0.59725403559812573</v>
      </c>
      <c r="AJ260" s="82">
        <f t="shared" si="126"/>
        <v>-0.52739320341861273</v>
      </c>
      <c r="AK260" s="82">
        <f t="shared" si="127"/>
        <v>0.37665306126722653</v>
      </c>
      <c r="AL260" s="82">
        <f t="shared" si="128"/>
        <v>2.3896602254387846</v>
      </c>
      <c r="AM260" s="82">
        <f t="shared" si="129"/>
        <v>2.5332943148274762</v>
      </c>
      <c r="AN260" s="82">
        <f t="shared" si="137"/>
        <v>14.441450631748706</v>
      </c>
      <c r="AO260" s="82">
        <f t="shared" si="137"/>
        <v>14.441448909038394</v>
      </c>
      <c r="AP260" s="82">
        <f t="shared" si="137"/>
        <v>14.441459336131203</v>
      </c>
      <c r="AQ260" s="82">
        <f t="shared" si="137"/>
        <v>14.441396218504547</v>
      </c>
      <c r="AR260" s="82">
        <f t="shared" si="137"/>
        <v>14.441778090418557</v>
      </c>
      <c r="AS260" s="82">
        <f t="shared" si="137"/>
        <v>14.439460562619937</v>
      </c>
      <c r="AT260" s="82">
        <f t="shared" si="137"/>
        <v>14.453272159332606</v>
      </c>
      <c r="AU260" s="82">
        <f t="shared" si="130"/>
        <v>13.915354815031581</v>
      </c>
    </row>
    <row r="261" spans="1:47" s="82" customFormat="1" ht="12.95" customHeight="1" x14ac:dyDescent="0.2">
      <c r="A261" s="82" t="s">
        <v>144</v>
      </c>
      <c r="C261" s="73">
        <v>47670.506000000001</v>
      </c>
      <c r="D261" s="73"/>
      <c r="E261" s="82">
        <f t="shared" si="114"/>
        <v>1591.9908266451648</v>
      </c>
      <c r="F261" s="82">
        <f t="shared" si="131"/>
        <v>1592</v>
      </c>
      <c r="G261" s="82">
        <f t="shared" si="115"/>
        <v>-2.0795999997062609E-2</v>
      </c>
      <c r="I261" s="82">
        <f t="shared" ref="I261:I296" si="138">+G261</f>
        <v>-2.0795999997062609E-2</v>
      </c>
      <c r="Q261" s="111">
        <f t="shared" si="116"/>
        <v>32652.006000000001</v>
      </c>
      <c r="S261" s="83">
        <f t="shared" ref="S261:S296" si="139">S$16</f>
        <v>0.1</v>
      </c>
      <c r="Z261" s="82">
        <f t="shared" si="117"/>
        <v>1592</v>
      </c>
      <c r="AA261" s="82">
        <f t="shared" si="118"/>
        <v>-2.5878657587809037E-2</v>
      </c>
      <c r="AB261" s="82">
        <f t="shared" si="119"/>
        <v>7.0055660811010709E-2</v>
      </c>
      <c r="AC261" s="82">
        <f t="shared" si="120"/>
        <v>-2.0795999997062609E-2</v>
      </c>
      <c r="AD261" s="82">
        <f t="shared" si="121"/>
        <v>5.0826575907464283E-3</v>
      </c>
      <c r="AE261" s="82">
        <f t="shared" si="122"/>
        <v>2.5833408184772289E-6</v>
      </c>
      <c r="AF261" s="82">
        <f t="shared" si="123"/>
        <v>-2.0795999997062609E-2</v>
      </c>
      <c r="AG261" s="83"/>
      <c r="AH261" s="82">
        <f t="shared" si="124"/>
        <v>-9.0851660808073317E-2</v>
      </c>
      <c r="AI261" s="82">
        <f t="shared" si="125"/>
        <v>0.59265499812174893</v>
      </c>
      <c r="AJ261" s="82">
        <f t="shared" si="126"/>
        <v>-0.5169106306611998</v>
      </c>
      <c r="AK261" s="82">
        <f t="shared" si="127"/>
        <v>0.37167444067190908</v>
      </c>
      <c r="AL261" s="82">
        <f t="shared" si="128"/>
        <v>2.4019515806633978</v>
      </c>
      <c r="AM261" s="82">
        <f t="shared" si="129"/>
        <v>2.5796019078248937</v>
      </c>
      <c r="AN261" s="82">
        <f t="shared" ref="AN261:AT270" si="140">$AU261+$AB$7*SIN(AO261)</f>
        <v>14.458685346271924</v>
      </c>
      <c r="AO261" s="82">
        <f t="shared" si="140"/>
        <v>14.458682053711273</v>
      </c>
      <c r="AP261" s="82">
        <f t="shared" si="140"/>
        <v>14.45870094842158</v>
      </c>
      <c r="AQ261" s="82">
        <f t="shared" si="140"/>
        <v>14.458592504534423</v>
      </c>
      <c r="AR261" s="82">
        <f t="shared" si="140"/>
        <v>14.459214425593114</v>
      </c>
      <c r="AS261" s="82">
        <f t="shared" si="140"/>
        <v>14.455631817916528</v>
      </c>
      <c r="AT261" s="82">
        <f t="shared" si="140"/>
        <v>14.475768145036014</v>
      </c>
      <c r="AU261" s="82">
        <f t="shared" si="130"/>
        <v>13.935514630713815</v>
      </c>
    </row>
    <row r="262" spans="1:47" s="82" customFormat="1" ht="12.95" customHeight="1" x14ac:dyDescent="0.2">
      <c r="A262" s="82" t="s">
        <v>105</v>
      </c>
      <c r="C262" s="73">
        <v>47672.786</v>
      </c>
      <c r="D262" s="73"/>
      <c r="E262" s="82">
        <f t="shared" si="114"/>
        <v>1592.9965608741597</v>
      </c>
      <c r="F262" s="82">
        <f t="shared" si="131"/>
        <v>1593</v>
      </c>
      <c r="G262" s="82">
        <f t="shared" si="115"/>
        <v>-7.7965000018593855E-3</v>
      </c>
      <c r="I262" s="82">
        <f t="shared" si="138"/>
        <v>-7.7965000018593855E-3</v>
      </c>
      <c r="Q262" s="111">
        <f t="shared" si="116"/>
        <v>32654.286</v>
      </c>
      <c r="S262" s="83">
        <f t="shared" si="139"/>
        <v>0.1</v>
      </c>
      <c r="Z262" s="82">
        <f t="shared" si="117"/>
        <v>1593</v>
      </c>
      <c r="AA262" s="82">
        <f t="shared" si="118"/>
        <v>-2.5908833357337901E-2</v>
      </c>
      <c r="AB262" s="82">
        <f t="shared" si="119"/>
        <v>8.3036532562340282E-2</v>
      </c>
      <c r="AC262" s="82">
        <f t="shared" si="120"/>
        <v>-7.7965000018593855E-3</v>
      </c>
      <c r="AD262" s="82">
        <f t="shared" si="121"/>
        <v>1.8112333355478516E-2</v>
      </c>
      <c r="AE262" s="82">
        <f t="shared" si="122"/>
        <v>3.2805661957997967E-5</v>
      </c>
      <c r="AF262" s="82">
        <f t="shared" si="123"/>
        <v>-7.7965000018593855E-3</v>
      </c>
      <c r="AG262" s="83"/>
      <c r="AH262" s="82">
        <f t="shared" si="124"/>
        <v>-9.0833032564199667E-2</v>
      </c>
      <c r="AI262" s="82">
        <f t="shared" si="125"/>
        <v>0.59256784332593315</v>
      </c>
      <c r="AJ262" s="82">
        <f t="shared" si="126"/>
        <v>-0.51670985600171238</v>
      </c>
      <c r="AK262" s="82">
        <f t="shared" si="127"/>
        <v>0.37157889890558582</v>
      </c>
      <c r="AL262" s="82">
        <f t="shared" si="128"/>
        <v>2.4021861031089093</v>
      </c>
      <c r="AM262" s="82">
        <f t="shared" si="129"/>
        <v>2.5804997373827159</v>
      </c>
      <c r="AN262" s="82">
        <f t="shared" si="140"/>
        <v>14.459015485099313</v>
      </c>
      <c r="AO262" s="82">
        <f t="shared" si="140"/>
        <v>14.459012155946619</v>
      </c>
      <c r="AP262" s="82">
        <f t="shared" si="140"/>
        <v>14.459031241724812</v>
      </c>
      <c r="AQ262" s="82">
        <f t="shared" si="140"/>
        <v>14.458921809590542</v>
      </c>
      <c r="AR262" s="82">
        <f t="shared" si="140"/>
        <v>14.459548774078886</v>
      </c>
      <c r="AS262" s="82">
        <f t="shared" si="140"/>
        <v>14.455940611515551</v>
      </c>
      <c r="AT262" s="82">
        <f t="shared" si="140"/>
        <v>14.476198611276779</v>
      </c>
      <c r="AU262" s="82">
        <f t="shared" si="130"/>
        <v>13.935902319476934</v>
      </c>
    </row>
    <row r="263" spans="1:47" s="82" customFormat="1" ht="12.95" customHeight="1" x14ac:dyDescent="0.2">
      <c r="A263" s="82" t="s">
        <v>105</v>
      </c>
      <c r="C263" s="73">
        <v>47672.786999999997</v>
      </c>
      <c r="D263" s="73"/>
      <c r="E263" s="82">
        <f t="shared" si="114"/>
        <v>1592.9970019856621</v>
      </c>
      <c r="F263" s="82">
        <f t="shared" si="131"/>
        <v>1593</v>
      </c>
      <c r="G263" s="82">
        <f t="shared" si="115"/>
        <v>-6.7965000052936375E-3</v>
      </c>
      <c r="I263" s="82">
        <f t="shared" si="138"/>
        <v>-6.7965000052936375E-3</v>
      </c>
      <c r="Q263" s="111">
        <f t="shared" si="116"/>
        <v>32654.286999999997</v>
      </c>
      <c r="S263" s="83">
        <f t="shared" si="139"/>
        <v>0.1</v>
      </c>
      <c r="Z263" s="82">
        <f t="shared" si="117"/>
        <v>1593</v>
      </c>
      <c r="AA263" s="82">
        <f t="shared" si="118"/>
        <v>-2.5908833357337901E-2</v>
      </c>
      <c r="AB263" s="82">
        <f t="shared" si="119"/>
        <v>8.403653255890603E-2</v>
      </c>
      <c r="AC263" s="82">
        <f t="shared" si="120"/>
        <v>-6.7965000052936375E-3</v>
      </c>
      <c r="AD263" s="82">
        <f t="shared" si="121"/>
        <v>1.9112333352044264E-2</v>
      </c>
      <c r="AE263" s="82">
        <f t="shared" si="122"/>
        <v>3.6528128615966354E-5</v>
      </c>
      <c r="AF263" s="82">
        <f t="shared" si="123"/>
        <v>-6.7965000052936375E-3</v>
      </c>
      <c r="AG263" s="83"/>
      <c r="AH263" s="82">
        <f t="shared" si="124"/>
        <v>-9.0833032564199667E-2</v>
      </c>
      <c r="AI263" s="82">
        <f t="shared" si="125"/>
        <v>0.59256784332593315</v>
      </c>
      <c r="AJ263" s="82">
        <f t="shared" si="126"/>
        <v>-0.51670985600171238</v>
      </c>
      <c r="AK263" s="82">
        <f t="shared" si="127"/>
        <v>0.37157889890558582</v>
      </c>
      <c r="AL263" s="82">
        <f t="shared" si="128"/>
        <v>2.4021861031089093</v>
      </c>
      <c r="AM263" s="82">
        <f t="shared" si="129"/>
        <v>2.5804997373827159</v>
      </c>
      <c r="AN263" s="82">
        <f t="shared" si="140"/>
        <v>14.459015485099313</v>
      </c>
      <c r="AO263" s="82">
        <f t="shared" si="140"/>
        <v>14.459012155946619</v>
      </c>
      <c r="AP263" s="82">
        <f t="shared" si="140"/>
        <v>14.459031241724812</v>
      </c>
      <c r="AQ263" s="82">
        <f t="shared" si="140"/>
        <v>14.458921809590542</v>
      </c>
      <c r="AR263" s="82">
        <f t="shared" si="140"/>
        <v>14.459548774078886</v>
      </c>
      <c r="AS263" s="82">
        <f t="shared" si="140"/>
        <v>14.455940611515551</v>
      </c>
      <c r="AT263" s="82">
        <f t="shared" si="140"/>
        <v>14.476198611276779</v>
      </c>
      <c r="AU263" s="82">
        <f t="shared" si="130"/>
        <v>13.935902319476934</v>
      </c>
    </row>
    <row r="264" spans="1:47" s="82" customFormat="1" ht="12.95" customHeight="1" x14ac:dyDescent="0.2">
      <c r="A264" s="82" t="s">
        <v>105</v>
      </c>
      <c r="C264" s="73">
        <v>47706.790999999997</v>
      </c>
      <c r="D264" s="73"/>
      <c r="E264" s="82">
        <f t="shared" si="114"/>
        <v>1607.9965575658223</v>
      </c>
      <c r="F264" s="82">
        <f t="shared" si="131"/>
        <v>1608</v>
      </c>
      <c r="G264" s="82">
        <f t="shared" si="115"/>
        <v>-7.8040000007604249E-3</v>
      </c>
      <c r="I264" s="82">
        <f t="shared" si="138"/>
        <v>-7.8040000007604249E-3</v>
      </c>
      <c r="Q264" s="111">
        <f t="shared" si="116"/>
        <v>32688.290999999997</v>
      </c>
      <c r="S264" s="83">
        <f t="shared" si="139"/>
        <v>0.1</v>
      </c>
      <c r="Z264" s="82">
        <f t="shared" si="117"/>
        <v>1608</v>
      </c>
      <c r="AA264" s="82">
        <f t="shared" si="118"/>
        <v>-2.6362513392418241E-2</v>
      </c>
      <c r="AB264" s="82">
        <f t="shared" si="119"/>
        <v>8.2748752208578927E-2</v>
      </c>
      <c r="AC264" s="82">
        <f t="shared" si="120"/>
        <v>-7.8040000007604249E-3</v>
      </c>
      <c r="AD264" s="82">
        <f t="shared" si="121"/>
        <v>1.8558513391657816E-2</v>
      </c>
      <c r="AE264" s="82">
        <f t="shared" si="122"/>
        <v>3.4441841930834252E-5</v>
      </c>
      <c r="AF264" s="82">
        <f t="shared" si="123"/>
        <v>-7.8040000007604249E-3</v>
      </c>
      <c r="AG264" s="83"/>
      <c r="AH264" s="82">
        <f t="shared" si="124"/>
        <v>-9.0552752209339352E-2</v>
      </c>
      <c r="AI264" s="82">
        <f t="shared" si="125"/>
        <v>0.59126626453509101</v>
      </c>
      <c r="AJ264" s="82">
        <f t="shared" si="126"/>
        <v>-0.51370190484200384</v>
      </c>
      <c r="AK264" s="82">
        <f t="shared" si="127"/>
        <v>0.37014669240298592</v>
      </c>
      <c r="AL264" s="82">
        <f t="shared" si="128"/>
        <v>2.4056956960637841</v>
      </c>
      <c r="AM264" s="82">
        <f t="shared" si="129"/>
        <v>2.5940008368042333</v>
      </c>
      <c r="AN264" s="82">
        <f t="shared" si="140"/>
        <v>14.463961763809412</v>
      </c>
      <c r="AO264" s="82">
        <f t="shared" si="140"/>
        <v>14.463957853442093</v>
      </c>
      <c r="AP264" s="82">
        <f t="shared" si="140"/>
        <v>14.463979943808489</v>
      </c>
      <c r="AQ264" s="82">
        <f t="shared" si="140"/>
        <v>14.463855132453929</v>
      </c>
      <c r="AR264" s="82">
        <f t="shared" si="140"/>
        <v>14.464559718393222</v>
      </c>
      <c r="AS264" s="82">
        <f t="shared" si="140"/>
        <v>14.460562780542093</v>
      </c>
      <c r="AT264" s="82">
        <f t="shared" si="140"/>
        <v>14.482645856365853</v>
      </c>
      <c r="AU264" s="82">
        <f t="shared" si="130"/>
        <v>13.941717650923731</v>
      </c>
    </row>
    <row r="265" spans="1:47" s="82" customFormat="1" ht="12.95" customHeight="1" x14ac:dyDescent="0.2">
      <c r="A265" s="82" t="s">
        <v>105</v>
      </c>
      <c r="C265" s="73">
        <v>47790.667000000001</v>
      </c>
      <c r="D265" s="73"/>
      <c r="E265" s="82">
        <f t="shared" si="114"/>
        <v>1644.9952260707494</v>
      </c>
      <c r="F265" s="82">
        <f t="shared" si="131"/>
        <v>1645</v>
      </c>
      <c r="G265" s="82">
        <f t="shared" si="115"/>
        <v>-1.0822500000358559E-2</v>
      </c>
      <c r="I265" s="82">
        <f t="shared" si="138"/>
        <v>-1.0822500000358559E-2</v>
      </c>
      <c r="Q265" s="111">
        <f t="shared" si="116"/>
        <v>32772.167000000001</v>
      </c>
      <c r="S265" s="83">
        <f t="shared" si="139"/>
        <v>0.1</v>
      </c>
      <c r="Z265" s="82">
        <f t="shared" si="117"/>
        <v>1645</v>
      </c>
      <c r="AA265" s="82">
        <f t="shared" si="118"/>
        <v>-2.7490037846959033E-2</v>
      </c>
      <c r="AB265" s="82">
        <f t="shared" si="119"/>
        <v>7.9032107853965333E-2</v>
      </c>
      <c r="AC265" s="82">
        <f t="shared" si="120"/>
        <v>-1.0822500000358559E-2</v>
      </c>
      <c r="AD265" s="82">
        <f t="shared" si="121"/>
        <v>1.6667537846600473E-2</v>
      </c>
      <c r="AE265" s="82">
        <f t="shared" si="122"/>
        <v>2.7780681786785914E-5</v>
      </c>
      <c r="AF265" s="82">
        <f t="shared" si="123"/>
        <v>-1.0822500000358559E-2</v>
      </c>
      <c r="AG265" s="83"/>
      <c r="AH265" s="82">
        <f t="shared" si="124"/>
        <v>-8.9854607854323892E-2</v>
      </c>
      <c r="AI265" s="82">
        <f t="shared" si="125"/>
        <v>0.58810119327681343</v>
      </c>
      <c r="AJ265" s="82">
        <f t="shared" si="126"/>
        <v>-0.5063116096931749</v>
      </c>
      <c r="AK265" s="82">
        <f t="shared" si="127"/>
        <v>0.36662134883825814</v>
      </c>
      <c r="AL265" s="82">
        <f t="shared" si="128"/>
        <v>2.4142874145185758</v>
      </c>
      <c r="AM265" s="82">
        <f t="shared" si="129"/>
        <v>2.6275772105048136</v>
      </c>
      <c r="AN265" s="82">
        <f t="shared" si="140"/>
        <v>14.476116512925064</v>
      </c>
      <c r="AO265" s="82">
        <f t="shared" si="140"/>
        <v>14.476110887306945</v>
      </c>
      <c r="AP265" s="82">
        <f t="shared" si="140"/>
        <v>14.476141569256683</v>
      </c>
      <c r="AQ265" s="82">
        <f t="shared" si="140"/>
        <v>14.475974198392901</v>
      </c>
      <c r="AR265" s="82">
        <f t="shared" si="140"/>
        <v>14.476886247655917</v>
      </c>
      <c r="AS265" s="82">
        <f t="shared" si="140"/>
        <v>14.471887282561465</v>
      </c>
      <c r="AT265" s="82">
        <f t="shared" si="140"/>
        <v>14.498470804521309</v>
      </c>
      <c r="AU265" s="82">
        <f t="shared" si="130"/>
        <v>13.956062135159168</v>
      </c>
    </row>
    <row r="266" spans="1:47" s="82" customFormat="1" ht="12.95" customHeight="1" x14ac:dyDescent="0.2">
      <c r="A266" s="82" t="s">
        <v>145</v>
      </c>
      <c r="C266" s="73">
        <v>47942.553999999996</v>
      </c>
      <c r="D266" s="73"/>
      <c r="E266" s="82">
        <f t="shared" si="114"/>
        <v>1711.9943290705039</v>
      </c>
      <c r="F266" s="82">
        <f t="shared" si="131"/>
        <v>1712</v>
      </c>
      <c r="G266" s="82">
        <f t="shared" si="115"/>
        <v>-1.2856000001193024E-2</v>
      </c>
      <c r="I266" s="82">
        <f t="shared" si="138"/>
        <v>-1.2856000001193024E-2</v>
      </c>
      <c r="Q266" s="111">
        <f t="shared" si="116"/>
        <v>32924.053999999996</v>
      </c>
      <c r="S266" s="83">
        <f t="shared" si="139"/>
        <v>0.1</v>
      </c>
      <c r="Z266" s="82">
        <f t="shared" si="117"/>
        <v>1712</v>
      </c>
      <c r="AA266" s="82">
        <f t="shared" si="118"/>
        <v>-2.9563013164532664E-2</v>
      </c>
      <c r="AB266" s="82">
        <f t="shared" si="119"/>
        <v>7.5710473535593806E-2</v>
      </c>
      <c r="AC266" s="82">
        <f t="shared" si="120"/>
        <v>-1.2856000001193024E-2</v>
      </c>
      <c r="AD266" s="82">
        <f t="shared" si="121"/>
        <v>1.670701316333964E-2</v>
      </c>
      <c r="AE266" s="82">
        <f t="shared" si="122"/>
        <v>2.7912428884000403E-5</v>
      </c>
      <c r="AF266" s="82">
        <f t="shared" si="123"/>
        <v>-1.2856000001193024E-2</v>
      </c>
      <c r="AG266" s="83"/>
      <c r="AH266" s="82">
        <f t="shared" si="124"/>
        <v>-8.856647353678683E-2</v>
      </c>
      <c r="AI266" s="82">
        <f t="shared" si="125"/>
        <v>0.58253023374313684</v>
      </c>
      <c r="AJ266" s="82">
        <f t="shared" si="126"/>
        <v>-0.4930345548308851</v>
      </c>
      <c r="AK266" s="82">
        <f t="shared" si="127"/>
        <v>0.36026495064800412</v>
      </c>
      <c r="AL266" s="82">
        <f t="shared" si="128"/>
        <v>2.42961539762626</v>
      </c>
      <c r="AM266" s="82">
        <f t="shared" si="129"/>
        <v>2.6894008392514359</v>
      </c>
      <c r="AN266" s="82">
        <f t="shared" si="140"/>
        <v>14.497963237710717</v>
      </c>
      <c r="AO266" s="82">
        <f t="shared" si="140"/>
        <v>14.497953290438563</v>
      </c>
      <c r="AP266" s="82">
        <f t="shared" si="140"/>
        <v>14.498004387909189</v>
      </c>
      <c r="AQ266" s="82">
        <f t="shared" si="140"/>
        <v>14.497741835193516</v>
      </c>
      <c r="AR266" s="82">
        <f t="shared" si="140"/>
        <v>14.499088966142459</v>
      </c>
      <c r="AS266" s="82">
        <f t="shared" si="140"/>
        <v>14.492125174579238</v>
      </c>
      <c r="AT266" s="82">
        <f t="shared" si="140"/>
        <v>14.526842567548815</v>
      </c>
      <c r="AU266" s="82">
        <f t="shared" si="130"/>
        <v>13.9820372822882</v>
      </c>
    </row>
    <row r="267" spans="1:47" s="82" customFormat="1" ht="12.95" customHeight="1" x14ac:dyDescent="0.2">
      <c r="A267" s="82" t="s">
        <v>146</v>
      </c>
      <c r="C267" s="73">
        <v>48069.506999999998</v>
      </c>
      <c r="D267" s="73"/>
      <c r="E267" s="82">
        <f t="shared" si="114"/>
        <v>1767.9947578308863</v>
      </c>
      <c r="F267" s="82">
        <f t="shared" si="131"/>
        <v>1768</v>
      </c>
      <c r="G267" s="82">
        <f t="shared" si="115"/>
        <v>-1.1883999999554362E-2</v>
      </c>
      <c r="I267" s="82">
        <f t="shared" si="138"/>
        <v>-1.1883999999554362E-2</v>
      </c>
      <c r="Q267" s="111">
        <f t="shared" si="116"/>
        <v>33051.006999999998</v>
      </c>
      <c r="S267" s="83">
        <f t="shared" si="139"/>
        <v>0.1</v>
      </c>
      <c r="Z267" s="82">
        <f t="shared" si="117"/>
        <v>1768</v>
      </c>
      <c r="AA267" s="82">
        <f t="shared" si="118"/>
        <v>-3.1327368897143701E-2</v>
      </c>
      <c r="AB267" s="82">
        <f t="shared" si="119"/>
        <v>7.558300818317111E-2</v>
      </c>
      <c r="AC267" s="82">
        <f t="shared" si="120"/>
        <v>-1.1883999999554362E-2</v>
      </c>
      <c r="AD267" s="82">
        <f t="shared" si="121"/>
        <v>1.9443368897589339E-2</v>
      </c>
      <c r="AE267" s="82">
        <f t="shared" si="122"/>
        <v>3.7804459408774449E-5</v>
      </c>
      <c r="AF267" s="82">
        <f t="shared" si="123"/>
        <v>-1.1883999999554362E-2</v>
      </c>
      <c r="AG267" s="83"/>
      <c r="AH267" s="82">
        <f t="shared" si="124"/>
        <v>-8.7467008182725473E-2</v>
      </c>
      <c r="AI267" s="82">
        <f t="shared" si="125"/>
        <v>0.57802688267166935</v>
      </c>
      <c r="AJ267" s="82">
        <f t="shared" si="126"/>
        <v>-0.48204032113133494</v>
      </c>
      <c r="AK267" s="82">
        <f t="shared" si="127"/>
        <v>0.35497961724045474</v>
      </c>
      <c r="AL267" s="82">
        <f t="shared" si="128"/>
        <v>2.4422077101493698</v>
      </c>
      <c r="AM267" s="82">
        <f t="shared" si="129"/>
        <v>2.7421298700587875</v>
      </c>
      <c r="AN267" s="82">
        <f t="shared" si="140"/>
        <v>14.51606652760869</v>
      </c>
      <c r="AO267" s="82">
        <f t="shared" si="140"/>
        <v>14.51605147967258</v>
      </c>
      <c r="AP267" s="82">
        <f t="shared" si="140"/>
        <v>14.516125250159012</v>
      </c>
      <c r="AQ267" s="82">
        <f t="shared" si="140"/>
        <v>14.515763469401332</v>
      </c>
      <c r="AR267" s="82">
        <f t="shared" si="140"/>
        <v>14.517534557652152</v>
      </c>
      <c r="AS267" s="82">
        <f t="shared" si="140"/>
        <v>14.508787663888324</v>
      </c>
      <c r="AT267" s="82">
        <f t="shared" si="140"/>
        <v>14.550274342161865</v>
      </c>
      <c r="AU267" s="82">
        <f t="shared" si="130"/>
        <v>14.003747853022913</v>
      </c>
    </row>
    <row r="268" spans="1:47" s="82" customFormat="1" ht="12.95" customHeight="1" x14ac:dyDescent="0.2">
      <c r="A268" s="82" t="s">
        <v>147</v>
      </c>
      <c r="C268" s="73">
        <v>48094.442999999999</v>
      </c>
      <c r="D268" s="73"/>
      <c r="E268" s="82">
        <f t="shared" si="114"/>
        <v>1778.9943142932698</v>
      </c>
      <c r="F268" s="82">
        <f t="shared" si="131"/>
        <v>1779</v>
      </c>
      <c r="G268" s="82">
        <f t="shared" si="115"/>
        <v>-1.2889500001620036E-2</v>
      </c>
      <c r="I268" s="82">
        <f t="shared" si="138"/>
        <v>-1.2889500001620036E-2</v>
      </c>
      <c r="Q268" s="111">
        <f t="shared" si="116"/>
        <v>33075.942999999999</v>
      </c>
      <c r="S268" s="83">
        <f t="shared" si="139"/>
        <v>0.1</v>
      </c>
      <c r="Z268" s="82">
        <f t="shared" si="117"/>
        <v>1779</v>
      </c>
      <c r="AA268" s="82">
        <f t="shared" si="118"/>
        <v>-3.1677405349610332E-2</v>
      </c>
      <c r="AB268" s="82">
        <f t="shared" si="119"/>
        <v>7.435917318526819E-2</v>
      </c>
      <c r="AC268" s="82">
        <f t="shared" si="120"/>
        <v>-1.2889500001620036E-2</v>
      </c>
      <c r="AD268" s="82">
        <f t="shared" si="121"/>
        <v>1.8787905347990297E-2</v>
      </c>
      <c r="AE268" s="82">
        <f t="shared" si="122"/>
        <v>3.529853873650424E-5</v>
      </c>
      <c r="AF268" s="82">
        <f t="shared" si="123"/>
        <v>-1.2889500001620036E-2</v>
      </c>
      <c r="AG268" s="83"/>
      <c r="AH268" s="82">
        <f t="shared" si="124"/>
        <v>-8.7248673186888226E-2</v>
      </c>
      <c r="AI268" s="82">
        <f t="shared" si="125"/>
        <v>0.57715818337865643</v>
      </c>
      <c r="AJ268" s="82">
        <f t="shared" si="126"/>
        <v>-0.47989165073004919</v>
      </c>
      <c r="AK268" s="82">
        <f t="shared" si="127"/>
        <v>0.35394440032345609</v>
      </c>
      <c r="AL268" s="82">
        <f t="shared" si="128"/>
        <v>2.4446584632249961</v>
      </c>
      <c r="AM268" s="82">
        <f t="shared" si="129"/>
        <v>2.7526043923840948</v>
      </c>
      <c r="AN268" s="82">
        <f t="shared" si="140"/>
        <v>14.519606178511564</v>
      </c>
      <c r="AO268" s="82">
        <f t="shared" si="140"/>
        <v>14.519589941421536</v>
      </c>
      <c r="AP268" s="82">
        <f t="shared" si="140"/>
        <v>14.519668840390136</v>
      </c>
      <c r="AQ268" s="82">
        <f t="shared" si="140"/>
        <v>14.519285310750215</v>
      </c>
      <c r="AR268" s="82">
        <f t="shared" si="140"/>
        <v>14.521146238850379</v>
      </c>
      <c r="AS268" s="82">
        <f t="shared" si="140"/>
        <v>14.51203474659906</v>
      </c>
      <c r="AT268" s="82">
        <f t="shared" si="140"/>
        <v>14.554846766612938</v>
      </c>
      <c r="AU268" s="82">
        <f t="shared" si="130"/>
        <v>14.008012429417231</v>
      </c>
    </row>
    <row r="269" spans="1:47" s="82" customFormat="1" ht="12.95" customHeight="1" x14ac:dyDescent="0.2">
      <c r="A269" s="82" t="s">
        <v>147</v>
      </c>
      <c r="C269" s="73">
        <v>48103.504000000001</v>
      </c>
      <c r="D269" s="73"/>
      <c r="E269" s="82">
        <f t="shared" si="114"/>
        <v>1782.9912256305199</v>
      </c>
      <c r="F269" s="82">
        <f t="shared" si="131"/>
        <v>1783</v>
      </c>
      <c r="G269" s="82">
        <f t="shared" si="115"/>
        <v>-1.9891500000085216E-2</v>
      </c>
      <c r="I269" s="82">
        <f t="shared" si="138"/>
        <v>-1.9891500000085216E-2</v>
      </c>
      <c r="Q269" s="111">
        <f t="shared" si="116"/>
        <v>33085.004000000001</v>
      </c>
      <c r="S269" s="83">
        <f t="shared" si="139"/>
        <v>0.1</v>
      </c>
      <c r="Z269" s="82">
        <f t="shared" si="117"/>
        <v>1783</v>
      </c>
      <c r="AA269" s="82">
        <f t="shared" si="118"/>
        <v>-3.1804976605967795E-2</v>
      </c>
      <c r="AB269" s="82">
        <f t="shared" si="119"/>
        <v>6.727758886927887E-2</v>
      </c>
      <c r="AC269" s="82">
        <f t="shared" si="120"/>
        <v>-1.9891500000085216E-2</v>
      </c>
      <c r="AD269" s="82">
        <f t="shared" si="121"/>
        <v>1.1913476605882579E-2</v>
      </c>
      <c r="AE269" s="82">
        <f t="shared" si="122"/>
        <v>1.419309248389115E-5</v>
      </c>
      <c r="AF269" s="82">
        <f t="shared" si="123"/>
        <v>-1.9891500000085216E-2</v>
      </c>
      <c r="AG269" s="83"/>
      <c r="AH269" s="82">
        <f t="shared" si="124"/>
        <v>-8.7169088869364086E-2</v>
      </c>
      <c r="AI269" s="82">
        <f t="shared" si="125"/>
        <v>0.57684356606728804</v>
      </c>
      <c r="AJ269" s="82">
        <f t="shared" si="126"/>
        <v>-0.47911119936929841</v>
      </c>
      <c r="AK269" s="82">
        <f t="shared" si="127"/>
        <v>0.35356820109466752</v>
      </c>
      <c r="AL269" s="82">
        <f t="shared" si="128"/>
        <v>2.4455478248844216</v>
      </c>
      <c r="AM269" s="82">
        <f t="shared" si="129"/>
        <v>2.756423019050076</v>
      </c>
      <c r="AN269" s="82">
        <f t="shared" si="140"/>
        <v>14.52089201032933</v>
      </c>
      <c r="AO269" s="82">
        <f t="shared" si="140"/>
        <v>14.520875324293765</v>
      </c>
      <c r="AP269" s="82">
        <f t="shared" si="140"/>
        <v>14.520956146391745</v>
      </c>
      <c r="AQ269" s="82">
        <f t="shared" si="140"/>
        <v>14.520564517911229</v>
      </c>
      <c r="AR269" s="82">
        <f t="shared" si="140"/>
        <v>14.522458652936599</v>
      </c>
      <c r="AS269" s="82">
        <f t="shared" si="140"/>
        <v>14.513213443725988</v>
      </c>
      <c r="AT269" s="82">
        <f t="shared" si="140"/>
        <v>14.556507000987589</v>
      </c>
      <c r="AU269" s="82">
        <f t="shared" si="130"/>
        <v>14.009563184469711</v>
      </c>
    </row>
    <row r="270" spans="1:47" s="82" customFormat="1" ht="12.95" customHeight="1" x14ac:dyDescent="0.2">
      <c r="A270" s="82" t="s">
        <v>147</v>
      </c>
      <c r="C270" s="73">
        <v>48178.315999999999</v>
      </c>
      <c r="D270" s="73"/>
      <c r="E270" s="82">
        <f t="shared" si="114"/>
        <v>1815.9916594636832</v>
      </c>
      <c r="F270" s="82">
        <f t="shared" si="131"/>
        <v>1816</v>
      </c>
      <c r="G270" s="82">
        <f t="shared" si="115"/>
        <v>-1.8907999998191372E-2</v>
      </c>
      <c r="I270" s="82">
        <f t="shared" si="138"/>
        <v>-1.8907999998191372E-2</v>
      </c>
      <c r="Q270" s="111">
        <f t="shared" si="116"/>
        <v>33159.815999999999</v>
      </c>
      <c r="S270" s="83">
        <f t="shared" si="139"/>
        <v>0.1</v>
      </c>
      <c r="Z270" s="82">
        <f t="shared" si="117"/>
        <v>1816</v>
      </c>
      <c r="AA270" s="82">
        <f t="shared" si="118"/>
        <v>-3.2863286045446492E-2</v>
      </c>
      <c r="AB270" s="82">
        <f t="shared" si="119"/>
        <v>6.7600697615086039E-2</v>
      </c>
      <c r="AC270" s="82">
        <f t="shared" si="120"/>
        <v>-1.8907999998191372E-2</v>
      </c>
      <c r="AD270" s="82">
        <f t="shared" si="121"/>
        <v>1.3955286047255121E-2</v>
      </c>
      <c r="AE270" s="82">
        <f t="shared" si="122"/>
        <v>1.9475000866071347E-5</v>
      </c>
      <c r="AF270" s="82">
        <f t="shared" si="123"/>
        <v>-1.8907999998191372E-2</v>
      </c>
      <c r="AG270" s="83"/>
      <c r="AH270" s="82">
        <f t="shared" si="124"/>
        <v>-8.650869761327741E-2</v>
      </c>
      <c r="AI270" s="82">
        <f t="shared" si="125"/>
        <v>0.57427361582760283</v>
      </c>
      <c r="AJ270" s="82">
        <f t="shared" si="126"/>
        <v>-0.47269038115263351</v>
      </c>
      <c r="AK270" s="82">
        <f t="shared" si="127"/>
        <v>0.35046952253151104</v>
      </c>
      <c r="AL270" s="82">
        <f t="shared" si="128"/>
        <v>2.4528483962570213</v>
      </c>
      <c r="AM270" s="82">
        <f t="shared" si="129"/>
        <v>2.7881268290691281</v>
      </c>
      <c r="AN270" s="82">
        <f t="shared" si="140"/>
        <v>14.531473618098392</v>
      </c>
      <c r="AO270" s="82">
        <f t="shared" si="140"/>
        <v>14.531452873555278</v>
      </c>
      <c r="AP270" s="82">
        <f t="shared" si="140"/>
        <v>14.531550792101354</v>
      </c>
      <c r="AQ270" s="82">
        <f t="shared" si="140"/>
        <v>14.5310883937412</v>
      </c>
      <c r="AR270" s="82">
        <f t="shared" si="140"/>
        <v>14.533267470433486</v>
      </c>
      <c r="AS270" s="82">
        <f t="shared" si="140"/>
        <v>14.522896437996447</v>
      </c>
      <c r="AT270" s="82">
        <f t="shared" si="140"/>
        <v>14.570153723645534</v>
      </c>
      <c r="AU270" s="82">
        <f t="shared" si="130"/>
        <v>14.022356913652667</v>
      </c>
    </row>
    <row r="271" spans="1:47" s="82" customFormat="1" ht="12.95" customHeight="1" x14ac:dyDescent="0.2">
      <c r="A271" s="82" t="s">
        <v>148</v>
      </c>
      <c r="C271" s="73">
        <v>48518.358</v>
      </c>
      <c r="D271" s="73">
        <v>3.0000000000000001E-3</v>
      </c>
      <c r="E271" s="82">
        <f t="shared" si="114"/>
        <v>1965.9880974882894</v>
      </c>
      <c r="F271" s="82">
        <f t="shared" si="131"/>
        <v>1966</v>
      </c>
      <c r="G271" s="82">
        <f t="shared" si="115"/>
        <v>-2.6982999996107537E-2</v>
      </c>
      <c r="I271" s="82">
        <f t="shared" si="138"/>
        <v>-2.6982999996107537E-2</v>
      </c>
      <c r="Q271" s="111">
        <f t="shared" si="116"/>
        <v>33499.858</v>
      </c>
      <c r="S271" s="83">
        <f t="shared" si="139"/>
        <v>0.1</v>
      </c>
      <c r="Z271" s="82">
        <f t="shared" si="117"/>
        <v>1966</v>
      </c>
      <c r="AA271" s="82">
        <f t="shared" si="118"/>
        <v>-3.7808711955146117E-2</v>
      </c>
      <c r="AB271" s="82">
        <f t="shared" si="119"/>
        <v>5.6441513532198631E-2</v>
      </c>
      <c r="AC271" s="82">
        <f t="shared" si="120"/>
        <v>-2.6982999996107537E-2</v>
      </c>
      <c r="AD271" s="82">
        <f t="shared" si="121"/>
        <v>1.0825711959038579E-2</v>
      </c>
      <c r="AE271" s="82">
        <f t="shared" si="122"/>
        <v>1.1719603942007093E-5</v>
      </c>
      <c r="AF271" s="82">
        <f t="shared" si="123"/>
        <v>-2.6982999996107537E-2</v>
      </c>
      <c r="AG271" s="83"/>
      <c r="AH271" s="82">
        <f t="shared" si="124"/>
        <v>-8.3424513528306168E-2</v>
      </c>
      <c r="AI271" s="82">
        <f t="shared" si="125"/>
        <v>0.56314587699583929</v>
      </c>
      <c r="AJ271" s="82">
        <f t="shared" si="126"/>
        <v>-0.44390094917070294</v>
      </c>
      <c r="AK271" s="82">
        <f t="shared" si="127"/>
        <v>0.33649712572061369</v>
      </c>
      <c r="AL271" s="82">
        <f t="shared" si="128"/>
        <v>2.4852422999632702</v>
      </c>
      <c r="AM271" s="82">
        <f t="shared" si="129"/>
        <v>2.936967783176446</v>
      </c>
      <c r="AN271" s="82">
        <f t="shared" ref="AN271:AT280" si="141">$AU271+$AB$7*SIN(AO271)</f>
        <v>14.578995921621988</v>
      </c>
      <c r="AO271" s="82">
        <f t="shared" si="141"/>
        <v>14.578947027724508</v>
      </c>
      <c r="AP271" s="82">
        <f t="shared" si="141"/>
        <v>14.579154368705108</v>
      </c>
      <c r="AQ271" s="82">
        <f t="shared" si="141"/>
        <v>14.578274486599987</v>
      </c>
      <c r="AR271" s="82">
        <f t="shared" si="141"/>
        <v>14.581997207240809</v>
      </c>
      <c r="AS271" s="82">
        <f t="shared" si="141"/>
        <v>14.566040432070713</v>
      </c>
      <c r="AT271" s="82">
        <f t="shared" si="141"/>
        <v>14.631052523374258</v>
      </c>
      <c r="AU271" s="82">
        <f t="shared" si="130"/>
        <v>14.080510228120648</v>
      </c>
    </row>
    <row r="272" spans="1:47" s="82" customFormat="1" ht="12.95" customHeight="1" x14ac:dyDescent="0.2">
      <c r="A272" s="82" t="s">
        <v>148</v>
      </c>
      <c r="C272" s="73">
        <v>48518.362000000001</v>
      </c>
      <c r="D272" s="73">
        <v>5.0000000000000001E-3</v>
      </c>
      <c r="E272" s="82">
        <f t="shared" si="114"/>
        <v>1965.9898619343055</v>
      </c>
      <c r="F272" s="82">
        <f t="shared" si="131"/>
        <v>1966</v>
      </c>
      <c r="G272" s="82">
        <f t="shared" si="115"/>
        <v>-2.298299999529263E-2</v>
      </c>
      <c r="I272" s="82">
        <f t="shared" si="138"/>
        <v>-2.298299999529263E-2</v>
      </c>
      <c r="Q272" s="111">
        <f t="shared" si="116"/>
        <v>33499.862000000001</v>
      </c>
      <c r="S272" s="83">
        <f t="shared" si="139"/>
        <v>0.1</v>
      </c>
      <c r="Z272" s="82">
        <f t="shared" si="117"/>
        <v>1966</v>
      </c>
      <c r="AA272" s="82">
        <f t="shared" si="118"/>
        <v>-3.7808711955146117E-2</v>
      </c>
      <c r="AB272" s="82">
        <f t="shared" si="119"/>
        <v>6.0441513533013538E-2</v>
      </c>
      <c r="AC272" s="82">
        <f t="shared" si="120"/>
        <v>-2.298299999529263E-2</v>
      </c>
      <c r="AD272" s="82">
        <f t="shared" si="121"/>
        <v>1.4825711959853487E-2</v>
      </c>
      <c r="AE272" s="82">
        <f t="shared" si="122"/>
        <v>2.1980173511654273E-5</v>
      </c>
      <c r="AF272" s="82">
        <f t="shared" si="123"/>
        <v>-2.298299999529263E-2</v>
      </c>
      <c r="AG272" s="83"/>
      <c r="AH272" s="82">
        <f t="shared" si="124"/>
        <v>-8.3424513528306168E-2</v>
      </c>
      <c r="AI272" s="82">
        <f t="shared" si="125"/>
        <v>0.56314587699583929</v>
      </c>
      <c r="AJ272" s="82">
        <f t="shared" si="126"/>
        <v>-0.44390094917070294</v>
      </c>
      <c r="AK272" s="82">
        <f t="shared" si="127"/>
        <v>0.33649712572061369</v>
      </c>
      <c r="AL272" s="82">
        <f t="shared" si="128"/>
        <v>2.4852422999632702</v>
      </c>
      <c r="AM272" s="82">
        <f t="shared" si="129"/>
        <v>2.936967783176446</v>
      </c>
      <c r="AN272" s="82">
        <f t="shared" si="141"/>
        <v>14.578995921621988</v>
      </c>
      <c r="AO272" s="82">
        <f t="shared" si="141"/>
        <v>14.578947027724508</v>
      </c>
      <c r="AP272" s="82">
        <f t="shared" si="141"/>
        <v>14.579154368705108</v>
      </c>
      <c r="AQ272" s="82">
        <f t="shared" si="141"/>
        <v>14.578274486599987</v>
      </c>
      <c r="AR272" s="82">
        <f t="shared" si="141"/>
        <v>14.581997207240809</v>
      </c>
      <c r="AS272" s="82">
        <f t="shared" si="141"/>
        <v>14.566040432070713</v>
      </c>
      <c r="AT272" s="82">
        <f t="shared" si="141"/>
        <v>14.631052523374258</v>
      </c>
      <c r="AU272" s="82">
        <f t="shared" si="130"/>
        <v>14.080510228120648</v>
      </c>
    </row>
    <row r="273" spans="1:47" s="82" customFormat="1" ht="12.95" customHeight="1" x14ac:dyDescent="0.2">
      <c r="A273" s="82" t="s">
        <v>105</v>
      </c>
      <c r="C273" s="73">
        <v>48545.567000000003</v>
      </c>
      <c r="D273" s="73"/>
      <c r="E273" s="82">
        <f t="shared" si="114"/>
        <v>1977.9903003991412</v>
      </c>
      <c r="F273" s="82">
        <f t="shared" si="131"/>
        <v>1978</v>
      </c>
      <c r="G273" s="82">
        <f t="shared" si="115"/>
        <v>-2.1988999993482139E-2</v>
      </c>
      <c r="I273" s="82">
        <f t="shared" si="138"/>
        <v>-2.1988999993482139E-2</v>
      </c>
      <c r="Q273" s="111">
        <f t="shared" si="116"/>
        <v>33527.067000000003</v>
      </c>
      <c r="S273" s="83">
        <f t="shared" si="139"/>
        <v>0.1</v>
      </c>
      <c r="Z273" s="82">
        <f t="shared" si="117"/>
        <v>1978</v>
      </c>
      <c r="AA273" s="82">
        <f t="shared" si="118"/>
        <v>-3.8214150273886013E-2</v>
      </c>
      <c r="AB273" s="82">
        <f t="shared" si="119"/>
        <v>6.1183191523879021E-2</v>
      </c>
      <c r="AC273" s="82">
        <f t="shared" si="120"/>
        <v>-2.1988999993482139E-2</v>
      </c>
      <c r="AD273" s="82">
        <f t="shared" si="121"/>
        <v>1.6225150280403874E-2</v>
      </c>
      <c r="AE273" s="82">
        <f t="shared" si="122"/>
        <v>2.6325550162168995E-5</v>
      </c>
      <c r="AF273" s="82">
        <f t="shared" si="123"/>
        <v>-2.1988999993482139E-2</v>
      </c>
      <c r="AG273" s="83"/>
      <c r="AH273" s="82">
        <f t="shared" si="124"/>
        <v>-8.317219151736116E-2</v>
      </c>
      <c r="AI273" s="82">
        <f t="shared" si="125"/>
        <v>0.56229328182178051</v>
      </c>
      <c r="AJ273" s="82">
        <f t="shared" si="126"/>
        <v>-0.44162535263440161</v>
      </c>
      <c r="AK273" s="82">
        <f t="shared" si="127"/>
        <v>0.33538734213685173</v>
      </c>
      <c r="AL273" s="82">
        <f t="shared" si="128"/>
        <v>2.4877802205648405</v>
      </c>
      <c r="AM273" s="82">
        <f t="shared" si="129"/>
        <v>2.9492282154863436</v>
      </c>
      <c r="AN273" s="82">
        <f t="shared" si="141"/>
        <v>14.582758352014444</v>
      </c>
      <c r="AO273" s="82">
        <f t="shared" si="141"/>
        <v>14.582706383797584</v>
      </c>
      <c r="AP273" s="82">
        <f t="shared" si="141"/>
        <v>14.582925023358239</v>
      </c>
      <c r="AQ273" s="82">
        <f t="shared" si="141"/>
        <v>14.582004491352127</v>
      </c>
      <c r="AR273" s="82">
        <f t="shared" si="141"/>
        <v>14.585868274176299</v>
      </c>
      <c r="AS273" s="82">
        <f t="shared" si="141"/>
        <v>14.569434589455842</v>
      </c>
      <c r="AT273" s="82">
        <f t="shared" si="141"/>
        <v>14.635844098705444</v>
      </c>
      <c r="AU273" s="82">
        <f t="shared" si="130"/>
        <v>14.085162493278087</v>
      </c>
    </row>
    <row r="274" spans="1:47" s="82" customFormat="1" ht="12.95" customHeight="1" x14ac:dyDescent="0.2">
      <c r="A274" s="82" t="s">
        <v>149</v>
      </c>
      <c r="C274" s="73">
        <v>48801.732000000004</v>
      </c>
      <c r="D274" s="73" t="s">
        <v>67</v>
      </c>
      <c r="E274" s="82">
        <f t="shared" si="114"/>
        <v>2090.9876288073178</v>
      </c>
      <c r="F274" s="82">
        <f t="shared" si="131"/>
        <v>2091</v>
      </c>
      <c r="G274" s="82">
        <f t="shared" si="115"/>
        <v>-2.8045499995641876E-2</v>
      </c>
      <c r="I274" s="82">
        <f t="shared" si="138"/>
        <v>-2.8045499995641876E-2</v>
      </c>
      <c r="Q274" s="111">
        <f t="shared" si="116"/>
        <v>33783.232000000004</v>
      </c>
      <c r="S274" s="83">
        <f t="shared" si="139"/>
        <v>0.1</v>
      </c>
      <c r="Z274" s="82">
        <f t="shared" si="117"/>
        <v>2091</v>
      </c>
      <c r="AA274" s="82">
        <f t="shared" si="118"/>
        <v>-4.2105678522100932E-2</v>
      </c>
      <c r="AB274" s="82">
        <f t="shared" si="119"/>
        <v>5.2712475964361655E-2</v>
      </c>
      <c r="AC274" s="82">
        <f t="shared" si="120"/>
        <v>-2.8045499995641876E-2</v>
      </c>
      <c r="AD274" s="82">
        <f t="shared" si="121"/>
        <v>1.4060178526459056E-2</v>
      </c>
      <c r="AE274" s="82">
        <f t="shared" si="122"/>
        <v>1.9768862019590038E-5</v>
      </c>
      <c r="AF274" s="82">
        <f t="shared" si="123"/>
        <v>-2.8045499995641876E-2</v>
      </c>
      <c r="AG274" s="83"/>
      <c r="AH274" s="82">
        <f t="shared" si="124"/>
        <v>-8.0757975960003531E-2</v>
      </c>
      <c r="AI274" s="82">
        <f t="shared" si="125"/>
        <v>0.55452272516324475</v>
      </c>
      <c r="AJ274" s="82">
        <f t="shared" si="126"/>
        <v>-0.42039175189619676</v>
      </c>
      <c r="AK274" s="82">
        <f t="shared" si="127"/>
        <v>0.32499513536049568</v>
      </c>
      <c r="AL274" s="82">
        <f t="shared" si="128"/>
        <v>2.5113126379902253</v>
      </c>
      <c r="AM274" s="82">
        <f t="shared" si="129"/>
        <v>3.0674439729681215</v>
      </c>
      <c r="AN274" s="82">
        <f t="shared" si="141"/>
        <v>14.617916012927656</v>
      </c>
      <c r="AO274" s="82">
        <f t="shared" si="141"/>
        <v>14.61782763252412</v>
      </c>
      <c r="AP274" s="82">
        <f t="shared" si="141"/>
        <v>14.618174160703887</v>
      </c>
      <c r="AQ274" s="82">
        <f t="shared" si="141"/>
        <v>14.616814146973228</v>
      </c>
      <c r="AR274" s="82">
        <f t="shared" si="141"/>
        <v>14.622131593704225</v>
      </c>
      <c r="AS274" s="82">
        <f t="shared" si="141"/>
        <v>14.601021788975402</v>
      </c>
      <c r="AT274" s="82">
        <f t="shared" si="141"/>
        <v>14.68037989881455</v>
      </c>
      <c r="AU274" s="82">
        <f t="shared" si="130"/>
        <v>14.128971323510633</v>
      </c>
    </row>
    <row r="275" spans="1:47" s="82" customFormat="1" ht="12.95" customHeight="1" x14ac:dyDescent="0.2">
      <c r="A275" s="82" t="s">
        <v>105</v>
      </c>
      <c r="C275" s="73">
        <v>48801.733</v>
      </c>
      <c r="D275" s="73"/>
      <c r="E275" s="82">
        <f t="shared" si="114"/>
        <v>2090.9880699188202</v>
      </c>
      <c r="F275" s="82">
        <f t="shared" si="131"/>
        <v>2091</v>
      </c>
      <c r="G275" s="82">
        <f t="shared" si="115"/>
        <v>-2.7045499999076128E-2</v>
      </c>
      <c r="I275" s="82">
        <f t="shared" si="138"/>
        <v>-2.7045499999076128E-2</v>
      </c>
      <c r="Q275" s="111">
        <f t="shared" si="116"/>
        <v>33783.233</v>
      </c>
      <c r="S275" s="83">
        <f t="shared" si="139"/>
        <v>0.1</v>
      </c>
      <c r="Z275" s="82">
        <f t="shared" si="117"/>
        <v>2091</v>
      </c>
      <c r="AA275" s="82">
        <f t="shared" si="118"/>
        <v>-4.2105678522100932E-2</v>
      </c>
      <c r="AB275" s="82">
        <f t="shared" si="119"/>
        <v>5.3712475960927403E-2</v>
      </c>
      <c r="AC275" s="82">
        <f t="shared" si="120"/>
        <v>-2.7045499999076128E-2</v>
      </c>
      <c r="AD275" s="82">
        <f t="shared" si="121"/>
        <v>1.5060178523024804E-2</v>
      </c>
      <c r="AE275" s="82">
        <f t="shared" si="122"/>
        <v>2.268089771453776E-5</v>
      </c>
      <c r="AF275" s="82">
        <f t="shared" si="123"/>
        <v>-2.7045499999076128E-2</v>
      </c>
      <c r="AG275" s="83"/>
      <c r="AH275" s="82">
        <f t="shared" si="124"/>
        <v>-8.0757975960003531E-2</v>
      </c>
      <c r="AI275" s="82">
        <f t="shared" si="125"/>
        <v>0.55452272516324475</v>
      </c>
      <c r="AJ275" s="82">
        <f t="shared" si="126"/>
        <v>-0.42039175189619676</v>
      </c>
      <c r="AK275" s="82">
        <f t="shared" si="127"/>
        <v>0.32499513536049568</v>
      </c>
      <c r="AL275" s="82">
        <f t="shared" si="128"/>
        <v>2.5113126379902253</v>
      </c>
      <c r="AM275" s="82">
        <f t="shared" si="129"/>
        <v>3.0674439729681215</v>
      </c>
      <c r="AN275" s="82">
        <f t="shared" si="141"/>
        <v>14.617916012927656</v>
      </c>
      <c r="AO275" s="82">
        <f t="shared" si="141"/>
        <v>14.61782763252412</v>
      </c>
      <c r="AP275" s="82">
        <f t="shared" si="141"/>
        <v>14.618174160703887</v>
      </c>
      <c r="AQ275" s="82">
        <f t="shared" si="141"/>
        <v>14.616814146973228</v>
      </c>
      <c r="AR275" s="82">
        <f t="shared" si="141"/>
        <v>14.622131593704225</v>
      </c>
      <c r="AS275" s="82">
        <f t="shared" si="141"/>
        <v>14.601021788975402</v>
      </c>
      <c r="AT275" s="82">
        <f t="shared" si="141"/>
        <v>14.68037989881455</v>
      </c>
      <c r="AU275" s="82">
        <f t="shared" si="130"/>
        <v>14.128971323510633</v>
      </c>
    </row>
    <row r="276" spans="1:47" s="82" customFormat="1" ht="12.95" customHeight="1" x14ac:dyDescent="0.2">
      <c r="A276" s="82" t="s">
        <v>105</v>
      </c>
      <c r="C276" s="73">
        <v>48835.735000000001</v>
      </c>
      <c r="D276" s="73"/>
      <c r="E276" s="82">
        <f t="shared" si="114"/>
        <v>2105.9867432759725</v>
      </c>
      <c r="F276" s="82">
        <f t="shared" si="131"/>
        <v>2106</v>
      </c>
      <c r="G276" s="82">
        <f t="shared" si="115"/>
        <v>-3.0052999994950369E-2</v>
      </c>
      <c r="I276" s="82">
        <f t="shared" si="138"/>
        <v>-3.0052999994950369E-2</v>
      </c>
      <c r="Q276" s="111">
        <f t="shared" si="116"/>
        <v>33817.235000000001</v>
      </c>
      <c r="S276" s="83">
        <f t="shared" si="139"/>
        <v>0.1</v>
      </c>
      <c r="Z276" s="82">
        <f t="shared" si="117"/>
        <v>2106</v>
      </c>
      <c r="AA276" s="82">
        <f t="shared" si="118"/>
        <v>-4.2632423120961771E-2</v>
      </c>
      <c r="AB276" s="82">
        <f t="shared" si="119"/>
        <v>5.0379473414785159E-2</v>
      </c>
      <c r="AC276" s="82">
        <f t="shared" si="120"/>
        <v>-3.0052999994950369E-2</v>
      </c>
      <c r="AD276" s="82">
        <f t="shared" si="121"/>
        <v>1.2579423126011402E-2</v>
      </c>
      <c r="AE276" s="82">
        <f t="shared" si="122"/>
        <v>1.5824188618323047E-5</v>
      </c>
      <c r="AF276" s="82">
        <f t="shared" si="123"/>
        <v>-3.0052999994950369E-2</v>
      </c>
      <c r="AG276" s="83"/>
      <c r="AH276" s="82">
        <f t="shared" si="124"/>
        <v>-8.0432473409735528E-2</v>
      </c>
      <c r="AI276" s="82">
        <f t="shared" si="125"/>
        <v>0.55352531623412238</v>
      </c>
      <c r="AJ276" s="82">
        <f t="shared" si="126"/>
        <v>-0.41759925029323675</v>
      </c>
      <c r="AK276" s="82">
        <f t="shared" si="127"/>
        <v>0.32362354234531271</v>
      </c>
      <c r="AL276" s="82">
        <f t="shared" si="128"/>
        <v>2.5143881218676731</v>
      </c>
      <c r="AM276" s="82">
        <f t="shared" si="129"/>
        <v>3.0835265287030711</v>
      </c>
      <c r="AN276" s="82">
        <f t="shared" si="141"/>
        <v>14.622546934838198</v>
      </c>
      <c r="AO276" s="82">
        <f t="shared" si="141"/>
        <v>14.622452598874768</v>
      </c>
      <c r="AP276" s="82">
        <f t="shared" si="141"/>
        <v>14.622819224542992</v>
      </c>
      <c r="AQ276" s="82">
        <f t="shared" si="141"/>
        <v>14.621392944178778</v>
      </c>
      <c r="AR276" s="82">
        <f t="shared" si="141"/>
        <v>14.626920098614821</v>
      </c>
      <c r="AS276" s="82">
        <f t="shared" si="141"/>
        <v>14.605166743637911</v>
      </c>
      <c r="AT276" s="82">
        <f t="shared" si="141"/>
        <v>14.686212187199482</v>
      </c>
      <c r="AU276" s="82">
        <f t="shared" si="130"/>
        <v>14.134786654957431</v>
      </c>
    </row>
    <row r="277" spans="1:47" s="82" customFormat="1" ht="12.95" customHeight="1" x14ac:dyDescent="0.2">
      <c r="A277" s="82" t="s">
        <v>105</v>
      </c>
      <c r="C277" s="73">
        <v>48835.735999999997</v>
      </c>
      <c r="D277" s="73"/>
      <c r="E277" s="82">
        <f t="shared" ref="E277:E340" si="142">+(C277-C$7)/C$8</f>
        <v>2105.9871843874748</v>
      </c>
      <c r="F277" s="82">
        <f t="shared" si="131"/>
        <v>2106</v>
      </c>
      <c r="G277" s="82">
        <f t="shared" ref="G277:G340" si="143">+C277-(C$7+F277*C$8)</f>
        <v>-2.9052999998384621E-2</v>
      </c>
      <c r="I277" s="82">
        <f t="shared" si="138"/>
        <v>-2.9052999998384621E-2</v>
      </c>
      <c r="Q277" s="111">
        <f t="shared" ref="Q277:Q340" si="144">+C277-15018.5</f>
        <v>33817.235999999997</v>
      </c>
      <c r="S277" s="83">
        <f t="shared" si="139"/>
        <v>0.1</v>
      </c>
      <c r="Z277" s="82">
        <f t="shared" ref="Z277:Z340" si="145">F277</f>
        <v>2106</v>
      </c>
      <c r="AA277" s="82">
        <f t="shared" ref="AA277:AA340" si="146">AB$3+AB$4*Z277+AB$5*Z277^2+AH277</f>
        <v>-4.2632423120961771E-2</v>
      </c>
      <c r="AB277" s="82">
        <f t="shared" ref="AB277:AB340" si="147">IF(S277&lt;&gt;0,G277-AH277, -9999)</f>
        <v>5.1379473411350907E-2</v>
      </c>
      <c r="AC277" s="82">
        <f t="shared" ref="AC277:AC340" si="148">+G277-P277</f>
        <v>-2.9052999998384621E-2</v>
      </c>
      <c r="AD277" s="82">
        <f t="shared" ref="AD277:AD340" si="149">IF(S277&lt;&gt;0,G277-AA277, -9999)</f>
        <v>1.357942312257715E-2</v>
      </c>
      <c r="AE277" s="82">
        <f t="shared" ref="AE277:AE340" si="150">+(G277-AA277)^2*S277</f>
        <v>1.8440073234198297E-5</v>
      </c>
      <c r="AF277" s="82">
        <f t="shared" ref="AF277:AF340" si="151">IF(S277&lt;&gt;0,G277-P277, -9999)</f>
        <v>-2.9052999998384621E-2</v>
      </c>
      <c r="AG277" s="83"/>
      <c r="AH277" s="82">
        <f t="shared" ref="AH277:AH340" si="152">$AB$6*($AB$11/AI277*AJ277+$AB$12)</f>
        <v>-8.0432473409735528E-2</v>
      </c>
      <c r="AI277" s="82">
        <f t="shared" ref="AI277:AI340" si="153">1+$AB$7*COS(AL277)</f>
        <v>0.55352531623412238</v>
      </c>
      <c r="AJ277" s="82">
        <f t="shared" ref="AJ277:AJ340" si="154">SIN(AL277+RADIANS($AB$9))</f>
        <v>-0.41759925029323675</v>
      </c>
      <c r="AK277" s="82">
        <f t="shared" ref="AK277:AK340" si="155">$AB$7*SIN(AL277)</f>
        <v>0.32362354234531271</v>
      </c>
      <c r="AL277" s="82">
        <f t="shared" ref="AL277:AL340" si="156">2*ATAN(AM277)</f>
        <v>2.5143881218676731</v>
      </c>
      <c r="AM277" s="82">
        <f t="shared" ref="AM277:AM340" si="157">SQRT((1+$AB$7)/(1-$AB$7))*TAN(AN277/2)</f>
        <v>3.0835265287030711</v>
      </c>
      <c r="AN277" s="82">
        <f t="shared" si="141"/>
        <v>14.622546934838198</v>
      </c>
      <c r="AO277" s="82">
        <f t="shared" si="141"/>
        <v>14.622452598874768</v>
      </c>
      <c r="AP277" s="82">
        <f t="shared" si="141"/>
        <v>14.622819224542992</v>
      </c>
      <c r="AQ277" s="82">
        <f t="shared" si="141"/>
        <v>14.621392944178778</v>
      </c>
      <c r="AR277" s="82">
        <f t="shared" si="141"/>
        <v>14.626920098614821</v>
      </c>
      <c r="AS277" s="82">
        <f t="shared" si="141"/>
        <v>14.605166743637911</v>
      </c>
      <c r="AT277" s="82">
        <f t="shared" si="141"/>
        <v>14.686212187199482</v>
      </c>
      <c r="AU277" s="82">
        <f t="shared" ref="AU277:AU340" si="158">RADIANS($AB$9)+$AB$18*(F277-AB$15)</f>
        <v>14.134786654957431</v>
      </c>
    </row>
    <row r="278" spans="1:47" s="82" customFormat="1" ht="12.95" customHeight="1" x14ac:dyDescent="0.2">
      <c r="A278" s="82" t="s">
        <v>150</v>
      </c>
      <c r="C278" s="73">
        <v>48883.341</v>
      </c>
      <c r="D278" s="73">
        <v>3.0000000000000001E-3</v>
      </c>
      <c r="E278" s="82">
        <f t="shared" si="142"/>
        <v>2126.9862975327974</v>
      </c>
      <c r="F278" s="82">
        <f t="shared" si="131"/>
        <v>2127</v>
      </c>
      <c r="G278" s="82">
        <f t="shared" si="143"/>
        <v>-3.1063499998708721E-2</v>
      </c>
      <c r="I278" s="82">
        <f t="shared" si="138"/>
        <v>-3.1063499998708721E-2</v>
      </c>
      <c r="Q278" s="111">
        <f t="shared" si="144"/>
        <v>33864.841</v>
      </c>
      <c r="S278" s="83">
        <f t="shared" si="139"/>
        <v>0.1</v>
      </c>
      <c r="Z278" s="82">
        <f t="shared" si="145"/>
        <v>2127</v>
      </c>
      <c r="AA278" s="82">
        <f t="shared" si="146"/>
        <v>-4.3373934735769067E-2</v>
      </c>
      <c r="AB278" s="82">
        <f t="shared" si="147"/>
        <v>4.8911353422010473E-2</v>
      </c>
      <c r="AC278" s="82">
        <f t="shared" si="148"/>
        <v>-3.1063499998708721E-2</v>
      </c>
      <c r="AD278" s="82">
        <f t="shared" si="149"/>
        <v>1.2310434737060345E-2</v>
      </c>
      <c r="AE278" s="82">
        <f t="shared" si="150"/>
        <v>1.5154680341542202E-5</v>
      </c>
      <c r="AF278" s="82">
        <f t="shared" si="151"/>
        <v>-3.1063499998708721E-2</v>
      </c>
      <c r="AG278" s="83"/>
      <c r="AH278" s="82">
        <f t="shared" si="152"/>
        <v>-7.9974853420719194E-2</v>
      </c>
      <c r="AI278" s="82">
        <f t="shared" si="153"/>
        <v>0.55214196023018802</v>
      </c>
      <c r="AJ278" s="82">
        <f t="shared" si="154"/>
        <v>-0.41369987091987842</v>
      </c>
      <c r="AK278" s="82">
        <f t="shared" si="155"/>
        <v>0.32170641370278946</v>
      </c>
      <c r="AL278" s="82">
        <f t="shared" si="156"/>
        <v>2.5186753980805423</v>
      </c>
      <c r="AM278" s="82">
        <f t="shared" si="157"/>
        <v>3.1062020885345607</v>
      </c>
      <c r="AN278" s="82">
        <f t="shared" si="141"/>
        <v>14.6290164237568</v>
      </c>
      <c r="AO278" s="82">
        <f t="shared" si="141"/>
        <v>14.628913262349192</v>
      </c>
      <c r="AP278" s="82">
        <f t="shared" si="141"/>
        <v>14.629309334141503</v>
      </c>
      <c r="AQ278" s="82">
        <f t="shared" si="141"/>
        <v>14.627787079677619</v>
      </c>
      <c r="AR278" s="82">
        <f t="shared" si="141"/>
        <v>14.633614266141139</v>
      </c>
      <c r="AS278" s="82">
        <f t="shared" si="141"/>
        <v>14.610951948086621</v>
      </c>
      <c r="AT278" s="82">
        <f t="shared" si="141"/>
        <v>14.694346062121806</v>
      </c>
      <c r="AU278" s="82">
        <f t="shared" si="158"/>
        <v>14.142928118982947</v>
      </c>
    </row>
    <row r="279" spans="1:47" s="82" customFormat="1" ht="12.95" customHeight="1" x14ac:dyDescent="0.2">
      <c r="A279" s="82" t="s">
        <v>150</v>
      </c>
      <c r="C279" s="73">
        <v>48883.341999999997</v>
      </c>
      <c r="D279" s="73">
        <v>5.0000000000000001E-3</v>
      </c>
      <c r="E279" s="82">
        <f t="shared" si="142"/>
        <v>2126.9867386443002</v>
      </c>
      <c r="F279" s="82">
        <f t="shared" ref="F279:F342" si="159">ROUND(2*E279,0)/2</f>
        <v>2127</v>
      </c>
      <c r="G279" s="82">
        <f t="shared" si="143"/>
        <v>-3.0063500002142973E-2</v>
      </c>
      <c r="I279" s="82">
        <f t="shared" si="138"/>
        <v>-3.0063500002142973E-2</v>
      </c>
      <c r="Q279" s="111">
        <f t="shared" si="144"/>
        <v>33864.841999999997</v>
      </c>
      <c r="S279" s="83">
        <f t="shared" si="139"/>
        <v>0.1</v>
      </c>
      <c r="Z279" s="82">
        <f t="shared" si="145"/>
        <v>2127</v>
      </c>
      <c r="AA279" s="82">
        <f t="shared" si="146"/>
        <v>-4.3373934735769067E-2</v>
      </c>
      <c r="AB279" s="82">
        <f t="shared" si="147"/>
        <v>4.9911353418576221E-2</v>
      </c>
      <c r="AC279" s="82">
        <f t="shared" si="148"/>
        <v>-3.0063500002142973E-2</v>
      </c>
      <c r="AD279" s="82">
        <f t="shared" si="149"/>
        <v>1.3310434733626093E-2</v>
      </c>
      <c r="AE279" s="82">
        <f t="shared" si="150"/>
        <v>1.7716767279811994E-5</v>
      </c>
      <c r="AF279" s="82">
        <f t="shared" si="151"/>
        <v>-3.0063500002142973E-2</v>
      </c>
      <c r="AG279" s="83"/>
      <c r="AH279" s="82">
        <f t="shared" si="152"/>
        <v>-7.9974853420719194E-2</v>
      </c>
      <c r="AI279" s="82">
        <f t="shared" si="153"/>
        <v>0.55214196023018802</v>
      </c>
      <c r="AJ279" s="82">
        <f t="shared" si="154"/>
        <v>-0.41369987091987842</v>
      </c>
      <c r="AK279" s="82">
        <f t="shared" si="155"/>
        <v>0.32170641370278946</v>
      </c>
      <c r="AL279" s="82">
        <f t="shared" si="156"/>
        <v>2.5186753980805423</v>
      </c>
      <c r="AM279" s="82">
        <f t="shared" si="157"/>
        <v>3.1062020885345607</v>
      </c>
      <c r="AN279" s="82">
        <f t="shared" si="141"/>
        <v>14.6290164237568</v>
      </c>
      <c r="AO279" s="82">
        <f t="shared" si="141"/>
        <v>14.628913262349192</v>
      </c>
      <c r="AP279" s="82">
        <f t="shared" si="141"/>
        <v>14.629309334141503</v>
      </c>
      <c r="AQ279" s="82">
        <f t="shared" si="141"/>
        <v>14.627787079677619</v>
      </c>
      <c r="AR279" s="82">
        <f t="shared" si="141"/>
        <v>14.633614266141139</v>
      </c>
      <c r="AS279" s="82">
        <f t="shared" si="141"/>
        <v>14.610951948086621</v>
      </c>
      <c r="AT279" s="82">
        <f t="shared" si="141"/>
        <v>14.694346062121806</v>
      </c>
      <c r="AU279" s="82">
        <f t="shared" si="158"/>
        <v>14.142928118982947</v>
      </c>
    </row>
    <row r="280" spans="1:47" s="82" customFormat="1" ht="12.95" customHeight="1" x14ac:dyDescent="0.2">
      <c r="A280" s="82" t="s">
        <v>151</v>
      </c>
      <c r="C280" s="73">
        <v>49130.44</v>
      </c>
      <c r="D280" s="73">
        <v>6.0000000000000001E-3</v>
      </c>
      <c r="E280" s="82">
        <f t="shared" si="142"/>
        <v>2235.9845090462059</v>
      </c>
      <c r="F280" s="82">
        <f t="shared" si="159"/>
        <v>2236</v>
      </c>
      <c r="G280" s="82">
        <f t="shared" si="143"/>
        <v>-3.5117999999783933E-2</v>
      </c>
      <c r="I280" s="82">
        <f t="shared" si="138"/>
        <v>-3.5117999999783933E-2</v>
      </c>
      <c r="Q280" s="111">
        <f t="shared" si="144"/>
        <v>34111.94</v>
      </c>
      <c r="S280" s="83">
        <f t="shared" si="139"/>
        <v>0.1</v>
      </c>
      <c r="Z280" s="82">
        <f t="shared" si="145"/>
        <v>2236</v>
      </c>
      <c r="AA280" s="82">
        <f t="shared" si="146"/>
        <v>-4.7300133309226347E-2</v>
      </c>
      <c r="AB280" s="82">
        <f t="shared" si="147"/>
        <v>4.2446797635706204E-2</v>
      </c>
      <c r="AC280" s="82">
        <f t="shared" si="148"/>
        <v>-3.5117999999783933E-2</v>
      </c>
      <c r="AD280" s="82">
        <f t="shared" si="149"/>
        <v>1.2182133309442414E-2</v>
      </c>
      <c r="AE280" s="82">
        <f t="shared" si="150"/>
        <v>1.484043719690264E-5</v>
      </c>
      <c r="AF280" s="82">
        <f t="shared" si="151"/>
        <v>-3.5117999999783933E-2</v>
      </c>
      <c r="AG280" s="83"/>
      <c r="AH280" s="82">
        <f t="shared" si="152"/>
        <v>-7.7564797635490138E-2</v>
      </c>
      <c r="AI280" s="82">
        <f t="shared" si="153"/>
        <v>0.54519870465108056</v>
      </c>
      <c r="AJ280" s="82">
        <f t="shared" si="154"/>
        <v>-0.39364698525075198</v>
      </c>
      <c r="AK280" s="82">
        <f t="shared" si="155"/>
        <v>0.31181344126402533</v>
      </c>
      <c r="AL280" s="82">
        <f t="shared" si="156"/>
        <v>2.5405941352529418</v>
      </c>
      <c r="AM280" s="82">
        <f t="shared" si="157"/>
        <v>3.2270205724250989</v>
      </c>
      <c r="AN280" s="82">
        <f t="shared" si="141"/>
        <v>14.66234420146618</v>
      </c>
      <c r="AO280" s="82">
        <f t="shared" si="141"/>
        <v>14.662185247070722</v>
      </c>
      <c r="AP280" s="82">
        <f t="shared" si="141"/>
        <v>14.662760068529314</v>
      </c>
      <c r="AQ280" s="82">
        <f t="shared" si="141"/>
        <v>14.660678654951996</v>
      </c>
      <c r="AR280" s="82">
        <f t="shared" si="141"/>
        <v>14.668180307559942</v>
      </c>
      <c r="AS280" s="82">
        <f t="shared" si="141"/>
        <v>14.640668586751815</v>
      </c>
      <c r="AT280" s="82">
        <f t="shared" si="141"/>
        <v>14.735977656971844</v>
      </c>
      <c r="AU280" s="82">
        <f t="shared" si="158"/>
        <v>14.185186194163014</v>
      </c>
    </row>
    <row r="281" spans="1:47" s="82" customFormat="1" ht="12.95" customHeight="1" x14ac:dyDescent="0.2">
      <c r="A281" s="82" t="s">
        <v>151</v>
      </c>
      <c r="C281" s="73">
        <v>49130.440999999999</v>
      </c>
      <c r="D281" s="73">
        <v>6.0000000000000001E-3</v>
      </c>
      <c r="E281" s="82">
        <f t="shared" si="142"/>
        <v>2235.9849501577082</v>
      </c>
      <c r="F281" s="82">
        <f t="shared" si="159"/>
        <v>2236</v>
      </c>
      <c r="G281" s="82">
        <f t="shared" si="143"/>
        <v>-3.4118000003218185E-2</v>
      </c>
      <c r="I281" s="82">
        <f t="shared" si="138"/>
        <v>-3.4118000003218185E-2</v>
      </c>
      <c r="Q281" s="111">
        <f t="shared" si="144"/>
        <v>34111.940999999999</v>
      </c>
      <c r="S281" s="83">
        <f t="shared" si="139"/>
        <v>0.1</v>
      </c>
      <c r="Z281" s="82">
        <f t="shared" si="145"/>
        <v>2236</v>
      </c>
      <c r="AA281" s="82">
        <f t="shared" si="146"/>
        <v>-4.7300133309226347E-2</v>
      </c>
      <c r="AB281" s="82">
        <f t="shared" si="147"/>
        <v>4.3446797632271952E-2</v>
      </c>
      <c r="AC281" s="82">
        <f t="shared" si="148"/>
        <v>-3.4118000003218185E-2</v>
      </c>
      <c r="AD281" s="82">
        <f t="shared" si="149"/>
        <v>1.3182133306008162E-2</v>
      </c>
      <c r="AE281" s="82">
        <f t="shared" si="150"/>
        <v>1.737686384973697E-5</v>
      </c>
      <c r="AF281" s="82">
        <f t="shared" si="151"/>
        <v>-3.4118000003218185E-2</v>
      </c>
      <c r="AG281" s="83"/>
      <c r="AH281" s="82">
        <f t="shared" si="152"/>
        <v>-7.7564797635490138E-2</v>
      </c>
      <c r="AI281" s="82">
        <f t="shared" si="153"/>
        <v>0.54519870465108056</v>
      </c>
      <c r="AJ281" s="82">
        <f t="shared" si="154"/>
        <v>-0.39364698525075198</v>
      </c>
      <c r="AK281" s="82">
        <f t="shared" si="155"/>
        <v>0.31181344126402533</v>
      </c>
      <c r="AL281" s="82">
        <f t="shared" si="156"/>
        <v>2.5405941352529418</v>
      </c>
      <c r="AM281" s="82">
        <f t="shared" si="157"/>
        <v>3.2270205724250989</v>
      </c>
      <c r="AN281" s="82">
        <f t="shared" ref="AN281:AT290" si="160">$AU281+$AB$7*SIN(AO281)</f>
        <v>14.66234420146618</v>
      </c>
      <c r="AO281" s="82">
        <f t="shared" si="160"/>
        <v>14.662185247070722</v>
      </c>
      <c r="AP281" s="82">
        <f t="shared" si="160"/>
        <v>14.662760068529314</v>
      </c>
      <c r="AQ281" s="82">
        <f t="shared" si="160"/>
        <v>14.660678654951996</v>
      </c>
      <c r="AR281" s="82">
        <f t="shared" si="160"/>
        <v>14.668180307559942</v>
      </c>
      <c r="AS281" s="82">
        <f t="shared" si="160"/>
        <v>14.640668586751815</v>
      </c>
      <c r="AT281" s="82">
        <f t="shared" si="160"/>
        <v>14.735977656971844</v>
      </c>
      <c r="AU281" s="82">
        <f t="shared" si="158"/>
        <v>14.185186194163014</v>
      </c>
    </row>
    <row r="282" spans="1:47" s="82" customFormat="1" ht="12.95" customHeight="1" x14ac:dyDescent="0.2">
      <c r="A282" s="82" t="s">
        <v>151</v>
      </c>
      <c r="C282" s="73">
        <v>49164.442000000003</v>
      </c>
      <c r="D282" s="73">
        <v>4.0000000000000001E-3</v>
      </c>
      <c r="E282" s="82">
        <f t="shared" si="142"/>
        <v>2250.9831824033577</v>
      </c>
      <c r="F282" s="82">
        <f t="shared" si="159"/>
        <v>2251</v>
      </c>
      <c r="G282" s="82">
        <f t="shared" si="143"/>
        <v>-3.8125499995658174E-2</v>
      </c>
      <c r="I282" s="82">
        <f t="shared" si="138"/>
        <v>-3.8125499995658174E-2</v>
      </c>
      <c r="Q282" s="111">
        <f t="shared" si="144"/>
        <v>34145.942000000003</v>
      </c>
      <c r="S282" s="83">
        <f t="shared" si="139"/>
        <v>0.1</v>
      </c>
      <c r="Z282" s="82">
        <f t="shared" si="145"/>
        <v>2251</v>
      </c>
      <c r="AA282" s="82">
        <f t="shared" si="146"/>
        <v>-4.7850740103003012E-2</v>
      </c>
      <c r="AB282" s="82">
        <f t="shared" si="147"/>
        <v>3.910321636061978E-2</v>
      </c>
      <c r="AC282" s="82">
        <f t="shared" si="148"/>
        <v>-3.8125499995658174E-2</v>
      </c>
      <c r="AD282" s="82">
        <f t="shared" si="149"/>
        <v>9.7252401073448375E-3</v>
      </c>
      <c r="AE282" s="82">
        <f t="shared" si="150"/>
        <v>9.4580295145508628E-6</v>
      </c>
      <c r="AF282" s="82">
        <f t="shared" si="151"/>
        <v>-3.8125499995658174E-2</v>
      </c>
      <c r="AG282" s="83"/>
      <c r="AH282" s="82">
        <f t="shared" si="152"/>
        <v>-7.7228716356277954E-2</v>
      </c>
      <c r="AI282" s="82">
        <f t="shared" si="153"/>
        <v>0.54427344086545282</v>
      </c>
      <c r="AJ282" s="82">
        <f t="shared" si="154"/>
        <v>-0.39091153239515447</v>
      </c>
      <c r="AK282" s="82">
        <f t="shared" si="155"/>
        <v>0.310459568548555</v>
      </c>
      <c r="AL282" s="82">
        <f t="shared" si="156"/>
        <v>2.543567952497622</v>
      </c>
      <c r="AM282" s="82">
        <f t="shared" si="157"/>
        <v>3.2440734818124528</v>
      </c>
      <c r="AN282" s="82">
        <f t="shared" si="160"/>
        <v>14.666898386973271</v>
      </c>
      <c r="AO282" s="82">
        <f t="shared" si="160"/>
        <v>14.66673033356137</v>
      </c>
      <c r="AP282" s="82">
        <f t="shared" si="160"/>
        <v>14.667333322853287</v>
      </c>
      <c r="AQ282" s="82">
        <f t="shared" si="160"/>
        <v>14.665166855817541</v>
      </c>
      <c r="AR282" s="82">
        <f t="shared" si="160"/>
        <v>14.672913786176812</v>
      </c>
      <c r="AS282" s="82">
        <f t="shared" si="160"/>
        <v>14.644719881582024</v>
      </c>
      <c r="AT282" s="82">
        <f t="shared" si="160"/>
        <v>14.74162975028573</v>
      </c>
      <c r="AU282" s="82">
        <f t="shared" si="158"/>
        <v>14.191001525609813</v>
      </c>
    </row>
    <row r="283" spans="1:47" s="82" customFormat="1" ht="12.95" customHeight="1" x14ac:dyDescent="0.2">
      <c r="A283" s="82" t="s">
        <v>152</v>
      </c>
      <c r="C283" s="73">
        <v>49198.442999999999</v>
      </c>
      <c r="D283" s="73">
        <v>3.0000000000000001E-3</v>
      </c>
      <c r="E283" s="82">
        <f t="shared" si="142"/>
        <v>2265.9814146490044</v>
      </c>
      <c r="F283" s="82">
        <f t="shared" si="159"/>
        <v>2266</v>
      </c>
      <c r="G283" s="82">
        <f t="shared" si="143"/>
        <v>-4.2133000002650078E-2</v>
      </c>
      <c r="I283" s="82">
        <f t="shared" si="138"/>
        <v>-4.2133000002650078E-2</v>
      </c>
      <c r="Q283" s="111">
        <f t="shared" si="144"/>
        <v>34179.942999999999</v>
      </c>
      <c r="S283" s="83">
        <f t="shared" si="139"/>
        <v>0.1</v>
      </c>
      <c r="Z283" s="82">
        <f t="shared" si="145"/>
        <v>2266</v>
      </c>
      <c r="AA283" s="82">
        <f t="shared" si="146"/>
        <v>-4.8403872483443938E-2</v>
      </c>
      <c r="AB283" s="82">
        <f t="shared" si="147"/>
        <v>3.4758597806887531E-2</v>
      </c>
      <c r="AC283" s="82">
        <f t="shared" si="148"/>
        <v>-4.2133000002650078E-2</v>
      </c>
      <c r="AD283" s="82">
        <f t="shared" si="149"/>
        <v>6.2708724807938598E-3</v>
      </c>
      <c r="AE283" s="82">
        <f t="shared" si="150"/>
        <v>3.932384167037774E-6</v>
      </c>
      <c r="AF283" s="82">
        <f t="shared" si="151"/>
        <v>-4.2133000002650078E-2</v>
      </c>
      <c r="AG283" s="83"/>
      <c r="AH283" s="82">
        <f t="shared" si="152"/>
        <v>-7.689159780953761E-2</v>
      </c>
      <c r="AI283" s="82">
        <f t="shared" si="153"/>
        <v>0.54335529311433339</v>
      </c>
      <c r="AJ283" s="82">
        <f t="shared" si="154"/>
        <v>-0.3881818226067863</v>
      </c>
      <c r="AK283" s="82">
        <f t="shared" si="155"/>
        <v>0.30910750893058631</v>
      </c>
      <c r="AL283" s="82">
        <f t="shared" si="156"/>
        <v>2.5465317868018813</v>
      </c>
      <c r="AM283" s="82">
        <f t="shared" si="157"/>
        <v>3.2612336230265977</v>
      </c>
      <c r="AN283" s="82">
        <f t="shared" si="160"/>
        <v>14.671444977243075</v>
      </c>
      <c r="AO283" s="82">
        <f t="shared" si="160"/>
        <v>14.671267455634899</v>
      </c>
      <c r="AP283" s="82">
        <f t="shared" si="160"/>
        <v>14.671899512537584</v>
      </c>
      <c r="AQ283" s="82">
        <f t="shared" si="160"/>
        <v>14.66964601725857</v>
      </c>
      <c r="AR283" s="82">
        <f t="shared" si="160"/>
        <v>14.677641679926483</v>
      </c>
      <c r="AS283" s="82">
        <f t="shared" si="160"/>
        <v>14.648762565098099</v>
      </c>
      <c r="AT283" s="82">
        <f t="shared" si="160"/>
        <v>14.747263222462831</v>
      </c>
      <c r="AU283" s="82">
        <f t="shared" si="158"/>
        <v>14.196816857056611</v>
      </c>
    </row>
    <row r="284" spans="1:47" s="82" customFormat="1" ht="12.95" customHeight="1" x14ac:dyDescent="0.2">
      <c r="A284" s="82" t="s">
        <v>153</v>
      </c>
      <c r="C284" s="73">
        <v>49395.678</v>
      </c>
      <c r="D284" s="73"/>
      <c r="E284" s="82">
        <f t="shared" si="142"/>
        <v>2352.9840421296776</v>
      </c>
      <c r="F284" s="82">
        <f t="shared" si="159"/>
        <v>2353</v>
      </c>
      <c r="G284" s="82">
        <f t="shared" si="143"/>
        <v>-3.6176499997964129E-2</v>
      </c>
      <c r="I284" s="82">
        <f t="shared" si="138"/>
        <v>-3.6176499997964129E-2</v>
      </c>
      <c r="Q284" s="111">
        <f t="shared" si="144"/>
        <v>34377.178</v>
      </c>
      <c r="S284" s="83">
        <f t="shared" si="139"/>
        <v>0.1</v>
      </c>
      <c r="Z284" s="82">
        <f t="shared" si="145"/>
        <v>2353</v>
      </c>
      <c r="AA284" s="82">
        <f t="shared" si="146"/>
        <v>-5.1662366936283496E-2</v>
      </c>
      <c r="AB284" s="82">
        <f t="shared" si="147"/>
        <v>3.8739877402087258E-2</v>
      </c>
      <c r="AC284" s="82">
        <f t="shared" si="148"/>
        <v>-3.6176499997964129E-2</v>
      </c>
      <c r="AD284" s="82">
        <f t="shared" si="149"/>
        <v>1.5485866938319368E-2</v>
      </c>
      <c r="AE284" s="82">
        <f t="shared" si="150"/>
        <v>2.3981207483133288E-5</v>
      </c>
      <c r="AF284" s="82">
        <f t="shared" si="151"/>
        <v>-3.6176499997964129E-2</v>
      </c>
      <c r="AG284" s="83"/>
      <c r="AH284" s="82">
        <f t="shared" si="152"/>
        <v>-7.4916377400051387E-2</v>
      </c>
      <c r="AI284" s="82">
        <f t="shared" si="153"/>
        <v>0.53816723641786157</v>
      </c>
      <c r="AJ284" s="82">
        <f t="shared" si="154"/>
        <v>-0.37246122421294664</v>
      </c>
      <c r="AK284" s="82">
        <f t="shared" si="155"/>
        <v>0.30130107680865237</v>
      </c>
      <c r="AL284" s="82">
        <f t="shared" si="156"/>
        <v>2.5635300135550425</v>
      </c>
      <c r="AM284" s="82">
        <f t="shared" si="157"/>
        <v>3.3629480142694166</v>
      </c>
      <c r="AN284" s="82">
        <f t="shared" si="160"/>
        <v>14.697668586221171</v>
      </c>
      <c r="AO284" s="82">
        <f t="shared" si="160"/>
        <v>14.697428458978507</v>
      </c>
      <c r="AP284" s="82">
        <f t="shared" si="160"/>
        <v>14.698247380180529</v>
      </c>
      <c r="AQ284" s="82">
        <f t="shared" si="160"/>
        <v>14.695450152260138</v>
      </c>
      <c r="AR284" s="82">
        <f t="shared" si="160"/>
        <v>14.704953994195018</v>
      </c>
      <c r="AS284" s="82">
        <f t="shared" si="160"/>
        <v>14.672050318345368</v>
      </c>
      <c r="AT284" s="82">
        <f t="shared" si="160"/>
        <v>14.779570506322266</v>
      </c>
      <c r="AU284" s="82">
        <f t="shared" si="158"/>
        <v>14.23054577944804</v>
      </c>
    </row>
    <row r="285" spans="1:47" s="82" customFormat="1" ht="12.95" customHeight="1" x14ac:dyDescent="0.2">
      <c r="A285" s="82" t="s">
        <v>105</v>
      </c>
      <c r="C285" s="73">
        <v>49599.695</v>
      </c>
      <c r="D285" s="73"/>
      <c r="E285" s="82">
        <f t="shared" si="142"/>
        <v>2442.9782878301085</v>
      </c>
      <c r="F285" s="82">
        <f t="shared" si="159"/>
        <v>2443</v>
      </c>
      <c r="G285" s="82">
        <f t="shared" si="143"/>
        <v>-4.9221499997656792E-2</v>
      </c>
      <c r="I285" s="82">
        <f t="shared" si="138"/>
        <v>-4.9221499997656792E-2</v>
      </c>
      <c r="Q285" s="111">
        <f t="shared" si="144"/>
        <v>34581.195</v>
      </c>
      <c r="S285" s="83">
        <f t="shared" si="139"/>
        <v>0.1</v>
      </c>
      <c r="Z285" s="82">
        <f t="shared" si="145"/>
        <v>2443</v>
      </c>
      <c r="AA285" s="82">
        <f t="shared" si="146"/>
        <v>-5.5125054989477305E-2</v>
      </c>
      <c r="AB285" s="82">
        <f t="shared" si="147"/>
        <v>2.3617252628564026E-2</v>
      </c>
      <c r="AC285" s="82">
        <f t="shared" si="148"/>
        <v>-4.9221499997656792E-2</v>
      </c>
      <c r="AD285" s="82">
        <f t="shared" si="149"/>
        <v>5.903554991820513E-3</v>
      </c>
      <c r="AE285" s="82">
        <f t="shared" si="150"/>
        <v>3.4851961541448896E-6</v>
      </c>
      <c r="AF285" s="82">
        <f t="shared" si="151"/>
        <v>-4.9221499997656792E-2</v>
      </c>
      <c r="AG285" s="83"/>
      <c r="AH285" s="82">
        <f t="shared" si="152"/>
        <v>-7.2838752626220818E-2</v>
      </c>
      <c r="AI285" s="82">
        <f t="shared" si="153"/>
        <v>0.5330377504597823</v>
      </c>
      <c r="AJ285" s="82">
        <f t="shared" si="154"/>
        <v>-0.35639456134786707</v>
      </c>
      <c r="AK285" s="82">
        <f t="shared" si="155"/>
        <v>0.29328842102665464</v>
      </c>
      <c r="AL285" s="82">
        <f t="shared" si="156"/>
        <v>2.5807834589323493</v>
      </c>
      <c r="AM285" s="82">
        <f t="shared" si="157"/>
        <v>3.472313500628859</v>
      </c>
      <c r="AN285" s="82">
        <f t="shared" si="160"/>
        <v>14.724542326104096</v>
      </c>
      <c r="AO285" s="82">
        <f t="shared" si="160"/>
        <v>14.724222471606</v>
      </c>
      <c r="AP285" s="82">
        <f t="shared" si="160"/>
        <v>14.725268834496921</v>
      </c>
      <c r="AQ285" s="82">
        <f t="shared" si="160"/>
        <v>14.721839654835836</v>
      </c>
      <c r="AR285" s="82">
        <f t="shared" si="160"/>
        <v>14.733012905242308</v>
      </c>
      <c r="AS285" s="82">
        <f t="shared" si="160"/>
        <v>14.695882936863002</v>
      </c>
      <c r="AT285" s="82">
        <f t="shared" si="160"/>
        <v>14.812334652389023</v>
      </c>
      <c r="AU285" s="82">
        <f t="shared" si="158"/>
        <v>14.265437768128828</v>
      </c>
    </row>
    <row r="286" spans="1:47" s="82" customFormat="1" ht="12.95" customHeight="1" x14ac:dyDescent="0.2">
      <c r="A286" s="82" t="s">
        <v>154</v>
      </c>
      <c r="C286" s="73">
        <v>49776.531000000003</v>
      </c>
      <c r="D286" s="73">
        <v>5.0000000000000001E-3</v>
      </c>
      <c r="E286" s="82">
        <f t="shared" si="142"/>
        <v>2520.9826817418007</v>
      </c>
      <c r="F286" s="82">
        <f t="shared" si="159"/>
        <v>2521</v>
      </c>
      <c r="G286" s="82">
        <f t="shared" si="143"/>
        <v>-3.9260499994270504E-2</v>
      </c>
      <c r="I286" s="82">
        <f t="shared" si="138"/>
        <v>-3.9260499994270504E-2</v>
      </c>
      <c r="Q286" s="111">
        <f t="shared" si="144"/>
        <v>34758.031000000003</v>
      </c>
      <c r="S286" s="83">
        <f t="shared" si="139"/>
        <v>0.1</v>
      </c>
      <c r="Z286" s="82">
        <f t="shared" si="145"/>
        <v>2521</v>
      </c>
      <c r="AA286" s="82">
        <f t="shared" si="146"/>
        <v>-5.8203152518892486E-2</v>
      </c>
      <c r="AB286" s="82">
        <f t="shared" si="147"/>
        <v>3.1750995397194545E-2</v>
      </c>
      <c r="AC286" s="82">
        <f t="shared" si="148"/>
        <v>-3.9260499994270504E-2</v>
      </c>
      <c r="AD286" s="82">
        <f t="shared" si="149"/>
        <v>1.8942652524621982E-2</v>
      </c>
      <c r="AE286" s="82">
        <f t="shared" si="150"/>
        <v>3.588240846685676E-5</v>
      </c>
      <c r="AF286" s="82">
        <f t="shared" si="151"/>
        <v>-3.9260499994270504E-2</v>
      </c>
      <c r="AG286" s="83"/>
      <c r="AH286" s="82">
        <f t="shared" si="152"/>
        <v>-7.1011495391465049E-2</v>
      </c>
      <c r="AI286" s="82">
        <f t="shared" si="153"/>
        <v>0.5287784277404145</v>
      </c>
      <c r="AJ286" s="82">
        <f t="shared" si="154"/>
        <v>-0.34262644202821779</v>
      </c>
      <c r="AK286" s="82">
        <f t="shared" si="155"/>
        <v>0.2863949549855464</v>
      </c>
      <c r="AL286" s="82">
        <f t="shared" si="156"/>
        <v>2.5954785364417226</v>
      </c>
      <c r="AM286" s="82">
        <f t="shared" si="157"/>
        <v>3.5707635516133736</v>
      </c>
      <c r="AN286" s="82">
        <f t="shared" si="160"/>
        <v>14.747633391892824</v>
      </c>
      <c r="AO286" s="82">
        <f t="shared" si="160"/>
        <v>14.747230961609873</v>
      </c>
      <c r="AP286" s="82">
        <f t="shared" si="160"/>
        <v>14.748503625046069</v>
      </c>
      <c r="AQ286" s="82">
        <f t="shared" si="160"/>
        <v>14.744470940621778</v>
      </c>
      <c r="AR286" s="82">
        <f t="shared" si="160"/>
        <v>14.757170635160058</v>
      </c>
      <c r="AS286" s="82">
        <f t="shared" si="160"/>
        <v>14.7163557878019</v>
      </c>
      <c r="AT286" s="82">
        <f t="shared" si="160"/>
        <v>14.840191611787725</v>
      </c>
      <c r="AU286" s="82">
        <f t="shared" si="158"/>
        <v>14.29567749165218</v>
      </c>
    </row>
    <row r="287" spans="1:47" s="82" customFormat="1" ht="12.95" customHeight="1" x14ac:dyDescent="0.2">
      <c r="A287" s="68" t="s">
        <v>1014</v>
      </c>
      <c r="B287" s="69" t="s">
        <v>165</v>
      </c>
      <c r="C287" s="68">
        <v>49812.788999999997</v>
      </c>
      <c r="D287" s="68" t="s">
        <v>206</v>
      </c>
      <c r="E287" s="82">
        <f t="shared" si="142"/>
        <v>2536.9765026518512</v>
      </c>
      <c r="F287" s="82">
        <f t="shared" si="159"/>
        <v>2537</v>
      </c>
      <c r="G287" s="82">
        <f t="shared" si="143"/>
        <v>-5.3268499999830965E-2</v>
      </c>
      <c r="I287" s="82">
        <f t="shared" si="138"/>
        <v>-5.3268499999830965E-2</v>
      </c>
      <c r="Q287" s="111">
        <f t="shared" si="144"/>
        <v>34794.288999999997</v>
      </c>
      <c r="S287" s="83">
        <f t="shared" si="139"/>
        <v>0.1</v>
      </c>
      <c r="Z287" s="82">
        <f t="shared" si="145"/>
        <v>2537</v>
      </c>
      <c r="AA287" s="82">
        <f t="shared" si="146"/>
        <v>-5.8843530464497522E-2</v>
      </c>
      <c r="AB287" s="82">
        <f t="shared" si="147"/>
        <v>1.7365238868491228E-2</v>
      </c>
      <c r="AC287" s="82">
        <f t="shared" si="148"/>
        <v>-5.3268499999830965E-2</v>
      </c>
      <c r="AD287" s="82">
        <f t="shared" si="149"/>
        <v>5.5750304646665569E-3</v>
      </c>
      <c r="AE287" s="82">
        <f t="shared" si="150"/>
        <v>3.1080964681960206E-6</v>
      </c>
      <c r="AF287" s="82">
        <f t="shared" si="151"/>
        <v>-5.3268499999830965E-2</v>
      </c>
      <c r="AG287" s="83"/>
      <c r="AH287" s="82">
        <f t="shared" si="152"/>
        <v>-7.0633738868322193E-2</v>
      </c>
      <c r="AI287" s="82">
        <f t="shared" si="153"/>
        <v>0.52792538242354059</v>
      </c>
      <c r="AJ287" s="82">
        <f t="shared" si="154"/>
        <v>-0.33981974856149233</v>
      </c>
      <c r="AK287" s="82">
        <f t="shared" si="155"/>
        <v>0.28498665906320686</v>
      </c>
      <c r="AL287" s="82">
        <f t="shared" si="156"/>
        <v>2.5984644382002489</v>
      </c>
      <c r="AM287" s="82">
        <f t="shared" si="157"/>
        <v>3.5914021916310603</v>
      </c>
      <c r="AN287" s="82">
        <f t="shared" si="160"/>
        <v>14.752347883035826</v>
      </c>
      <c r="AO287" s="82">
        <f t="shared" si="160"/>
        <v>14.751926880065099</v>
      </c>
      <c r="AP287" s="82">
        <f t="shared" si="160"/>
        <v>14.753249373924213</v>
      </c>
      <c r="AQ287" s="82">
        <f t="shared" si="160"/>
        <v>14.749086664628255</v>
      </c>
      <c r="AR287" s="82">
        <f t="shared" si="160"/>
        <v>14.762107689320157</v>
      </c>
      <c r="AS287" s="82">
        <f t="shared" si="160"/>
        <v>14.720536861829599</v>
      </c>
      <c r="AT287" s="82">
        <f t="shared" si="160"/>
        <v>14.845844239883013</v>
      </c>
      <c r="AU287" s="82">
        <f t="shared" si="158"/>
        <v>14.301880511862096</v>
      </c>
    </row>
    <row r="288" spans="1:47" s="82" customFormat="1" ht="12.95" customHeight="1" x14ac:dyDescent="0.2">
      <c r="A288" s="82" t="s">
        <v>155</v>
      </c>
      <c r="C288" s="73">
        <v>49844.527000000002</v>
      </c>
      <c r="D288" s="73">
        <v>2E-3</v>
      </c>
      <c r="E288" s="82">
        <f t="shared" si="142"/>
        <v>2550.9764995640726</v>
      </c>
      <c r="F288" s="82">
        <f t="shared" si="159"/>
        <v>2551</v>
      </c>
      <c r="G288" s="82">
        <f t="shared" si="143"/>
        <v>-5.3275499994924758E-2</v>
      </c>
      <c r="I288" s="82">
        <f t="shared" si="138"/>
        <v>-5.3275499994924758E-2</v>
      </c>
      <c r="Q288" s="111">
        <f t="shared" si="144"/>
        <v>34826.027000000002</v>
      </c>
      <c r="S288" s="83">
        <f t="shared" si="139"/>
        <v>0.1</v>
      </c>
      <c r="Z288" s="82">
        <f t="shared" si="145"/>
        <v>2551</v>
      </c>
      <c r="AA288" s="82">
        <f t="shared" si="146"/>
        <v>-5.9406386781106921E-2</v>
      </c>
      <c r="AB288" s="82">
        <f t="shared" si="147"/>
        <v>1.7026902199272831E-2</v>
      </c>
      <c r="AC288" s="82">
        <f t="shared" si="148"/>
        <v>-5.3275499994924758E-2</v>
      </c>
      <c r="AD288" s="82">
        <f t="shared" si="149"/>
        <v>6.1308867861821631E-3</v>
      </c>
      <c r="AE288" s="82">
        <f t="shared" si="150"/>
        <v>3.7587772784983051E-6</v>
      </c>
      <c r="AF288" s="82">
        <f t="shared" si="151"/>
        <v>-5.3275499994924758E-2</v>
      </c>
      <c r="AG288" s="83"/>
      <c r="AH288" s="82">
        <f t="shared" si="152"/>
        <v>-7.0302402194197589E-2</v>
      </c>
      <c r="AI288" s="82">
        <f t="shared" si="153"/>
        <v>0.52718462565884883</v>
      </c>
      <c r="AJ288" s="82">
        <f t="shared" si="154"/>
        <v>-0.33736872282267433</v>
      </c>
      <c r="AK288" s="82">
        <f t="shared" si="155"/>
        <v>0.28375599058100248</v>
      </c>
      <c r="AL288" s="82">
        <f t="shared" si="156"/>
        <v>2.6010693293449192</v>
      </c>
      <c r="AM288" s="82">
        <f t="shared" si="157"/>
        <v>3.6095888816751578</v>
      </c>
      <c r="AN288" s="82">
        <f t="shared" si="160"/>
        <v>14.756467001940797</v>
      </c>
      <c r="AO288" s="82">
        <f t="shared" si="160"/>
        <v>14.756029278698012</v>
      </c>
      <c r="AP288" s="82">
        <f t="shared" si="160"/>
        <v>14.757396332241603</v>
      </c>
      <c r="AQ288" s="82">
        <f t="shared" si="160"/>
        <v>14.75311814857789</v>
      </c>
      <c r="AR288" s="82">
        <f t="shared" si="160"/>
        <v>14.766422470545722</v>
      </c>
      <c r="AS288" s="82">
        <f t="shared" si="160"/>
        <v>14.724190523617793</v>
      </c>
      <c r="AT288" s="82">
        <f t="shared" si="160"/>
        <v>14.850773119356282</v>
      </c>
      <c r="AU288" s="82">
        <f t="shared" si="158"/>
        <v>14.307308154545776</v>
      </c>
    </row>
    <row r="289" spans="1:47" s="82" customFormat="1" ht="12.95" customHeight="1" x14ac:dyDescent="0.2">
      <c r="A289" s="68" t="s">
        <v>1022</v>
      </c>
      <c r="B289" s="69" t="s">
        <v>165</v>
      </c>
      <c r="C289" s="68">
        <v>49926.127999999997</v>
      </c>
      <c r="D289" s="68" t="s">
        <v>206</v>
      </c>
      <c r="E289" s="82">
        <f t="shared" si="142"/>
        <v>2586.97163939752</v>
      </c>
      <c r="F289" s="82">
        <f t="shared" si="159"/>
        <v>2587</v>
      </c>
      <c r="G289" s="82">
        <f t="shared" si="143"/>
        <v>-6.4293499999621417E-2</v>
      </c>
      <c r="I289" s="82">
        <f t="shared" si="138"/>
        <v>-6.4293499999621417E-2</v>
      </c>
      <c r="Q289" s="111">
        <f t="shared" si="144"/>
        <v>34907.627999999997</v>
      </c>
      <c r="S289" s="83">
        <f t="shared" si="139"/>
        <v>0.1</v>
      </c>
      <c r="Z289" s="82">
        <f t="shared" si="145"/>
        <v>2587</v>
      </c>
      <c r="AA289" s="82">
        <f t="shared" si="146"/>
        <v>-6.0864606387770401E-2</v>
      </c>
      <c r="AB289" s="82">
        <f t="shared" si="147"/>
        <v>5.1535169797254088E-3</v>
      </c>
      <c r="AC289" s="82">
        <f t="shared" si="148"/>
        <v>-6.4293499999621417E-2</v>
      </c>
      <c r="AD289" s="82">
        <f t="shared" si="149"/>
        <v>-3.4288936118510166E-3</v>
      </c>
      <c r="AE289" s="82">
        <f t="shared" si="150"/>
        <v>1.1757311401392712E-6</v>
      </c>
      <c r="AF289" s="82">
        <f t="shared" si="151"/>
        <v>-6.4293499999621417E-2</v>
      </c>
      <c r="AG289" s="83"/>
      <c r="AH289" s="82">
        <f t="shared" si="152"/>
        <v>-6.9447016979346826E-2</v>
      </c>
      <c r="AI289" s="82">
        <f t="shared" si="153"/>
        <v>0.52530378583770332</v>
      </c>
      <c r="AJ289" s="82">
        <f t="shared" si="154"/>
        <v>-0.33108661788399901</v>
      </c>
      <c r="AK289" s="82">
        <f t="shared" si="155"/>
        <v>0.28059819077098808</v>
      </c>
      <c r="AL289" s="82">
        <f t="shared" si="156"/>
        <v>2.6077347636405821</v>
      </c>
      <c r="AM289" s="82">
        <f t="shared" si="157"/>
        <v>3.656913487972306</v>
      </c>
      <c r="AN289" s="82">
        <f t="shared" si="160"/>
        <v>14.767033357957855</v>
      </c>
      <c r="AO289" s="82">
        <f t="shared" si="160"/>
        <v>14.766550598403882</v>
      </c>
      <c r="AP289" s="82">
        <f t="shared" si="160"/>
        <v>14.768036347381301</v>
      </c>
      <c r="AQ289" s="82">
        <f t="shared" si="160"/>
        <v>14.763454044155747</v>
      </c>
      <c r="AR289" s="82">
        <f t="shared" si="160"/>
        <v>14.777495553228212</v>
      </c>
      <c r="AS289" s="82">
        <f t="shared" si="160"/>
        <v>14.733566160518299</v>
      </c>
      <c r="AT289" s="82">
        <f t="shared" si="160"/>
        <v>14.863373901910258</v>
      </c>
      <c r="AU289" s="82">
        <f t="shared" si="158"/>
        <v>14.321264950018092</v>
      </c>
    </row>
    <row r="290" spans="1:47" s="82" customFormat="1" ht="12.95" customHeight="1" x14ac:dyDescent="0.2">
      <c r="A290" s="68" t="s">
        <v>1014</v>
      </c>
      <c r="B290" s="69" t="s">
        <v>165</v>
      </c>
      <c r="C290" s="68">
        <v>49960.144</v>
      </c>
      <c r="D290" s="68" t="s">
        <v>206</v>
      </c>
      <c r="E290" s="82">
        <f t="shared" si="142"/>
        <v>2601.9764883157286</v>
      </c>
      <c r="F290" s="82">
        <f t="shared" si="159"/>
        <v>2602</v>
      </c>
      <c r="G290" s="82">
        <f t="shared" si="143"/>
        <v>-5.3300999999919441E-2</v>
      </c>
      <c r="I290" s="82">
        <f t="shared" si="138"/>
        <v>-5.3300999999919441E-2</v>
      </c>
      <c r="Q290" s="111">
        <f t="shared" si="144"/>
        <v>34941.644</v>
      </c>
      <c r="S290" s="83">
        <f t="shared" si="139"/>
        <v>0.1</v>
      </c>
      <c r="Z290" s="82">
        <f t="shared" si="145"/>
        <v>2602</v>
      </c>
      <c r="AA290" s="82">
        <f t="shared" si="146"/>
        <v>-6.1476840677348009E-2</v>
      </c>
      <c r="AB290" s="82">
        <f t="shared" si="147"/>
        <v>1.5788192407913612E-2</v>
      </c>
      <c r="AC290" s="82">
        <f t="shared" si="148"/>
        <v>-5.3300999999919441E-2</v>
      </c>
      <c r="AD290" s="82">
        <f t="shared" si="149"/>
        <v>8.1758406774285683E-3</v>
      </c>
      <c r="AE290" s="82">
        <f t="shared" si="150"/>
        <v>6.6844370782695631E-6</v>
      </c>
      <c r="AF290" s="82">
        <f t="shared" si="151"/>
        <v>-5.3300999999919441E-2</v>
      </c>
      <c r="AG290" s="83"/>
      <c r="AH290" s="82">
        <f t="shared" si="152"/>
        <v>-6.9089192407833053E-2</v>
      </c>
      <c r="AI290" s="82">
        <f t="shared" si="153"/>
        <v>0.52453016975865729</v>
      </c>
      <c r="AJ290" s="82">
        <f t="shared" si="154"/>
        <v>-0.32847772892755284</v>
      </c>
      <c r="AK290" s="82">
        <f t="shared" si="155"/>
        <v>0.27928530382789124</v>
      </c>
      <c r="AL290" s="82">
        <f t="shared" si="156"/>
        <v>2.6104982513810695</v>
      </c>
      <c r="AM290" s="82">
        <f t="shared" si="157"/>
        <v>3.6768741875616935</v>
      </c>
      <c r="AN290" s="82">
        <f t="shared" si="160"/>
        <v>14.771425227753626</v>
      </c>
      <c r="AO290" s="82">
        <f t="shared" si="160"/>
        <v>14.77092282347388</v>
      </c>
      <c r="AP290" s="82">
        <f t="shared" si="160"/>
        <v>14.772459778252149</v>
      </c>
      <c r="AQ290" s="82">
        <f t="shared" si="160"/>
        <v>14.767747754787404</v>
      </c>
      <c r="AR290" s="82">
        <f t="shared" si="160"/>
        <v>14.782099940945265</v>
      </c>
      <c r="AS290" s="82">
        <f t="shared" si="160"/>
        <v>14.737464797628586</v>
      </c>
      <c r="AT290" s="82">
        <f t="shared" si="160"/>
        <v>14.868593046365786</v>
      </c>
      <c r="AU290" s="82">
        <f t="shared" si="158"/>
        <v>14.327080281464889</v>
      </c>
    </row>
    <row r="291" spans="1:47" s="82" customFormat="1" ht="12.95" customHeight="1" x14ac:dyDescent="0.2">
      <c r="A291" s="82" t="s">
        <v>156</v>
      </c>
      <c r="C291" s="73">
        <v>50100.690999999999</v>
      </c>
      <c r="D291" s="73">
        <v>4.0000000000000001E-3</v>
      </c>
      <c r="E291" s="82">
        <f t="shared" si="142"/>
        <v>2663.9733868607436</v>
      </c>
      <c r="F291" s="82">
        <f t="shared" si="159"/>
        <v>2664</v>
      </c>
      <c r="G291" s="82">
        <f t="shared" si="143"/>
        <v>-6.03320000009262E-2</v>
      </c>
      <c r="I291" s="82">
        <f t="shared" si="138"/>
        <v>-6.03320000009262E-2</v>
      </c>
      <c r="Q291" s="111">
        <f t="shared" si="144"/>
        <v>35082.190999999999</v>
      </c>
      <c r="S291" s="83">
        <f t="shared" si="139"/>
        <v>0.1</v>
      </c>
      <c r="Z291" s="82">
        <f t="shared" si="145"/>
        <v>2664</v>
      </c>
      <c r="AA291" s="82">
        <f t="shared" si="146"/>
        <v>-6.4036606476302799E-2</v>
      </c>
      <c r="AB291" s="82">
        <f t="shared" si="147"/>
        <v>7.2695836557626486E-3</v>
      </c>
      <c r="AC291" s="82">
        <f t="shared" si="148"/>
        <v>-6.03320000009262E-2</v>
      </c>
      <c r="AD291" s="82">
        <f t="shared" si="149"/>
        <v>3.7046064753765984E-3</v>
      </c>
      <c r="AE291" s="82">
        <f t="shared" si="150"/>
        <v>1.3724109137402224E-6</v>
      </c>
      <c r="AF291" s="82">
        <f t="shared" si="151"/>
        <v>-6.03320000009262E-2</v>
      </c>
      <c r="AG291" s="83"/>
      <c r="AH291" s="82">
        <f t="shared" si="152"/>
        <v>-6.7601583656688849E-2</v>
      </c>
      <c r="AI291" s="82">
        <f t="shared" si="153"/>
        <v>0.52139414241086146</v>
      </c>
      <c r="AJ291" s="82">
        <f t="shared" si="154"/>
        <v>-0.31774755992900455</v>
      </c>
      <c r="AK291" s="82">
        <f t="shared" si="155"/>
        <v>0.2738763835845181</v>
      </c>
      <c r="AL291" s="82">
        <f t="shared" si="156"/>
        <v>2.6218366857728741</v>
      </c>
      <c r="AM291" s="82">
        <f t="shared" si="157"/>
        <v>3.7609411168525502</v>
      </c>
      <c r="AN291" s="82">
        <f t="shared" ref="AN291:AT300" si="161">$AU291+$AB$7*SIN(AO291)</f>
        <v>14.789512396048787</v>
      </c>
      <c r="AO291" s="82">
        <f t="shared" si="161"/>
        <v>14.788923187848106</v>
      </c>
      <c r="AP291" s="82">
        <f t="shared" si="161"/>
        <v>14.790682689884957</v>
      </c>
      <c r="AQ291" s="82">
        <f t="shared" si="161"/>
        <v>14.785416345351587</v>
      </c>
      <c r="AR291" s="82">
        <f t="shared" si="161"/>
        <v>14.801072540534816</v>
      </c>
      <c r="AS291" s="82">
        <f t="shared" si="161"/>
        <v>14.753534318619458</v>
      </c>
      <c r="AT291" s="82">
        <f t="shared" si="161"/>
        <v>14.889971464826985</v>
      </c>
      <c r="AU291" s="82">
        <f t="shared" si="158"/>
        <v>14.351116984778322</v>
      </c>
    </row>
    <row r="292" spans="1:47" s="82" customFormat="1" ht="12.95" customHeight="1" x14ac:dyDescent="0.2">
      <c r="A292" s="82" t="s">
        <v>157</v>
      </c>
      <c r="C292" s="73">
        <v>50209.506000000001</v>
      </c>
      <c r="D292" s="73">
        <v>3.0000000000000001E-3</v>
      </c>
      <c r="E292" s="82">
        <f t="shared" si="142"/>
        <v>2711.9729351625647</v>
      </c>
      <c r="F292" s="82">
        <f t="shared" si="159"/>
        <v>2712</v>
      </c>
      <c r="G292" s="82">
        <f t="shared" si="143"/>
        <v>-6.1355999998340849E-2</v>
      </c>
      <c r="I292" s="82">
        <f t="shared" si="138"/>
        <v>-6.1355999998340849E-2</v>
      </c>
      <c r="Q292" s="111">
        <f t="shared" si="144"/>
        <v>35191.006000000001</v>
      </c>
      <c r="S292" s="83">
        <f t="shared" si="139"/>
        <v>0.1</v>
      </c>
      <c r="Z292" s="82">
        <f t="shared" si="145"/>
        <v>2712</v>
      </c>
      <c r="AA292" s="82">
        <f t="shared" si="146"/>
        <v>-6.6050921041106839E-2</v>
      </c>
      <c r="AB292" s="82">
        <f t="shared" si="147"/>
        <v>5.0846428027016E-3</v>
      </c>
      <c r="AC292" s="82">
        <f t="shared" si="148"/>
        <v>-6.1355999998340849E-2</v>
      </c>
      <c r="AD292" s="82">
        <f t="shared" si="149"/>
        <v>4.6949210427659899E-3</v>
      </c>
      <c r="AE292" s="82">
        <f t="shared" si="150"/>
        <v>2.2042283597806892E-6</v>
      </c>
      <c r="AF292" s="82">
        <f t="shared" si="151"/>
        <v>-6.1355999998340849E-2</v>
      </c>
      <c r="AG292" s="83"/>
      <c r="AH292" s="82">
        <f t="shared" si="152"/>
        <v>-6.6440642801042449E-2</v>
      </c>
      <c r="AI292" s="82">
        <f t="shared" si="153"/>
        <v>0.51903289775189398</v>
      </c>
      <c r="AJ292" s="82">
        <f t="shared" si="154"/>
        <v>-0.30949827902235555</v>
      </c>
      <c r="AK292" s="82">
        <f t="shared" si="155"/>
        <v>0.26970815145083904</v>
      </c>
      <c r="AL292" s="82">
        <f t="shared" si="156"/>
        <v>2.6305243126479749</v>
      </c>
      <c r="AM292" s="82">
        <f t="shared" si="157"/>
        <v>3.827819778762013</v>
      </c>
      <c r="AN292" s="82">
        <f t="shared" si="161"/>
        <v>14.80344412430817</v>
      </c>
      <c r="AO292" s="82">
        <f t="shared" si="161"/>
        <v>14.802781393665342</v>
      </c>
      <c r="AP292" s="82">
        <f t="shared" si="161"/>
        <v>14.804725164609408</v>
      </c>
      <c r="AQ292" s="82">
        <f t="shared" si="161"/>
        <v>14.799010424003514</v>
      </c>
      <c r="AR292" s="82">
        <f t="shared" si="161"/>
        <v>14.815695557670185</v>
      </c>
      <c r="AS292" s="82">
        <f t="shared" si="161"/>
        <v>14.765930781311816</v>
      </c>
      <c r="AT292" s="82">
        <f t="shared" si="161"/>
        <v>14.906308606109224</v>
      </c>
      <c r="AU292" s="82">
        <f t="shared" si="158"/>
        <v>14.369726045408076</v>
      </c>
    </row>
    <row r="293" spans="1:47" s="82" customFormat="1" ht="12.95" customHeight="1" x14ac:dyDescent="0.2">
      <c r="A293" s="68" t="s">
        <v>1014</v>
      </c>
      <c r="B293" s="69" t="s">
        <v>165</v>
      </c>
      <c r="C293" s="68">
        <v>50211.773999999998</v>
      </c>
      <c r="D293" s="68" t="s">
        <v>206</v>
      </c>
      <c r="E293" s="82">
        <f t="shared" si="142"/>
        <v>2712.9733760535114</v>
      </c>
      <c r="F293" s="82">
        <f t="shared" si="159"/>
        <v>2713</v>
      </c>
      <c r="G293" s="82">
        <f t="shared" si="143"/>
        <v>-6.035649999830639E-2</v>
      </c>
      <c r="I293" s="82">
        <f t="shared" si="138"/>
        <v>-6.035649999830639E-2</v>
      </c>
      <c r="Q293" s="111">
        <f t="shared" si="144"/>
        <v>35193.273999999998</v>
      </c>
      <c r="S293" s="83">
        <f t="shared" si="139"/>
        <v>0.1</v>
      </c>
      <c r="Z293" s="82">
        <f t="shared" si="145"/>
        <v>2713</v>
      </c>
      <c r="AA293" s="82">
        <f t="shared" si="146"/>
        <v>-6.6093190274458341E-2</v>
      </c>
      <c r="AB293" s="82">
        <f t="shared" si="147"/>
        <v>6.0598729262605622E-3</v>
      </c>
      <c r="AC293" s="82">
        <f t="shared" si="148"/>
        <v>-6.035649999830639E-2</v>
      </c>
      <c r="AD293" s="82">
        <f t="shared" si="149"/>
        <v>5.7366902761519512E-3</v>
      </c>
      <c r="AE293" s="82">
        <f t="shared" si="150"/>
        <v>3.2909615324496353E-6</v>
      </c>
      <c r="AF293" s="82">
        <f t="shared" si="151"/>
        <v>-6.035649999830639E-2</v>
      </c>
      <c r="AG293" s="83"/>
      <c r="AH293" s="82">
        <f t="shared" si="152"/>
        <v>-6.6416372924566952E-2</v>
      </c>
      <c r="AI293" s="82">
        <f t="shared" si="153"/>
        <v>0.51898431189513405</v>
      </c>
      <c r="AJ293" s="82">
        <f t="shared" si="154"/>
        <v>-0.30932694912691128</v>
      </c>
      <c r="AK293" s="82">
        <f t="shared" si="155"/>
        <v>0.26962149061410351</v>
      </c>
      <c r="AL293" s="82">
        <f t="shared" si="156"/>
        <v>2.6307044839303932</v>
      </c>
      <c r="AM293" s="82">
        <f t="shared" si="157"/>
        <v>3.8292303040164852</v>
      </c>
      <c r="AN293" s="82">
        <f t="shared" si="161"/>
        <v>14.803733720747562</v>
      </c>
      <c r="AO293" s="82">
        <f t="shared" si="161"/>
        <v>14.803069398913388</v>
      </c>
      <c r="AP293" s="82">
        <f t="shared" si="161"/>
        <v>14.805017118938265</v>
      </c>
      <c r="AQ293" s="82">
        <f t="shared" si="161"/>
        <v>14.799292865490219</v>
      </c>
      <c r="AR293" s="82">
        <f t="shared" si="161"/>
        <v>14.815999593368</v>
      </c>
      <c r="AS293" s="82">
        <f t="shared" si="161"/>
        <v>14.76618866983676</v>
      </c>
      <c r="AT293" s="82">
        <f t="shared" si="161"/>
        <v>14.906646984514062</v>
      </c>
      <c r="AU293" s="82">
        <f t="shared" si="158"/>
        <v>14.370113734171195</v>
      </c>
    </row>
    <row r="294" spans="1:47" s="82" customFormat="1" ht="12.95" customHeight="1" x14ac:dyDescent="0.2">
      <c r="A294" s="82" t="s">
        <v>157</v>
      </c>
      <c r="C294" s="73">
        <v>50234.442000000003</v>
      </c>
      <c r="D294" s="73">
        <v>5.0000000000000001E-3</v>
      </c>
      <c r="E294" s="82">
        <f t="shared" si="142"/>
        <v>2722.9724916249484</v>
      </c>
      <c r="F294" s="82">
        <f t="shared" si="159"/>
        <v>2723</v>
      </c>
      <c r="G294" s="82">
        <f t="shared" si="143"/>
        <v>-6.2361500000406522E-2</v>
      </c>
      <c r="I294" s="82">
        <f t="shared" si="138"/>
        <v>-6.2361500000406522E-2</v>
      </c>
      <c r="Q294" s="111">
        <f t="shared" si="144"/>
        <v>35215.942000000003</v>
      </c>
      <c r="S294" s="83">
        <f t="shared" si="139"/>
        <v>0.1</v>
      </c>
      <c r="Z294" s="82">
        <f t="shared" si="145"/>
        <v>2723</v>
      </c>
      <c r="AA294" s="82">
        <f t="shared" si="146"/>
        <v>-6.651656839296205E-2</v>
      </c>
      <c r="AB294" s="82">
        <f t="shared" si="147"/>
        <v>3.8119890244804056E-3</v>
      </c>
      <c r="AC294" s="82">
        <f t="shared" si="148"/>
        <v>-6.2361500000406522E-2</v>
      </c>
      <c r="AD294" s="82">
        <f t="shared" si="149"/>
        <v>4.1550683925555276E-3</v>
      </c>
      <c r="AE294" s="82">
        <f t="shared" si="150"/>
        <v>1.7264593346813978E-6</v>
      </c>
      <c r="AF294" s="82">
        <f t="shared" si="151"/>
        <v>-6.2361500000406522E-2</v>
      </c>
      <c r="AG294" s="83"/>
      <c r="AH294" s="82">
        <f t="shared" si="152"/>
        <v>-6.6173489024886928E-2</v>
      </c>
      <c r="AI294" s="82">
        <f t="shared" si="153"/>
        <v>0.51849980170321841</v>
      </c>
      <c r="AJ294" s="82">
        <f t="shared" si="154"/>
        <v>-0.3076148312073505</v>
      </c>
      <c r="AK294" s="82">
        <f t="shared" si="155"/>
        <v>0.26875527798376142</v>
      </c>
      <c r="AL294" s="82">
        <f t="shared" si="156"/>
        <v>2.632504376085381</v>
      </c>
      <c r="AM294" s="82">
        <f t="shared" si="157"/>
        <v>3.8433749112378321</v>
      </c>
      <c r="AN294" s="82">
        <f t="shared" si="161"/>
        <v>14.806628246179065</v>
      </c>
      <c r="AO294" s="82">
        <f t="shared" si="161"/>
        <v>14.805947878118873</v>
      </c>
      <c r="AP294" s="82">
        <f t="shared" si="161"/>
        <v>14.807935334651921</v>
      </c>
      <c r="AQ294" s="82">
        <f t="shared" si="161"/>
        <v>14.802115577702395</v>
      </c>
      <c r="AR294" s="82">
        <f t="shared" si="161"/>
        <v>14.819038575763885</v>
      </c>
      <c r="AS294" s="82">
        <f t="shared" si="161"/>
        <v>14.768766770384545</v>
      </c>
      <c r="AT294" s="82">
        <f t="shared" si="161"/>
        <v>14.910026334463227</v>
      </c>
      <c r="AU294" s="82">
        <f t="shared" si="158"/>
        <v>14.373990621802394</v>
      </c>
    </row>
    <row r="295" spans="1:47" s="82" customFormat="1" ht="12.95" customHeight="1" x14ac:dyDescent="0.2">
      <c r="A295" s="82" t="s">
        <v>158</v>
      </c>
      <c r="C295" s="73">
        <v>50277.514999999999</v>
      </c>
      <c r="D295" s="73">
        <v>5.0000000000000001E-3</v>
      </c>
      <c r="E295" s="82">
        <f t="shared" si="142"/>
        <v>2741.9724874343874</v>
      </c>
      <c r="F295" s="82">
        <f t="shared" si="159"/>
        <v>2742</v>
      </c>
      <c r="G295" s="82">
        <f t="shared" si="143"/>
        <v>-6.2370999999984633E-2</v>
      </c>
      <c r="I295" s="82">
        <f t="shared" si="138"/>
        <v>-6.2370999999984633E-2</v>
      </c>
      <c r="Q295" s="111">
        <f t="shared" si="144"/>
        <v>35259.014999999999</v>
      </c>
      <c r="S295" s="83">
        <f t="shared" si="139"/>
        <v>0.1</v>
      </c>
      <c r="Z295" s="82">
        <f t="shared" si="145"/>
        <v>2742</v>
      </c>
      <c r="AA295" s="82">
        <f t="shared" si="146"/>
        <v>-6.7324428431343758E-2</v>
      </c>
      <c r="AB295" s="82">
        <f t="shared" si="147"/>
        <v>3.3400887117126521E-3</v>
      </c>
      <c r="AC295" s="82">
        <f t="shared" si="148"/>
        <v>-6.2370999999984633E-2</v>
      </c>
      <c r="AD295" s="82">
        <f t="shared" si="149"/>
        <v>4.9534284313591248E-3</v>
      </c>
      <c r="AE295" s="82">
        <f t="shared" si="150"/>
        <v>2.4536453224596924E-6</v>
      </c>
      <c r="AF295" s="82">
        <f t="shared" si="151"/>
        <v>-6.2370999999984633E-2</v>
      </c>
      <c r="AG295" s="83"/>
      <c r="AH295" s="82">
        <f t="shared" si="152"/>
        <v>-6.5711088711697285E-2</v>
      </c>
      <c r="AI295" s="82">
        <f t="shared" si="153"/>
        <v>0.51758595215330638</v>
      </c>
      <c r="AJ295" s="82">
        <f t="shared" si="154"/>
        <v>-0.3043677001851548</v>
      </c>
      <c r="AK295" s="82">
        <f t="shared" si="155"/>
        <v>0.26711145023030525</v>
      </c>
      <c r="AL295" s="82">
        <f t="shared" si="156"/>
        <v>2.6359151072089571</v>
      </c>
      <c r="AM295" s="82">
        <f t="shared" si="157"/>
        <v>3.8704486135808298</v>
      </c>
      <c r="AN295" s="82">
        <f t="shared" si="161"/>
        <v>14.81212067562659</v>
      </c>
      <c r="AO295" s="82">
        <f t="shared" si="161"/>
        <v>14.811409145235929</v>
      </c>
      <c r="AP295" s="82">
        <f t="shared" si="161"/>
        <v>14.813473327228316</v>
      </c>
      <c r="AQ295" s="82">
        <f t="shared" si="161"/>
        <v>14.807470259694323</v>
      </c>
      <c r="AR295" s="82">
        <f t="shared" si="161"/>
        <v>14.824805745948357</v>
      </c>
      <c r="AS295" s="82">
        <f t="shared" si="161"/>
        <v>14.773661352348915</v>
      </c>
      <c r="AT295" s="82">
        <f t="shared" si="161"/>
        <v>14.916424909312935</v>
      </c>
      <c r="AU295" s="82">
        <f t="shared" si="158"/>
        <v>14.381356708301672</v>
      </c>
    </row>
    <row r="296" spans="1:47" s="82" customFormat="1" ht="12.95" customHeight="1" x14ac:dyDescent="0.2">
      <c r="A296" s="68" t="s">
        <v>1014</v>
      </c>
      <c r="B296" s="69" t="s">
        <v>165</v>
      </c>
      <c r="C296" s="68">
        <v>50304.720999999998</v>
      </c>
      <c r="D296" s="68" t="s">
        <v>206</v>
      </c>
      <c r="E296" s="82">
        <f t="shared" si="142"/>
        <v>2753.9733670107257</v>
      </c>
      <c r="F296" s="82">
        <f t="shared" si="159"/>
        <v>2754</v>
      </c>
      <c r="G296" s="82">
        <f t="shared" si="143"/>
        <v>-6.0377000001608394E-2</v>
      </c>
      <c r="I296" s="82">
        <f t="shared" si="138"/>
        <v>-6.0377000001608394E-2</v>
      </c>
      <c r="Q296" s="111">
        <f t="shared" si="144"/>
        <v>35286.220999999998</v>
      </c>
      <c r="S296" s="83">
        <f t="shared" si="139"/>
        <v>0.1</v>
      </c>
      <c r="Z296" s="82">
        <f t="shared" si="145"/>
        <v>2754</v>
      </c>
      <c r="AA296" s="82">
        <f t="shared" si="146"/>
        <v>-6.7836985306655329E-2</v>
      </c>
      <c r="AB296" s="82">
        <f t="shared" si="147"/>
        <v>5.0414305968721207E-3</v>
      </c>
      <c r="AC296" s="82">
        <f t="shared" si="148"/>
        <v>-6.0377000001608394E-2</v>
      </c>
      <c r="AD296" s="82">
        <f t="shared" si="149"/>
        <v>7.4599853050469345E-3</v>
      </c>
      <c r="AE296" s="82">
        <f t="shared" si="150"/>
        <v>5.565138075151621E-6</v>
      </c>
      <c r="AF296" s="82">
        <f t="shared" si="151"/>
        <v>-6.0377000001608394E-2</v>
      </c>
      <c r="AG296" s="83"/>
      <c r="AH296" s="82">
        <f t="shared" si="152"/>
        <v>-6.5418430598480515E-2</v>
      </c>
      <c r="AI296" s="82">
        <f t="shared" si="153"/>
        <v>0.51701328941090907</v>
      </c>
      <c r="AJ296" s="82">
        <f t="shared" si="154"/>
        <v>-0.3023208381382505</v>
      </c>
      <c r="AK296" s="82">
        <f t="shared" si="155"/>
        <v>0.26607457187468814</v>
      </c>
      <c r="AL296" s="82">
        <f t="shared" si="156"/>
        <v>2.6380631849846505</v>
      </c>
      <c r="AM296" s="82">
        <f t="shared" si="157"/>
        <v>3.8876838086016705</v>
      </c>
      <c r="AN296" s="82">
        <f t="shared" si="161"/>
        <v>14.815584774241881</v>
      </c>
      <c r="AO296" s="82">
        <f t="shared" si="161"/>
        <v>14.81485310557794</v>
      </c>
      <c r="AP296" s="82">
        <f t="shared" si="161"/>
        <v>14.816966568927398</v>
      </c>
      <c r="AQ296" s="82">
        <f t="shared" si="161"/>
        <v>14.810846498074696</v>
      </c>
      <c r="AR296" s="82">
        <f t="shared" si="161"/>
        <v>14.82844350286668</v>
      </c>
      <c r="AS296" s="82">
        <f t="shared" si="161"/>
        <v>14.77675020692902</v>
      </c>
      <c r="AT296" s="82">
        <f t="shared" si="161"/>
        <v>14.920451152645441</v>
      </c>
      <c r="AU296" s="82">
        <f t="shared" si="158"/>
        <v>14.386008973459111</v>
      </c>
    </row>
    <row r="297" spans="1:47" s="82" customFormat="1" ht="12.95" customHeight="1" x14ac:dyDescent="0.2">
      <c r="A297" s="68" t="s">
        <v>1047</v>
      </c>
      <c r="B297" s="69" t="s">
        <v>165</v>
      </c>
      <c r="C297" s="68">
        <v>50515.549599999998</v>
      </c>
      <c r="D297" s="68" t="s">
        <v>206</v>
      </c>
      <c r="E297" s="82">
        <f t="shared" si="142"/>
        <v>2846.9722878314315</v>
      </c>
      <c r="F297" s="82">
        <f t="shared" si="159"/>
        <v>2847</v>
      </c>
      <c r="G297" s="82">
        <f t="shared" si="143"/>
        <v>-6.2823500004014932E-2</v>
      </c>
      <c r="J297" s="82">
        <f>+G297</f>
        <v>-6.2823500004014932E-2</v>
      </c>
      <c r="Q297" s="111">
        <f t="shared" si="144"/>
        <v>35497.049599999998</v>
      </c>
      <c r="S297" s="83">
        <f>S$17</f>
        <v>1</v>
      </c>
      <c r="Z297" s="82">
        <f t="shared" si="145"/>
        <v>2847</v>
      </c>
      <c r="AA297" s="82">
        <f t="shared" si="146"/>
        <v>-7.187091319572976E-2</v>
      </c>
      <c r="AB297" s="82">
        <f t="shared" si="147"/>
        <v>3.1112838646996099E-4</v>
      </c>
      <c r="AC297" s="82">
        <f t="shared" si="148"/>
        <v>-6.2823500004014932E-2</v>
      </c>
      <c r="AD297" s="82">
        <f t="shared" si="149"/>
        <v>9.0474131917148287E-3</v>
      </c>
      <c r="AE297" s="82">
        <f t="shared" si="150"/>
        <v>8.1855685461615509E-5</v>
      </c>
      <c r="AF297" s="82">
        <f t="shared" si="151"/>
        <v>-6.2823500004014932E-2</v>
      </c>
      <c r="AG297" s="83"/>
      <c r="AH297" s="82">
        <f t="shared" si="152"/>
        <v>-6.3134628390484893E-2</v>
      </c>
      <c r="AI297" s="82">
        <f t="shared" si="153"/>
        <v>0.51269099480537339</v>
      </c>
      <c r="AJ297" s="82">
        <f t="shared" si="154"/>
        <v>-0.28655988998317056</v>
      </c>
      <c r="AK297" s="82">
        <f t="shared" si="155"/>
        <v>0.25807319477270829</v>
      </c>
      <c r="AL297" s="82">
        <f t="shared" si="156"/>
        <v>2.6545554679238097</v>
      </c>
      <c r="AM297" s="82">
        <f t="shared" si="157"/>
        <v>4.0249670271963893</v>
      </c>
      <c r="AN297" s="82">
        <f t="shared" si="161"/>
        <v>14.84230820947643</v>
      </c>
      <c r="AO297" s="82">
        <f t="shared" si="161"/>
        <v>14.841408407880348</v>
      </c>
      <c r="AP297" s="82">
        <f t="shared" si="161"/>
        <v>14.843924961271524</v>
      </c>
      <c r="AQ297" s="82">
        <f t="shared" si="161"/>
        <v>14.836867856041916</v>
      </c>
      <c r="AR297" s="82">
        <f t="shared" si="161"/>
        <v>14.856512744488672</v>
      </c>
      <c r="AS297" s="82">
        <f t="shared" si="161"/>
        <v>14.800632862099404</v>
      </c>
      <c r="AT297" s="82">
        <f t="shared" si="161"/>
        <v>14.951263417695117</v>
      </c>
      <c r="AU297" s="82">
        <f t="shared" si="158"/>
        <v>14.42206402842926</v>
      </c>
    </row>
    <row r="298" spans="1:47" s="82" customFormat="1" ht="12.95" customHeight="1" x14ac:dyDescent="0.2">
      <c r="A298" s="68" t="s">
        <v>1047</v>
      </c>
      <c r="B298" s="69" t="s">
        <v>165</v>
      </c>
      <c r="C298" s="68">
        <v>50515.551700000004</v>
      </c>
      <c r="D298" s="68" t="s">
        <v>206</v>
      </c>
      <c r="E298" s="82">
        <f t="shared" si="142"/>
        <v>2846.9732141655918</v>
      </c>
      <c r="F298" s="82">
        <f t="shared" si="159"/>
        <v>2847</v>
      </c>
      <c r="G298" s="82">
        <f t="shared" si="143"/>
        <v>-6.0723499998857733E-2</v>
      </c>
      <c r="J298" s="82">
        <f>+G298</f>
        <v>-6.0723499998857733E-2</v>
      </c>
      <c r="Q298" s="111">
        <f t="shared" si="144"/>
        <v>35497.051700000004</v>
      </c>
      <c r="S298" s="83">
        <f>S$17</f>
        <v>1</v>
      </c>
      <c r="Z298" s="82">
        <f t="shared" si="145"/>
        <v>2847</v>
      </c>
      <c r="AA298" s="82">
        <f t="shared" si="146"/>
        <v>-7.187091319572976E-2</v>
      </c>
      <c r="AB298" s="82">
        <f t="shared" si="147"/>
        <v>2.4111283916271598E-3</v>
      </c>
      <c r="AC298" s="82">
        <f t="shared" si="148"/>
        <v>-6.0723499998857733E-2</v>
      </c>
      <c r="AD298" s="82">
        <f t="shared" si="149"/>
        <v>1.1147413196872027E-2</v>
      </c>
      <c r="AE298" s="82">
        <f t="shared" si="150"/>
        <v>1.2426482098179664E-4</v>
      </c>
      <c r="AF298" s="82">
        <f t="shared" si="151"/>
        <v>-6.0723499998857733E-2</v>
      </c>
      <c r="AG298" s="83"/>
      <c r="AH298" s="82">
        <f t="shared" si="152"/>
        <v>-6.3134628390484893E-2</v>
      </c>
      <c r="AI298" s="82">
        <f t="shared" si="153"/>
        <v>0.51269099480537339</v>
      </c>
      <c r="AJ298" s="82">
        <f t="shared" si="154"/>
        <v>-0.28655988998317056</v>
      </c>
      <c r="AK298" s="82">
        <f t="shared" si="155"/>
        <v>0.25807319477270829</v>
      </c>
      <c r="AL298" s="82">
        <f t="shared" si="156"/>
        <v>2.6545554679238097</v>
      </c>
      <c r="AM298" s="82">
        <f t="shared" si="157"/>
        <v>4.0249670271963893</v>
      </c>
      <c r="AN298" s="82">
        <f t="shared" si="161"/>
        <v>14.84230820947643</v>
      </c>
      <c r="AO298" s="82">
        <f t="shared" si="161"/>
        <v>14.841408407880348</v>
      </c>
      <c r="AP298" s="82">
        <f t="shared" si="161"/>
        <v>14.843924961271524</v>
      </c>
      <c r="AQ298" s="82">
        <f t="shared" si="161"/>
        <v>14.836867856041916</v>
      </c>
      <c r="AR298" s="82">
        <f t="shared" si="161"/>
        <v>14.856512744488672</v>
      </c>
      <c r="AS298" s="82">
        <f t="shared" si="161"/>
        <v>14.800632862099404</v>
      </c>
      <c r="AT298" s="82">
        <f t="shared" si="161"/>
        <v>14.951263417695117</v>
      </c>
      <c r="AU298" s="82">
        <f t="shared" si="158"/>
        <v>14.42206402842926</v>
      </c>
    </row>
    <row r="299" spans="1:47" s="82" customFormat="1" ht="12.95" customHeight="1" x14ac:dyDescent="0.2">
      <c r="A299" s="68" t="s">
        <v>1047</v>
      </c>
      <c r="B299" s="69" t="s">
        <v>165</v>
      </c>
      <c r="C299" s="68">
        <v>50515.553800000002</v>
      </c>
      <c r="D299" s="68" t="s">
        <v>206</v>
      </c>
      <c r="E299" s="82">
        <f t="shared" si="142"/>
        <v>2846.9741404997494</v>
      </c>
      <c r="F299" s="82">
        <f t="shared" si="159"/>
        <v>2847</v>
      </c>
      <c r="G299" s="82">
        <f t="shared" si="143"/>
        <v>-5.8623500000976492E-2</v>
      </c>
      <c r="J299" s="82">
        <f>+G299</f>
        <v>-5.8623500000976492E-2</v>
      </c>
      <c r="Q299" s="111">
        <f t="shared" si="144"/>
        <v>35497.053800000002</v>
      </c>
      <c r="S299" s="83">
        <f>S$17</f>
        <v>1</v>
      </c>
      <c r="Z299" s="82">
        <f t="shared" si="145"/>
        <v>2847</v>
      </c>
      <c r="AA299" s="82">
        <f t="shared" si="146"/>
        <v>-7.187091319572976E-2</v>
      </c>
      <c r="AB299" s="82">
        <f t="shared" si="147"/>
        <v>4.5111283895084009E-3</v>
      </c>
      <c r="AC299" s="82">
        <f t="shared" si="148"/>
        <v>-5.8623500000976492E-2</v>
      </c>
      <c r="AD299" s="82">
        <f t="shared" si="149"/>
        <v>1.3247413194753269E-2</v>
      </c>
      <c r="AE299" s="82">
        <f t="shared" si="150"/>
        <v>1.7549395635252301E-4</v>
      </c>
      <c r="AF299" s="82">
        <f t="shared" si="151"/>
        <v>-5.8623500000976492E-2</v>
      </c>
      <c r="AG299" s="83"/>
      <c r="AH299" s="82">
        <f t="shared" si="152"/>
        <v>-6.3134628390484893E-2</v>
      </c>
      <c r="AI299" s="82">
        <f t="shared" si="153"/>
        <v>0.51269099480537339</v>
      </c>
      <c r="AJ299" s="82">
        <f t="shared" si="154"/>
        <v>-0.28655988998317056</v>
      </c>
      <c r="AK299" s="82">
        <f t="shared" si="155"/>
        <v>0.25807319477270829</v>
      </c>
      <c r="AL299" s="82">
        <f t="shared" si="156"/>
        <v>2.6545554679238097</v>
      </c>
      <c r="AM299" s="82">
        <f t="shared" si="157"/>
        <v>4.0249670271963893</v>
      </c>
      <c r="AN299" s="82">
        <f t="shared" si="161"/>
        <v>14.84230820947643</v>
      </c>
      <c r="AO299" s="82">
        <f t="shared" si="161"/>
        <v>14.841408407880348</v>
      </c>
      <c r="AP299" s="82">
        <f t="shared" si="161"/>
        <v>14.843924961271524</v>
      </c>
      <c r="AQ299" s="82">
        <f t="shared" si="161"/>
        <v>14.836867856041916</v>
      </c>
      <c r="AR299" s="82">
        <f t="shared" si="161"/>
        <v>14.856512744488672</v>
      </c>
      <c r="AS299" s="82">
        <f t="shared" si="161"/>
        <v>14.800632862099404</v>
      </c>
      <c r="AT299" s="82">
        <f t="shared" si="161"/>
        <v>14.951263417695117</v>
      </c>
      <c r="AU299" s="82">
        <f t="shared" si="158"/>
        <v>14.42206402842926</v>
      </c>
    </row>
    <row r="300" spans="1:47" s="82" customFormat="1" ht="12.95" customHeight="1" x14ac:dyDescent="0.2">
      <c r="A300" s="82" t="s">
        <v>159</v>
      </c>
      <c r="C300" s="73">
        <v>50583.557000000001</v>
      </c>
      <c r="D300" s="73">
        <v>3.0000000000000001E-3</v>
      </c>
      <c r="E300" s="82">
        <f t="shared" si="142"/>
        <v>2876.9711343248496</v>
      </c>
      <c r="F300" s="82">
        <f t="shared" si="159"/>
        <v>2877</v>
      </c>
      <c r="G300" s="82">
        <f t="shared" si="143"/>
        <v>-6.5438500001619104E-2</v>
      </c>
      <c r="I300" s="82">
        <f>+G300</f>
        <v>-6.5438500001619104E-2</v>
      </c>
      <c r="Q300" s="111">
        <f t="shared" si="144"/>
        <v>35565.057000000001</v>
      </c>
      <c r="S300" s="83">
        <f>S$16</f>
        <v>0.1</v>
      </c>
      <c r="Z300" s="82">
        <f t="shared" si="145"/>
        <v>2877</v>
      </c>
      <c r="AA300" s="82">
        <f t="shared" si="146"/>
        <v>-7.3195649552490055E-2</v>
      </c>
      <c r="AB300" s="82">
        <f t="shared" si="147"/>
        <v>-3.0463281094194883E-3</v>
      </c>
      <c r="AC300" s="82">
        <f t="shared" si="148"/>
        <v>-6.5438500001619104E-2</v>
      </c>
      <c r="AD300" s="82">
        <f t="shared" si="149"/>
        <v>7.7571495508709509E-3</v>
      </c>
      <c r="AE300" s="82">
        <f t="shared" si="150"/>
        <v>6.0173369154577401E-6</v>
      </c>
      <c r="AF300" s="82">
        <f t="shared" si="151"/>
        <v>-6.5438500001619104E-2</v>
      </c>
      <c r="AG300" s="83"/>
      <c r="AH300" s="82">
        <f t="shared" si="152"/>
        <v>-6.2392171892199616E-2</v>
      </c>
      <c r="AI300" s="82">
        <f t="shared" si="153"/>
        <v>0.5113395138848249</v>
      </c>
      <c r="AJ300" s="82">
        <f t="shared" si="154"/>
        <v>-0.28151367383586512</v>
      </c>
      <c r="AK300" s="82">
        <f t="shared" si="155"/>
        <v>0.25550493089889592</v>
      </c>
      <c r="AL300" s="82">
        <f t="shared" si="156"/>
        <v>2.659818456098078</v>
      </c>
      <c r="AM300" s="82">
        <f t="shared" si="157"/>
        <v>4.0707143178207268</v>
      </c>
      <c r="AN300" s="82">
        <f t="shared" si="161"/>
        <v>14.85088318534776</v>
      </c>
      <c r="AO300" s="82">
        <f t="shared" si="161"/>
        <v>14.84992458149998</v>
      </c>
      <c r="AP300" s="82">
        <f t="shared" si="161"/>
        <v>14.852578935850254</v>
      </c>
      <c r="AQ300" s="82">
        <f t="shared" si="161"/>
        <v>14.845208997903683</v>
      </c>
      <c r="AR300" s="82">
        <f t="shared" si="161"/>
        <v>14.865520329642671</v>
      </c>
      <c r="AS300" s="82">
        <f t="shared" si="161"/>
        <v>14.808319235842504</v>
      </c>
      <c r="AT300" s="82">
        <f t="shared" si="161"/>
        <v>14.961055769217753</v>
      </c>
      <c r="AU300" s="82">
        <f t="shared" si="158"/>
        <v>14.433694691322856</v>
      </c>
    </row>
    <row r="301" spans="1:47" s="82" customFormat="1" ht="12.95" customHeight="1" x14ac:dyDescent="0.2">
      <c r="A301" s="82" t="s">
        <v>159</v>
      </c>
      <c r="C301" s="73">
        <v>50599.428</v>
      </c>
      <c r="D301" s="73">
        <v>5.0000000000000001E-3</v>
      </c>
      <c r="E301" s="82">
        <f t="shared" si="142"/>
        <v>2883.972015003967</v>
      </c>
      <c r="F301" s="82">
        <f t="shared" si="159"/>
        <v>2884</v>
      </c>
      <c r="G301" s="82">
        <f t="shared" si="143"/>
        <v>-6.3441999998758547E-2</v>
      </c>
      <c r="I301" s="82">
        <f>+G301</f>
        <v>-6.3441999998758547E-2</v>
      </c>
      <c r="Q301" s="111">
        <f t="shared" si="144"/>
        <v>35580.928</v>
      </c>
      <c r="S301" s="83">
        <f>S$16</f>
        <v>0.1</v>
      </c>
      <c r="Z301" s="82">
        <f t="shared" si="145"/>
        <v>2884</v>
      </c>
      <c r="AA301" s="82">
        <f t="shared" si="146"/>
        <v>-7.3506414471898901E-2</v>
      </c>
      <c r="AB301" s="82">
        <f t="shared" si="147"/>
        <v>-1.2234588071848088E-3</v>
      </c>
      <c r="AC301" s="82">
        <f t="shared" si="148"/>
        <v>-6.3441999998758547E-2</v>
      </c>
      <c r="AD301" s="82">
        <f t="shared" si="149"/>
        <v>1.0064414473140354E-2</v>
      </c>
      <c r="AE301" s="82">
        <f t="shared" si="150"/>
        <v>1.0129243868715704E-5</v>
      </c>
      <c r="AF301" s="82">
        <f t="shared" si="151"/>
        <v>-6.3441999998758547E-2</v>
      </c>
      <c r="AG301" s="83"/>
      <c r="AH301" s="82">
        <f t="shared" si="152"/>
        <v>-6.2218541191573738E-2</v>
      </c>
      <c r="AI301" s="82">
        <f t="shared" si="153"/>
        <v>0.51102710954150243</v>
      </c>
      <c r="AJ301" s="82">
        <f t="shared" si="154"/>
        <v>-0.28033884307498186</v>
      </c>
      <c r="AK301" s="82">
        <f t="shared" si="155"/>
        <v>0.25490655699811043</v>
      </c>
      <c r="AL301" s="82">
        <f t="shared" si="156"/>
        <v>2.6610425833433267</v>
      </c>
      <c r="AM301" s="82">
        <f t="shared" si="157"/>
        <v>4.0814955765730483</v>
      </c>
      <c r="AN301" s="82">
        <f t="shared" ref="AN301:AT310" si="162">$AU301+$AB$7*SIN(AO301)</f>
        <v>14.852880894076234</v>
      </c>
      <c r="AO301" s="82">
        <f t="shared" si="162"/>
        <v>14.851908250019292</v>
      </c>
      <c r="AP301" s="82">
        <f t="shared" si="162"/>
        <v>14.854595285863621</v>
      </c>
      <c r="AQ301" s="82">
        <f t="shared" si="162"/>
        <v>14.84715167432662</v>
      </c>
      <c r="AR301" s="82">
        <f t="shared" si="162"/>
        <v>14.867618772360595</v>
      </c>
      <c r="AS301" s="82">
        <f t="shared" si="162"/>
        <v>14.810111706139427</v>
      </c>
      <c r="AT301" s="82">
        <f t="shared" si="162"/>
        <v>14.963330377360142</v>
      </c>
      <c r="AU301" s="82">
        <f t="shared" si="158"/>
        <v>14.436408512664695</v>
      </c>
    </row>
    <row r="302" spans="1:47" s="82" customFormat="1" ht="12.95" customHeight="1" x14ac:dyDescent="0.2">
      <c r="A302" s="82" t="s">
        <v>159</v>
      </c>
      <c r="C302" s="73">
        <v>50642.502999999997</v>
      </c>
      <c r="D302" s="73">
        <v>5.0000000000000001E-3</v>
      </c>
      <c r="E302" s="82">
        <f t="shared" si="142"/>
        <v>2902.972893036414</v>
      </c>
      <c r="F302" s="82">
        <f t="shared" si="159"/>
        <v>2903</v>
      </c>
      <c r="G302" s="82">
        <f t="shared" si="143"/>
        <v>-6.1451500005205162E-2</v>
      </c>
      <c r="I302" s="82">
        <f>+G302</f>
        <v>-6.1451500005205162E-2</v>
      </c>
      <c r="Q302" s="111">
        <f t="shared" si="144"/>
        <v>35624.002999999997</v>
      </c>
      <c r="S302" s="83">
        <f>S$16</f>
        <v>0.1</v>
      </c>
      <c r="Z302" s="82">
        <f t="shared" si="145"/>
        <v>2903</v>
      </c>
      <c r="AA302" s="82">
        <f t="shared" si="146"/>
        <v>-7.4353095075543857E-2</v>
      </c>
      <c r="AB302" s="82">
        <f t="shared" si="147"/>
        <v>2.9502245633284546E-4</v>
      </c>
      <c r="AC302" s="82">
        <f t="shared" si="148"/>
        <v>-6.1451500005205162E-2</v>
      </c>
      <c r="AD302" s="82">
        <f t="shared" si="149"/>
        <v>1.2901595070338695E-2</v>
      </c>
      <c r="AE302" s="82">
        <f t="shared" si="150"/>
        <v>1.6645115535898771E-5</v>
      </c>
      <c r="AF302" s="82">
        <f t="shared" si="151"/>
        <v>-6.1451500005205162E-2</v>
      </c>
      <c r="AG302" s="83"/>
      <c r="AH302" s="82">
        <f t="shared" si="152"/>
        <v>-6.1746522461538007E-2</v>
      </c>
      <c r="AI302" s="82">
        <f t="shared" si="153"/>
        <v>0.51018471420346811</v>
      </c>
      <c r="AJ302" s="82">
        <f t="shared" si="154"/>
        <v>-0.27715497705100534</v>
      </c>
      <c r="AK302" s="82">
        <f t="shared" si="155"/>
        <v>0.25328408201865094</v>
      </c>
      <c r="AL302" s="82">
        <f t="shared" si="156"/>
        <v>2.6643578532510879</v>
      </c>
      <c r="AM302" s="82">
        <f t="shared" si="157"/>
        <v>4.1109665158058135</v>
      </c>
      <c r="AN302" s="82">
        <f t="shared" si="162"/>
        <v>14.858297356535855</v>
      </c>
      <c r="AO302" s="82">
        <f t="shared" si="162"/>
        <v>14.857285995427278</v>
      </c>
      <c r="AP302" s="82">
        <f t="shared" si="162"/>
        <v>14.86006272860457</v>
      </c>
      <c r="AQ302" s="82">
        <f t="shared" si="162"/>
        <v>14.852417904088529</v>
      </c>
      <c r="AR302" s="82">
        <f t="shared" si="162"/>
        <v>14.873308175741775</v>
      </c>
      <c r="AS302" s="82">
        <f t="shared" si="162"/>
        <v>14.814975223194498</v>
      </c>
      <c r="AT302" s="82">
        <f t="shared" si="162"/>
        <v>14.969484761337776</v>
      </c>
      <c r="AU302" s="82">
        <f t="shared" si="158"/>
        <v>14.443774599163971</v>
      </c>
    </row>
    <row r="303" spans="1:47" s="82" customFormat="1" ht="12.95" customHeight="1" x14ac:dyDescent="0.2">
      <c r="A303" s="68" t="s">
        <v>1047</v>
      </c>
      <c r="B303" s="69" t="s">
        <v>165</v>
      </c>
      <c r="C303" s="68">
        <v>50667.435700000002</v>
      </c>
      <c r="D303" s="68" t="s">
        <v>206</v>
      </c>
      <c r="E303" s="82">
        <f t="shared" si="142"/>
        <v>2913.9709938308361</v>
      </c>
      <c r="F303" s="82">
        <f t="shared" si="159"/>
        <v>2914</v>
      </c>
      <c r="G303" s="82">
        <f t="shared" si="143"/>
        <v>-6.57569999966654E-2</v>
      </c>
      <c r="J303" s="82">
        <f>+G303</f>
        <v>-6.57569999966654E-2</v>
      </c>
      <c r="Q303" s="111">
        <f t="shared" si="144"/>
        <v>35648.935700000002</v>
      </c>
      <c r="S303" s="83">
        <f>S$17</f>
        <v>1</v>
      </c>
      <c r="Z303" s="82">
        <f t="shared" si="145"/>
        <v>2914</v>
      </c>
      <c r="AA303" s="82">
        <f t="shared" si="146"/>
        <v>-7.4845404504760987E-2</v>
      </c>
      <c r="AB303" s="82">
        <f t="shared" si="147"/>
        <v>-4.2842383746243898E-3</v>
      </c>
      <c r="AC303" s="82">
        <f t="shared" si="148"/>
        <v>-6.57569999966654E-2</v>
      </c>
      <c r="AD303" s="82">
        <f t="shared" si="149"/>
        <v>9.0884045080955878E-3</v>
      </c>
      <c r="AE303" s="82">
        <f t="shared" si="150"/>
        <v>8.2599096502772204E-5</v>
      </c>
      <c r="AF303" s="82">
        <f t="shared" si="151"/>
        <v>-6.57569999966654E-2</v>
      </c>
      <c r="AG303" s="83"/>
      <c r="AH303" s="82">
        <f t="shared" si="152"/>
        <v>-6.147276162204101E-2</v>
      </c>
      <c r="AI303" s="82">
        <f t="shared" si="153"/>
        <v>0.50970070333699358</v>
      </c>
      <c r="AJ303" s="82">
        <f t="shared" si="154"/>
        <v>-0.27531498387117548</v>
      </c>
      <c r="AK303" s="82">
        <f t="shared" si="155"/>
        <v>0.25234587394235342</v>
      </c>
      <c r="AL303" s="82">
        <f t="shared" si="156"/>
        <v>2.666272339182679</v>
      </c>
      <c r="AM303" s="82">
        <f t="shared" si="157"/>
        <v>4.1281689086374236</v>
      </c>
      <c r="AN303" s="82">
        <f t="shared" si="162"/>
        <v>14.861429294547548</v>
      </c>
      <c r="AO303" s="82">
        <f t="shared" si="162"/>
        <v>14.860395113257068</v>
      </c>
      <c r="AP303" s="82">
        <f t="shared" si="162"/>
        <v>14.863224430376185</v>
      </c>
      <c r="AQ303" s="82">
        <f t="shared" si="162"/>
        <v>14.855462308872049</v>
      </c>
      <c r="AR303" s="82">
        <f t="shared" si="162"/>
        <v>14.87659777514569</v>
      </c>
      <c r="AS303" s="82">
        <f t="shared" si="162"/>
        <v>14.817789846632673</v>
      </c>
      <c r="AT303" s="82">
        <f t="shared" si="162"/>
        <v>14.973034783950528</v>
      </c>
      <c r="AU303" s="82">
        <f t="shared" si="158"/>
        <v>14.448039175558291</v>
      </c>
    </row>
    <row r="304" spans="1:47" s="82" customFormat="1" ht="12.95" customHeight="1" x14ac:dyDescent="0.2">
      <c r="A304" s="68" t="s">
        <v>1047</v>
      </c>
      <c r="B304" s="69" t="s">
        <v>165</v>
      </c>
      <c r="C304" s="68">
        <v>50667.436399999999</v>
      </c>
      <c r="D304" s="68" t="s">
        <v>206</v>
      </c>
      <c r="E304" s="82">
        <f t="shared" si="142"/>
        <v>2913.9713026088875</v>
      </c>
      <c r="F304" s="82">
        <f t="shared" si="159"/>
        <v>2914</v>
      </c>
      <c r="G304" s="82">
        <f t="shared" si="143"/>
        <v>-6.5056999999796972E-2</v>
      </c>
      <c r="J304" s="82">
        <f>+G304</f>
        <v>-6.5056999999796972E-2</v>
      </c>
      <c r="Q304" s="111">
        <f t="shared" si="144"/>
        <v>35648.936399999999</v>
      </c>
      <c r="S304" s="83">
        <f>S$17</f>
        <v>1</v>
      </c>
      <c r="Z304" s="82">
        <f t="shared" si="145"/>
        <v>2914</v>
      </c>
      <c r="AA304" s="82">
        <f t="shared" si="146"/>
        <v>-7.4845404504760987E-2</v>
      </c>
      <c r="AB304" s="82">
        <f t="shared" si="147"/>
        <v>-3.5842383777559619E-3</v>
      </c>
      <c r="AC304" s="82">
        <f t="shared" si="148"/>
        <v>-6.5056999999796972E-2</v>
      </c>
      <c r="AD304" s="82">
        <f t="shared" si="149"/>
        <v>9.7884045049640156E-3</v>
      </c>
      <c r="AE304" s="82">
        <f t="shared" si="150"/>
        <v>9.5812862752799835E-5</v>
      </c>
      <c r="AF304" s="82">
        <f t="shared" si="151"/>
        <v>-6.5056999999796972E-2</v>
      </c>
      <c r="AG304" s="83"/>
      <c r="AH304" s="82">
        <f t="shared" si="152"/>
        <v>-6.147276162204101E-2</v>
      </c>
      <c r="AI304" s="82">
        <f t="shared" si="153"/>
        <v>0.50970070333699358</v>
      </c>
      <c r="AJ304" s="82">
        <f t="shared" si="154"/>
        <v>-0.27531498387117548</v>
      </c>
      <c r="AK304" s="82">
        <f t="shared" si="155"/>
        <v>0.25234587394235342</v>
      </c>
      <c r="AL304" s="82">
        <f t="shared" si="156"/>
        <v>2.666272339182679</v>
      </c>
      <c r="AM304" s="82">
        <f t="shared" si="157"/>
        <v>4.1281689086374236</v>
      </c>
      <c r="AN304" s="82">
        <f t="shared" si="162"/>
        <v>14.861429294547548</v>
      </c>
      <c r="AO304" s="82">
        <f t="shared" si="162"/>
        <v>14.860395113257068</v>
      </c>
      <c r="AP304" s="82">
        <f t="shared" si="162"/>
        <v>14.863224430376185</v>
      </c>
      <c r="AQ304" s="82">
        <f t="shared" si="162"/>
        <v>14.855462308872049</v>
      </c>
      <c r="AR304" s="82">
        <f t="shared" si="162"/>
        <v>14.87659777514569</v>
      </c>
      <c r="AS304" s="82">
        <f t="shared" si="162"/>
        <v>14.817789846632673</v>
      </c>
      <c r="AT304" s="82">
        <f t="shared" si="162"/>
        <v>14.973034783950528</v>
      </c>
      <c r="AU304" s="82">
        <f t="shared" si="158"/>
        <v>14.448039175558291</v>
      </c>
    </row>
    <row r="305" spans="1:47" s="82" customFormat="1" ht="12.95" customHeight="1" x14ac:dyDescent="0.2">
      <c r="A305" s="68" t="s">
        <v>1047</v>
      </c>
      <c r="B305" s="69" t="s">
        <v>165</v>
      </c>
      <c r="C305" s="68">
        <v>50667.436399999999</v>
      </c>
      <c r="D305" s="68" t="s">
        <v>206</v>
      </c>
      <c r="E305" s="82">
        <f t="shared" si="142"/>
        <v>2913.9713026088875</v>
      </c>
      <c r="F305" s="82">
        <f t="shared" si="159"/>
        <v>2914</v>
      </c>
      <c r="G305" s="82">
        <f t="shared" si="143"/>
        <v>-6.5056999999796972E-2</v>
      </c>
      <c r="J305" s="82">
        <f>+G305</f>
        <v>-6.5056999999796972E-2</v>
      </c>
      <c r="Q305" s="111">
        <f t="shared" si="144"/>
        <v>35648.936399999999</v>
      </c>
      <c r="S305" s="83">
        <f>S$17</f>
        <v>1</v>
      </c>
      <c r="Z305" s="82">
        <f t="shared" si="145"/>
        <v>2914</v>
      </c>
      <c r="AA305" s="82">
        <f t="shared" si="146"/>
        <v>-7.4845404504760987E-2</v>
      </c>
      <c r="AB305" s="82">
        <f t="shared" si="147"/>
        <v>-3.5842383777559619E-3</v>
      </c>
      <c r="AC305" s="82">
        <f t="shared" si="148"/>
        <v>-6.5056999999796972E-2</v>
      </c>
      <c r="AD305" s="82">
        <f t="shared" si="149"/>
        <v>9.7884045049640156E-3</v>
      </c>
      <c r="AE305" s="82">
        <f t="shared" si="150"/>
        <v>9.5812862752799835E-5</v>
      </c>
      <c r="AF305" s="82">
        <f t="shared" si="151"/>
        <v>-6.5056999999796972E-2</v>
      </c>
      <c r="AG305" s="83"/>
      <c r="AH305" s="82">
        <f t="shared" si="152"/>
        <v>-6.147276162204101E-2</v>
      </c>
      <c r="AI305" s="82">
        <f t="shared" si="153"/>
        <v>0.50970070333699358</v>
      </c>
      <c r="AJ305" s="82">
        <f t="shared" si="154"/>
        <v>-0.27531498387117548</v>
      </c>
      <c r="AK305" s="82">
        <f t="shared" si="155"/>
        <v>0.25234587394235342</v>
      </c>
      <c r="AL305" s="82">
        <f t="shared" si="156"/>
        <v>2.666272339182679</v>
      </c>
      <c r="AM305" s="82">
        <f t="shared" si="157"/>
        <v>4.1281689086374236</v>
      </c>
      <c r="AN305" s="82">
        <f t="shared" si="162"/>
        <v>14.861429294547548</v>
      </c>
      <c r="AO305" s="82">
        <f t="shared" si="162"/>
        <v>14.860395113257068</v>
      </c>
      <c r="AP305" s="82">
        <f t="shared" si="162"/>
        <v>14.863224430376185</v>
      </c>
      <c r="AQ305" s="82">
        <f t="shared" si="162"/>
        <v>14.855462308872049</v>
      </c>
      <c r="AR305" s="82">
        <f t="shared" si="162"/>
        <v>14.87659777514569</v>
      </c>
      <c r="AS305" s="82">
        <f t="shared" si="162"/>
        <v>14.817789846632673</v>
      </c>
      <c r="AT305" s="82">
        <f t="shared" si="162"/>
        <v>14.973034783950528</v>
      </c>
      <c r="AU305" s="82">
        <f t="shared" si="158"/>
        <v>14.448039175558291</v>
      </c>
    </row>
    <row r="306" spans="1:47" s="82" customFormat="1" ht="12.95" customHeight="1" x14ac:dyDescent="0.2">
      <c r="A306" s="68" t="s">
        <v>1047</v>
      </c>
      <c r="B306" s="69" t="s">
        <v>165</v>
      </c>
      <c r="C306" s="68">
        <v>50667.442000000003</v>
      </c>
      <c r="D306" s="68" t="s">
        <v>206</v>
      </c>
      <c r="E306" s="82">
        <f t="shared" si="142"/>
        <v>2913.9737728333112</v>
      </c>
      <c r="F306" s="82">
        <f t="shared" si="159"/>
        <v>2914</v>
      </c>
      <c r="G306" s="82">
        <f t="shared" si="143"/>
        <v>-5.9456999995745718E-2</v>
      </c>
      <c r="J306" s="82">
        <f>+G306</f>
        <v>-5.9456999995745718E-2</v>
      </c>
      <c r="Q306" s="111">
        <f t="shared" si="144"/>
        <v>35648.942000000003</v>
      </c>
      <c r="S306" s="83">
        <f>S$17</f>
        <v>1</v>
      </c>
      <c r="Z306" s="82">
        <f t="shared" si="145"/>
        <v>2914</v>
      </c>
      <c r="AA306" s="82">
        <f t="shared" si="146"/>
        <v>-7.4845404504760987E-2</v>
      </c>
      <c r="AB306" s="82">
        <f t="shared" si="147"/>
        <v>2.0157616262952913E-3</v>
      </c>
      <c r="AC306" s="82">
        <f t="shared" si="148"/>
        <v>-5.9456999995745718E-2</v>
      </c>
      <c r="AD306" s="82">
        <f t="shared" si="149"/>
        <v>1.5388404509015269E-2</v>
      </c>
      <c r="AE306" s="82">
        <f t="shared" si="150"/>
        <v>2.3680299333308147E-4</v>
      </c>
      <c r="AF306" s="82">
        <f t="shared" si="151"/>
        <v>-5.9456999995745718E-2</v>
      </c>
      <c r="AG306" s="83"/>
      <c r="AH306" s="82">
        <f t="shared" si="152"/>
        <v>-6.147276162204101E-2</v>
      </c>
      <c r="AI306" s="82">
        <f t="shared" si="153"/>
        <v>0.50970070333699358</v>
      </c>
      <c r="AJ306" s="82">
        <f t="shared" si="154"/>
        <v>-0.27531498387117548</v>
      </c>
      <c r="AK306" s="82">
        <f t="shared" si="155"/>
        <v>0.25234587394235342</v>
      </c>
      <c r="AL306" s="82">
        <f t="shared" si="156"/>
        <v>2.666272339182679</v>
      </c>
      <c r="AM306" s="82">
        <f t="shared" si="157"/>
        <v>4.1281689086374236</v>
      </c>
      <c r="AN306" s="82">
        <f t="shared" si="162"/>
        <v>14.861429294547548</v>
      </c>
      <c r="AO306" s="82">
        <f t="shared" si="162"/>
        <v>14.860395113257068</v>
      </c>
      <c r="AP306" s="82">
        <f t="shared" si="162"/>
        <v>14.863224430376185</v>
      </c>
      <c r="AQ306" s="82">
        <f t="shared" si="162"/>
        <v>14.855462308872049</v>
      </c>
      <c r="AR306" s="82">
        <f t="shared" si="162"/>
        <v>14.87659777514569</v>
      </c>
      <c r="AS306" s="82">
        <f t="shared" si="162"/>
        <v>14.817789846632673</v>
      </c>
      <c r="AT306" s="82">
        <f t="shared" si="162"/>
        <v>14.973034783950528</v>
      </c>
      <c r="AU306" s="82">
        <f t="shared" si="158"/>
        <v>14.448039175558291</v>
      </c>
    </row>
    <row r="307" spans="1:47" s="82" customFormat="1" ht="12.95" customHeight="1" x14ac:dyDescent="0.2">
      <c r="A307" s="68" t="s">
        <v>1014</v>
      </c>
      <c r="B307" s="69" t="s">
        <v>165</v>
      </c>
      <c r="C307" s="68">
        <v>50669.711000000003</v>
      </c>
      <c r="D307" s="68" t="s">
        <v>206</v>
      </c>
      <c r="E307" s="82">
        <f t="shared" si="142"/>
        <v>2914.9746548357634</v>
      </c>
      <c r="F307" s="82">
        <f t="shared" si="159"/>
        <v>2915</v>
      </c>
      <c r="G307" s="82">
        <f t="shared" si="143"/>
        <v>-5.7457499999145512E-2</v>
      </c>
      <c r="I307" s="82">
        <f t="shared" ref="I307:I316" si="163">+G307</f>
        <v>-5.7457499999145512E-2</v>
      </c>
      <c r="Q307" s="111">
        <f t="shared" si="144"/>
        <v>35651.211000000003</v>
      </c>
      <c r="S307" s="83">
        <f t="shared" ref="S307:S316" si="164">S$16</f>
        <v>0.1</v>
      </c>
      <c r="Z307" s="82">
        <f t="shared" si="145"/>
        <v>2915</v>
      </c>
      <c r="AA307" s="82">
        <f t="shared" si="146"/>
        <v>-7.4890237347856117E-2</v>
      </c>
      <c r="AB307" s="82">
        <f t="shared" si="147"/>
        <v>3.9903567048442251E-3</v>
      </c>
      <c r="AC307" s="82">
        <f t="shared" si="148"/>
        <v>-5.7457499999145512E-2</v>
      </c>
      <c r="AD307" s="82">
        <f t="shared" si="149"/>
        <v>1.7432737348710606E-2</v>
      </c>
      <c r="AE307" s="82">
        <f t="shared" si="150"/>
        <v>3.0390033146912968E-5</v>
      </c>
      <c r="AF307" s="82">
        <f t="shared" si="151"/>
        <v>-5.7457499999145512E-2</v>
      </c>
      <c r="AG307" s="83"/>
      <c r="AH307" s="82">
        <f t="shared" si="152"/>
        <v>-6.1447856703989737E-2</v>
      </c>
      <c r="AI307" s="82">
        <f t="shared" si="153"/>
        <v>0.50965683592729649</v>
      </c>
      <c r="AJ307" s="82">
        <f t="shared" si="154"/>
        <v>-0.27514783119676484</v>
      </c>
      <c r="AK307" s="82">
        <f t="shared" si="155"/>
        <v>0.25226062287074968</v>
      </c>
      <c r="AL307" s="82">
        <f t="shared" si="156"/>
        <v>2.6664462069781343</v>
      </c>
      <c r="AM307" s="82">
        <f t="shared" si="157"/>
        <v>4.1297379138528054</v>
      </c>
      <c r="AN307" s="82">
        <f t="shared" si="162"/>
        <v>14.861713874832645</v>
      </c>
      <c r="AO307" s="82">
        <f t="shared" si="162"/>
        <v>14.860677604287332</v>
      </c>
      <c r="AP307" s="82">
        <f t="shared" si="162"/>
        <v>14.863511725301224</v>
      </c>
      <c r="AQ307" s="82">
        <f t="shared" si="162"/>
        <v>14.855738911900923</v>
      </c>
      <c r="AR307" s="82">
        <f t="shared" si="162"/>
        <v>14.876896674193143</v>
      </c>
      <c r="AS307" s="82">
        <f t="shared" si="162"/>
        <v>14.818045683970224</v>
      </c>
      <c r="AT307" s="82">
        <f t="shared" si="162"/>
        <v>14.973357039633884</v>
      </c>
      <c r="AU307" s="82">
        <f t="shared" si="158"/>
        <v>14.44842686432141</v>
      </c>
    </row>
    <row r="308" spans="1:47" s="82" customFormat="1" ht="12.95" customHeight="1" x14ac:dyDescent="0.2">
      <c r="A308" s="82" t="s">
        <v>159</v>
      </c>
      <c r="C308" s="73">
        <v>50692.372000000003</v>
      </c>
      <c r="D308" s="73">
        <v>5.0000000000000001E-3</v>
      </c>
      <c r="E308" s="82">
        <f t="shared" si="142"/>
        <v>2924.9706826266706</v>
      </c>
      <c r="F308" s="82">
        <f t="shared" si="159"/>
        <v>2925</v>
      </c>
      <c r="G308" s="82">
        <f t="shared" si="143"/>
        <v>-6.6462499999033753E-2</v>
      </c>
      <c r="I308" s="82">
        <f t="shared" si="163"/>
        <v>-6.6462499999033753E-2</v>
      </c>
      <c r="Q308" s="111">
        <f t="shared" si="144"/>
        <v>35673.872000000003</v>
      </c>
      <c r="S308" s="83">
        <f t="shared" si="164"/>
        <v>0.1</v>
      </c>
      <c r="Z308" s="82">
        <f t="shared" si="145"/>
        <v>2925</v>
      </c>
      <c r="AA308" s="82">
        <f t="shared" si="146"/>
        <v>-7.5339276518964854E-2</v>
      </c>
      <c r="AB308" s="82">
        <f t="shared" si="147"/>
        <v>-5.2638526553131296E-3</v>
      </c>
      <c r="AC308" s="82">
        <f t="shared" si="148"/>
        <v>-6.6462499999033753E-2</v>
      </c>
      <c r="AD308" s="82">
        <f t="shared" si="149"/>
        <v>8.8767765199311011E-3</v>
      </c>
      <c r="AE308" s="82">
        <f t="shared" si="150"/>
        <v>7.879716138480011E-6</v>
      </c>
      <c r="AF308" s="82">
        <f t="shared" si="151"/>
        <v>-6.6462499999033753E-2</v>
      </c>
      <c r="AG308" s="83"/>
      <c r="AH308" s="82">
        <f t="shared" si="152"/>
        <v>-6.1198647343720623E-2</v>
      </c>
      <c r="AI308" s="82">
        <f t="shared" si="153"/>
        <v>0.50921938200439687</v>
      </c>
      <c r="AJ308" s="82">
        <f t="shared" si="154"/>
        <v>-0.27347739612704136</v>
      </c>
      <c r="AK308" s="82">
        <f t="shared" si="155"/>
        <v>0.25140848315803244</v>
      </c>
      <c r="AL308" s="82">
        <f t="shared" si="156"/>
        <v>2.6681832752543713</v>
      </c>
      <c r="AM308" s="82">
        <f t="shared" si="157"/>
        <v>4.145475519651578</v>
      </c>
      <c r="AN308" s="82">
        <f t="shared" si="162"/>
        <v>14.864558387001818</v>
      </c>
      <c r="AO308" s="82">
        <f t="shared" si="162"/>
        <v>14.863501089488414</v>
      </c>
      <c r="AP308" s="82">
        <f t="shared" si="162"/>
        <v>14.866383463576481</v>
      </c>
      <c r="AQ308" s="82">
        <f t="shared" si="162"/>
        <v>14.858503474588559</v>
      </c>
      <c r="AR308" s="82">
        <f t="shared" si="162"/>
        <v>14.87988423761996</v>
      </c>
      <c r="AS308" s="82">
        <f t="shared" si="162"/>
        <v>14.820603728685128</v>
      </c>
      <c r="AT308" s="82">
        <f t="shared" si="162"/>
        <v>14.97657525868641</v>
      </c>
      <c r="AU308" s="82">
        <f t="shared" si="158"/>
        <v>14.452303751952609</v>
      </c>
    </row>
    <row r="309" spans="1:47" s="82" customFormat="1" ht="12.95" customHeight="1" x14ac:dyDescent="0.2">
      <c r="A309" s="82" t="s">
        <v>160</v>
      </c>
      <c r="C309" s="73">
        <v>50717.311000000002</v>
      </c>
      <c r="D309" s="73">
        <v>5.0000000000000001E-3</v>
      </c>
      <c r="E309" s="82">
        <f t="shared" si="142"/>
        <v>2935.9715624235646</v>
      </c>
      <c r="F309" s="82">
        <f t="shared" si="159"/>
        <v>2936</v>
      </c>
      <c r="G309" s="82">
        <f t="shared" si="143"/>
        <v>-6.4467999996850267E-2</v>
      </c>
      <c r="I309" s="82">
        <f t="shared" si="163"/>
        <v>-6.4467999996850267E-2</v>
      </c>
      <c r="Q309" s="111">
        <f t="shared" si="144"/>
        <v>35698.811000000002</v>
      </c>
      <c r="S309" s="83">
        <f t="shared" si="164"/>
        <v>0.1</v>
      </c>
      <c r="Z309" s="82">
        <f t="shared" si="145"/>
        <v>2936</v>
      </c>
      <c r="AA309" s="82">
        <f t="shared" si="146"/>
        <v>-7.5834713981584728E-2</v>
      </c>
      <c r="AB309" s="82">
        <f t="shared" si="147"/>
        <v>-3.5438175068442171E-3</v>
      </c>
      <c r="AC309" s="82">
        <f t="shared" si="148"/>
        <v>-6.4467999996850267E-2</v>
      </c>
      <c r="AD309" s="82">
        <f t="shared" si="149"/>
        <v>1.1366713984734461E-2</v>
      </c>
      <c r="AE309" s="82">
        <f t="shared" si="150"/>
        <v>1.2920218681075797E-5</v>
      </c>
      <c r="AF309" s="82">
        <f t="shared" si="151"/>
        <v>-6.4467999996850267E-2</v>
      </c>
      <c r="AG309" s="83"/>
      <c r="AH309" s="82">
        <f t="shared" si="152"/>
        <v>-6.092418249000605E-2</v>
      </c>
      <c r="AI309" s="82">
        <f t="shared" si="153"/>
        <v>0.50874073610120374</v>
      </c>
      <c r="AJ309" s="82">
        <f t="shared" si="154"/>
        <v>-0.27164220352275398</v>
      </c>
      <c r="AK309" s="82">
        <f t="shared" si="155"/>
        <v>0.25047190668332792</v>
      </c>
      <c r="AL309" s="82">
        <f t="shared" si="156"/>
        <v>2.6700906849390829</v>
      </c>
      <c r="AM309" s="82">
        <f t="shared" si="157"/>
        <v>4.1628874554215871</v>
      </c>
      <c r="AN309" s="82">
        <f t="shared" si="162"/>
        <v>14.867684650497878</v>
      </c>
      <c r="AO309" s="82">
        <f t="shared" si="162"/>
        <v>14.866603941643858</v>
      </c>
      <c r="AP309" s="82">
        <f t="shared" si="162"/>
        <v>14.869539840284629</v>
      </c>
      <c r="AQ309" s="82">
        <f t="shared" si="162"/>
        <v>14.861541429695473</v>
      </c>
      <c r="AR309" s="82">
        <f t="shared" si="162"/>
        <v>14.883167556052815</v>
      </c>
      <c r="AS309" s="82">
        <f t="shared" si="162"/>
        <v>14.823416919538335</v>
      </c>
      <c r="AT309" s="82">
        <f t="shared" si="162"/>
        <v>14.98010619871436</v>
      </c>
      <c r="AU309" s="82">
        <f t="shared" si="158"/>
        <v>14.456568328346927</v>
      </c>
    </row>
    <row r="310" spans="1:47" s="82" customFormat="1" ht="12.95" customHeight="1" x14ac:dyDescent="0.2">
      <c r="A310" s="82" t="s">
        <v>161</v>
      </c>
      <c r="C310" s="73">
        <v>50948.536</v>
      </c>
      <c r="D310" s="73">
        <v>3.0000000000000001E-3</v>
      </c>
      <c r="E310" s="82">
        <f t="shared" si="142"/>
        <v>3037.9675699233417</v>
      </c>
      <c r="F310" s="82">
        <f t="shared" si="159"/>
        <v>3038</v>
      </c>
      <c r="G310" s="82">
        <f t="shared" si="143"/>
        <v>-7.3518999997759238E-2</v>
      </c>
      <c r="I310" s="82">
        <f t="shared" si="163"/>
        <v>-7.3518999997759238E-2</v>
      </c>
      <c r="Q310" s="111">
        <f t="shared" si="144"/>
        <v>35930.036</v>
      </c>
      <c r="S310" s="83">
        <f t="shared" si="164"/>
        <v>0.1</v>
      </c>
      <c r="Z310" s="82">
        <f t="shared" si="145"/>
        <v>3038</v>
      </c>
      <c r="AA310" s="82">
        <f t="shared" si="146"/>
        <v>-8.0503835824127734E-2</v>
      </c>
      <c r="AB310" s="82">
        <f t="shared" si="147"/>
        <v>-1.5156046443268657E-2</v>
      </c>
      <c r="AC310" s="82">
        <f t="shared" si="148"/>
        <v>-7.3518999997759238E-2</v>
      </c>
      <c r="AD310" s="82">
        <f t="shared" si="149"/>
        <v>6.9848358263684962E-3</v>
      </c>
      <c r="AE310" s="82">
        <f t="shared" si="150"/>
        <v>4.8787931521320875E-6</v>
      </c>
      <c r="AF310" s="82">
        <f t="shared" si="151"/>
        <v>-7.3518999997759238E-2</v>
      </c>
      <c r="AG310" s="83"/>
      <c r="AH310" s="82">
        <f t="shared" si="152"/>
        <v>-5.8362953554490581E-2</v>
      </c>
      <c r="AI310" s="82">
        <f t="shared" si="153"/>
        <v>0.50442735277637363</v>
      </c>
      <c r="AJ310" s="82">
        <f t="shared" si="154"/>
        <v>-0.25473722248320718</v>
      </c>
      <c r="AK310" s="82">
        <f t="shared" si="155"/>
        <v>0.241825539858254</v>
      </c>
      <c r="AL310" s="82">
        <f t="shared" si="156"/>
        <v>2.687613720995552</v>
      </c>
      <c r="AM310" s="82">
        <f t="shared" si="157"/>
        <v>4.3295664395335614</v>
      </c>
      <c r="AN310" s="82">
        <f t="shared" si="162"/>
        <v>14.896541804748553</v>
      </c>
      <c r="AO310" s="82">
        <f t="shared" si="162"/>
        <v>14.895230176670399</v>
      </c>
      <c r="AP310" s="82">
        <f t="shared" si="162"/>
        <v>14.898683594425853</v>
      </c>
      <c r="AQ310" s="82">
        <f t="shared" si="162"/>
        <v>14.889563745571488</v>
      </c>
      <c r="AR310" s="82">
        <f t="shared" si="162"/>
        <v>14.913461825909046</v>
      </c>
      <c r="AS310" s="82">
        <f t="shared" si="162"/>
        <v>14.849478670907695</v>
      </c>
      <c r="AT310" s="82">
        <f t="shared" si="162"/>
        <v>15.012395974381413</v>
      </c>
      <c r="AU310" s="82">
        <f t="shared" si="158"/>
        <v>14.496112582185155</v>
      </c>
    </row>
    <row r="311" spans="1:47" s="82" customFormat="1" ht="12.95" customHeight="1" x14ac:dyDescent="0.2">
      <c r="A311" s="68" t="s">
        <v>1014</v>
      </c>
      <c r="B311" s="69" t="s">
        <v>165</v>
      </c>
      <c r="C311" s="68">
        <v>50950.803999999996</v>
      </c>
      <c r="D311" s="68" t="s">
        <v>206</v>
      </c>
      <c r="E311" s="82">
        <f t="shared" si="142"/>
        <v>3038.9680108142884</v>
      </c>
      <c r="F311" s="82">
        <f t="shared" si="159"/>
        <v>3039</v>
      </c>
      <c r="G311" s="82">
        <f t="shared" si="143"/>
        <v>-7.2519500005000737E-2</v>
      </c>
      <c r="I311" s="82">
        <f t="shared" si="163"/>
        <v>-7.2519500005000737E-2</v>
      </c>
      <c r="Q311" s="111">
        <f t="shared" si="144"/>
        <v>35932.303999999996</v>
      </c>
      <c r="S311" s="83">
        <f t="shared" si="164"/>
        <v>0.1</v>
      </c>
      <c r="Z311" s="82">
        <f t="shared" si="145"/>
        <v>3039</v>
      </c>
      <c r="AA311" s="82">
        <f t="shared" si="146"/>
        <v>-8.0550286447228461E-2</v>
      </c>
      <c r="AB311" s="82">
        <f t="shared" si="147"/>
        <v>-1.4181797117088543E-2</v>
      </c>
      <c r="AC311" s="82">
        <f t="shared" si="148"/>
        <v>-7.2519500005000737E-2</v>
      </c>
      <c r="AD311" s="82">
        <f t="shared" si="149"/>
        <v>8.0307864422277248E-3</v>
      </c>
      <c r="AE311" s="82">
        <f t="shared" si="150"/>
        <v>6.4493530880668645E-6</v>
      </c>
      <c r="AF311" s="82">
        <f t="shared" si="151"/>
        <v>-7.2519500005000737E-2</v>
      </c>
      <c r="AG311" s="83"/>
      <c r="AH311" s="82">
        <f t="shared" si="152"/>
        <v>-5.8337702887912193E-2</v>
      </c>
      <c r="AI311" s="82">
        <f t="shared" si="153"/>
        <v>0.50438616180143403</v>
      </c>
      <c r="AJ311" s="82">
        <f t="shared" si="154"/>
        <v>-0.25457247583984094</v>
      </c>
      <c r="AK311" s="82">
        <f t="shared" si="155"/>
        <v>0.24174110901965878</v>
      </c>
      <c r="AL311" s="82">
        <f t="shared" si="156"/>
        <v>2.6877840841706613</v>
      </c>
      <c r="AM311" s="82">
        <f t="shared" si="157"/>
        <v>4.3312489829033378</v>
      </c>
      <c r="AN311" s="82">
        <f t="shared" ref="AN311:AT320" si="165">$AU311+$AB$7*SIN(AO311)</f>
        <v>14.896823563254534</v>
      </c>
      <c r="AO311" s="82">
        <f t="shared" si="165"/>
        <v>14.895509549939501</v>
      </c>
      <c r="AP311" s="82">
        <f t="shared" si="165"/>
        <v>14.898968221362667</v>
      </c>
      <c r="AQ311" s="82">
        <f t="shared" si="165"/>
        <v>14.889837195215526</v>
      </c>
      <c r="AR311" s="82">
        <f t="shared" si="165"/>
        <v>14.913757467880574</v>
      </c>
      <c r="AS311" s="82">
        <f t="shared" si="165"/>
        <v>14.84973403167308</v>
      </c>
      <c r="AT311" s="82">
        <f t="shared" si="165"/>
        <v>15.012708525421687</v>
      </c>
      <c r="AU311" s="82">
        <f t="shared" si="158"/>
        <v>14.496500270948275</v>
      </c>
    </row>
    <row r="312" spans="1:47" s="82" customFormat="1" ht="12.95" customHeight="1" x14ac:dyDescent="0.2">
      <c r="A312" s="68" t="s">
        <v>1014</v>
      </c>
      <c r="B312" s="69" t="s">
        <v>165</v>
      </c>
      <c r="C312" s="68">
        <v>50950.807999999997</v>
      </c>
      <c r="D312" s="68" t="s">
        <v>206</v>
      </c>
      <c r="E312" s="82">
        <f t="shared" si="142"/>
        <v>3038.9697752603042</v>
      </c>
      <c r="F312" s="82">
        <f t="shared" si="159"/>
        <v>3039</v>
      </c>
      <c r="G312" s="82">
        <f t="shared" si="143"/>
        <v>-6.8519500004185829E-2</v>
      </c>
      <c r="I312" s="82">
        <f t="shared" si="163"/>
        <v>-6.8519500004185829E-2</v>
      </c>
      <c r="Q312" s="111">
        <f t="shared" si="144"/>
        <v>35932.307999999997</v>
      </c>
      <c r="S312" s="83">
        <f t="shared" si="164"/>
        <v>0.1</v>
      </c>
      <c r="Z312" s="82">
        <f t="shared" si="145"/>
        <v>3039</v>
      </c>
      <c r="AA312" s="82">
        <f t="shared" si="146"/>
        <v>-8.0550286447228461E-2</v>
      </c>
      <c r="AB312" s="82">
        <f t="shared" si="147"/>
        <v>-1.0181797116273636E-2</v>
      </c>
      <c r="AC312" s="82">
        <f t="shared" si="148"/>
        <v>-6.8519500004185829E-2</v>
      </c>
      <c r="AD312" s="82">
        <f t="shared" si="149"/>
        <v>1.2030786443042632E-2</v>
      </c>
      <c r="AE312" s="82">
        <f t="shared" si="150"/>
        <v>1.4473982243809838E-5</v>
      </c>
      <c r="AF312" s="82">
        <f t="shared" si="151"/>
        <v>-6.8519500004185829E-2</v>
      </c>
      <c r="AG312" s="83"/>
      <c r="AH312" s="82">
        <f t="shared" si="152"/>
        <v>-5.8337702887912193E-2</v>
      </c>
      <c r="AI312" s="82">
        <f t="shared" si="153"/>
        <v>0.50438616180143403</v>
      </c>
      <c r="AJ312" s="82">
        <f t="shared" si="154"/>
        <v>-0.25457247583984094</v>
      </c>
      <c r="AK312" s="82">
        <f t="shared" si="155"/>
        <v>0.24174110901965878</v>
      </c>
      <c r="AL312" s="82">
        <f t="shared" si="156"/>
        <v>2.6877840841706613</v>
      </c>
      <c r="AM312" s="82">
        <f t="shared" si="157"/>
        <v>4.3312489829033378</v>
      </c>
      <c r="AN312" s="82">
        <f t="shared" si="165"/>
        <v>14.896823563254534</v>
      </c>
      <c r="AO312" s="82">
        <f t="shared" si="165"/>
        <v>14.895509549939501</v>
      </c>
      <c r="AP312" s="82">
        <f t="shared" si="165"/>
        <v>14.898968221362667</v>
      </c>
      <c r="AQ312" s="82">
        <f t="shared" si="165"/>
        <v>14.889837195215526</v>
      </c>
      <c r="AR312" s="82">
        <f t="shared" si="165"/>
        <v>14.913757467880574</v>
      </c>
      <c r="AS312" s="82">
        <f t="shared" si="165"/>
        <v>14.84973403167308</v>
      </c>
      <c r="AT312" s="82">
        <f t="shared" si="165"/>
        <v>15.012708525421687</v>
      </c>
      <c r="AU312" s="82">
        <f t="shared" si="158"/>
        <v>14.496500270948275</v>
      </c>
    </row>
    <row r="313" spans="1:47" s="82" customFormat="1" ht="12.95" customHeight="1" x14ac:dyDescent="0.2">
      <c r="A313" s="68" t="s">
        <v>1014</v>
      </c>
      <c r="B313" s="69" t="s">
        <v>165</v>
      </c>
      <c r="C313" s="68">
        <v>50984.805999999997</v>
      </c>
      <c r="D313" s="68" t="s">
        <v>206</v>
      </c>
      <c r="E313" s="82">
        <f t="shared" si="142"/>
        <v>3053.9666841714402</v>
      </c>
      <c r="F313" s="82">
        <f t="shared" si="159"/>
        <v>3054</v>
      </c>
      <c r="G313" s="82">
        <f t="shared" si="143"/>
        <v>-7.5527000000874978E-2</v>
      </c>
      <c r="I313" s="82">
        <f t="shared" si="163"/>
        <v>-7.5527000000874978E-2</v>
      </c>
      <c r="Q313" s="111">
        <f t="shared" si="144"/>
        <v>35966.305999999997</v>
      </c>
      <c r="S313" s="83">
        <f t="shared" si="164"/>
        <v>0.1</v>
      </c>
      <c r="Z313" s="82">
        <f t="shared" si="145"/>
        <v>3054</v>
      </c>
      <c r="AA313" s="82">
        <f t="shared" si="146"/>
        <v>-8.1248628223596894E-2</v>
      </c>
      <c r="AB313" s="82">
        <f t="shared" si="147"/>
        <v>-1.7568374870683842E-2</v>
      </c>
      <c r="AC313" s="82">
        <f t="shared" si="148"/>
        <v>-7.5527000000874978E-2</v>
      </c>
      <c r="AD313" s="82">
        <f t="shared" si="149"/>
        <v>5.7216282227219167E-3</v>
      </c>
      <c r="AE313" s="82">
        <f t="shared" si="150"/>
        <v>3.2737029519047963E-6</v>
      </c>
      <c r="AF313" s="82">
        <f t="shared" si="151"/>
        <v>-7.5527000000874978E-2</v>
      </c>
      <c r="AG313" s="83"/>
      <c r="AH313" s="82">
        <f t="shared" si="152"/>
        <v>-5.7958625130191135E-2</v>
      </c>
      <c r="AI313" s="82">
        <f t="shared" si="153"/>
        <v>0.50377080730604162</v>
      </c>
      <c r="AJ313" s="82">
        <f t="shared" si="154"/>
        <v>-0.25210354441330629</v>
      </c>
      <c r="AK313" s="82">
        <f t="shared" si="155"/>
        <v>0.24047542228317484</v>
      </c>
      <c r="AL313" s="82">
        <f t="shared" si="156"/>
        <v>2.6903362744064938</v>
      </c>
      <c r="AM313" s="82">
        <f t="shared" si="157"/>
        <v>4.3566044176815417</v>
      </c>
      <c r="AN313" s="82">
        <f t="shared" si="165"/>
        <v>14.901047305161537</v>
      </c>
      <c r="AO313" s="82">
        <f t="shared" si="165"/>
        <v>14.899697237241137</v>
      </c>
      <c r="AP313" s="82">
        <f t="shared" si="165"/>
        <v>14.903235108305255</v>
      </c>
      <c r="AQ313" s="82">
        <f t="shared" si="165"/>
        <v>14.893936061090276</v>
      </c>
      <c r="AR313" s="82">
        <f t="shared" si="165"/>
        <v>14.918188900381448</v>
      </c>
      <c r="AS313" s="82">
        <f t="shared" si="165"/>
        <v>14.853564264644543</v>
      </c>
      <c r="AT313" s="82">
        <f t="shared" si="165"/>
        <v>15.017387486886236</v>
      </c>
      <c r="AU313" s="82">
        <f t="shared" si="158"/>
        <v>14.502315602395074</v>
      </c>
    </row>
    <row r="314" spans="1:47" s="82" customFormat="1" ht="12.95" customHeight="1" x14ac:dyDescent="0.2">
      <c r="A314" s="82" t="s">
        <v>162</v>
      </c>
      <c r="C314" s="73">
        <v>51195.639000000003</v>
      </c>
      <c r="D314" s="73">
        <v>3.0000000000000001E-3</v>
      </c>
      <c r="E314" s="82">
        <f t="shared" si="142"/>
        <v>3146.967545882766</v>
      </c>
      <c r="F314" s="82">
        <f t="shared" si="159"/>
        <v>3147</v>
      </c>
      <c r="G314" s="82">
        <f t="shared" si="143"/>
        <v>-7.3573499998019543E-2</v>
      </c>
      <c r="I314" s="82">
        <f t="shared" si="163"/>
        <v>-7.3573499998019543E-2</v>
      </c>
      <c r="Q314" s="111">
        <f t="shared" si="144"/>
        <v>36177.139000000003</v>
      </c>
      <c r="S314" s="83">
        <f t="shared" si="164"/>
        <v>0.1</v>
      </c>
      <c r="Z314" s="82">
        <f t="shared" si="145"/>
        <v>3147</v>
      </c>
      <c r="AA314" s="82">
        <f t="shared" si="146"/>
        <v>-8.5644944408872492E-2</v>
      </c>
      <c r="AB314" s="82">
        <f t="shared" si="147"/>
        <v>-1.7978082699482388E-2</v>
      </c>
      <c r="AC314" s="82">
        <f t="shared" si="148"/>
        <v>-7.3573499998019543E-2</v>
      </c>
      <c r="AD314" s="82">
        <f t="shared" si="149"/>
        <v>1.207144441085295E-2</v>
      </c>
      <c r="AE314" s="82">
        <f t="shared" si="150"/>
        <v>1.4571977016431291E-5</v>
      </c>
      <c r="AF314" s="82">
        <f t="shared" si="151"/>
        <v>-7.3573499998019543E-2</v>
      </c>
      <c r="AG314" s="83"/>
      <c r="AH314" s="82">
        <f t="shared" si="152"/>
        <v>-5.5595417298537154E-2</v>
      </c>
      <c r="AI314" s="82">
        <f t="shared" si="153"/>
        <v>0.50005894662610206</v>
      </c>
      <c r="AJ314" s="82">
        <f t="shared" si="154"/>
        <v>-0.23688977484491744</v>
      </c>
      <c r="AK314" s="82">
        <f t="shared" si="155"/>
        <v>0.23266023200230451</v>
      </c>
      <c r="AL314" s="82">
        <f t="shared" si="156"/>
        <v>2.7060264237196665</v>
      </c>
      <c r="AM314" s="82">
        <f t="shared" si="157"/>
        <v>4.5188992493235354</v>
      </c>
      <c r="AN314" s="82">
        <f t="shared" si="165"/>
        <v>14.927126251112899</v>
      </c>
      <c r="AO314" s="82">
        <f t="shared" si="165"/>
        <v>14.925541420527864</v>
      </c>
      <c r="AP314" s="82">
        <f t="shared" si="165"/>
        <v>14.92958578262423</v>
      </c>
      <c r="AQ314" s="82">
        <f t="shared" si="165"/>
        <v>14.919232466016737</v>
      </c>
      <c r="AR314" s="82">
        <f t="shared" si="165"/>
        <v>14.945528945788126</v>
      </c>
      <c r="AS314" s="82">
        <f t="shared" si="165"/>
        <v>14.877310233419818</v>
      </c>
      <c r="AT314" s="82">
        <f t="shared" si="165"/>
        <v>15.046009796138431</v>
      </c>
      <c r="AU314" s="82">
        <f t="shared" si="158"/>
        <v>14.538370657365222</v>
      </c>
    </row>
    <row r="315" spans="1:47" s="82" customFormat="1" ht="12.95" customHeight="1" x14ac:dyDescent="0.2">
      <c r="A315" s="82" t="s">
        <v>163</v>
      </c>
      <c r="C315" s="73">
        <v>51254.574000000001</v>
      </c>
      <c r="D315" s="73">
        <v>3.0000000000000001E-3</v>
      </c>
      <c r="E315" s="82">
        <f t="shared" si="142"/>
        <v>3172.964452367788</v>
      </c>
      <c r="F315" s="82">
        <f t="shared" si="159"/>
        <v>3173</v>
      </c>
      <c r="G315" s="82">
        <f t="shared" si="143"/>
        <v>-8.0586500000208616E-2</v>
      </c>
      <c r="I315" s="82">
        <f t="shared" si="163"/>
        <v>-8.0586500000208616E-2</v>
      </c>
      <c r="Q315" s="111">
        <f t="shared" si="144"/>
        <v>36236.074000000001</v>
      </c>
      <c r="S315" s="83">
        <f t="shared" si="164"/>
        <v>0.1</v>
      </c>
      <c r="Z315" s="82">
        <f t="shared" si="145"/>
        <v>3173</v>
      </c>
      <c r="AA315" s="82">
        <f t="shared" si="146"/>
        <v>-8.6894676556347403E-2</v>
      </c>
      <c r="AB315" s="82">
        <f t="shared" si="147"/>
        <v>-2.5655606558715321E-2</v>
      </c>
      <c r="AC315" s="82">
        <f t="shared" si="148"/>
        <v>-8.0586500000208616E-2</v>
      </c>
      <c r="AD315" s="82">
        <f t="shared" si="149"/>
        <v>6.3081765561387865E-3</v>
      </c>
      <c r="AE315" s="82">
        <f t="shared" si="150"/>
        <v>3.9793091463419007E-6</v>
      </c>
      <c r="AF315" s="82">
        <f t="shared" si="151"/>
        <v>-8.0586500000208616E-2</v>
      </c>
      <c r="AG315" s="83"/>
      <c r="AH315" s="82">
        <f t="shared" si="152"/>
        <v>-5.4930893441493295E-2</v>
      </c>
      <c r="AI315" s="82">
        <f t="shared" si="153"/>
        <v>0.49905242377145187</v>
      </c>
      <c r="AJ315" s="82">
        <f t="shared" si="154"/>
        <v>-0.23266480579206583</v>
      </c>
      <c r="AK315" s="82">
        <f t="shared" si="155"/>
        <v>0.23048506735732746</v>
      </c>
      <c r="AL315" s="82">
        <f t="shared" si="156"/>
        <v>2.7103728837677887</v>
      </c>
      <c r="AM315" s="82">
        <f t="shared" si="157"/>
        <v>4.5659125888870644</v>
      </c>
      <c r="AN315" s="82">
        <f t="shared" si="165"/>
        <v>14.934384549583497</v>
      </c>
      <c r="AO315" s="82">
        <f t="shared" si="165"/>
        <v>14.932730770841189</v>
      </c>
      <c r="AP315" s="82">
        <f t="shared" si="165"/>
        <v>14.93692106561185</v>
      </c>
      <c r="AQ315" s="82">
        <f t="shared" si="165"/>
        <v>14.926270152757681</v>
      </c>
      <c r="AR315" s="82">
        <f t="shared" si="165"/>
        <v>14.953130470200666</v>
      </c>
      <c r="AS315" s="82">
        <f t="shared" si="165"/>
        <v>14.883950632593953</v>
      </c>
      <c r="AT315" s="82">
        <f t="shared" si="165"/>
        <v>15.053893273475277</v>
      </c>
      <c r="AU315" s="82">
        <f t="shared" si="158"/>
        <v>14.548450565206338</v>
      </c>
    </row>
    <row r="316" spans="1:47" s="82" customFormat="1" ht="12.95" customHeight="1" x14ac:dyDescent="0.2">
      <c r="A316" s="68" t="s">
        <v>1109</v>
      </c>
      <c r="B316" s="69" t="s">
        <v>165</v>
      </c>
      <c r="C316" s="68">
        <v>51619.548999999999</v>
      </c>
      <c r="D316" s="68" t="s">
        <v>206</v>
      </c>
      <c r="E316" s="82">
        <f t="shared" si="142"/>
        <v>3333.9591235202638</v>
      </c>
      <c r="F316" s="82">
        <f t="shared" si="159"/>
        <v>3334</v>
      </c>
      <c r="G316" s="82">
        <f t="shared" si="143"/>
        <v>-9.2667000004439615E-2</v>
      </c>
      <c r="I316" s="82">
        <f t="shared" si="163"/>
        <v>-9.2667000004439615E-2</v>
      </c>
      <c r="Q316" s="111">
        <f t="shared" si="144"/>
        <v>36601.048999999999</v>
      </c>
      <c r="S316" s="83">
        <f t="shared" si="164"/>
        <v>0.1</v>
      </c>
      <c r="Z316" s="82">
        <f t="shared" si="145"/>
        <v>3334</v>
      </c>
      <c r="AA316" s="82">
        <f t="shared" si="146"/>
        <v>-9.4837166941966672E-2</v>
      </c>
      <c r="AB316" s="82">
        <f t="shared" si="147"/>
        <v>-4.1885649139534888E-2</v>
      </c>
      <c r="AC316" s="82">
        <f t="shared" si="148"/>
        <v>-9.2667000004439615E-2</v>
      </c>
      <c r="AD316" s="82">
        <f t="shared" si="149"/>
        <v>2.1701669375270571E-3</v>
      </c>
      <c r="AE316" s="82">
        <f t="shared" si="150"/>
        <v>4.7096245367355661E-7</v>
      </c>
      <c r="AF316" s="82">
        <f t="shared" si="151"/>
        <v>-9.2667000004439615E-2</v>
      </c>
      <c r="AG316" s="83"/>
      <c r="AH316" s="82">
        <f t="shared" si="152"/>
        <v>-5.0781350864904727E-2</v>
      </c>
      <c r="AI316" s="82">
        <f t="shared" si="153"/>
        <v>0.49311124711716292</v>
      </c>
      <c r="AJ316" s="82">
        <f t="shared" si="154"/>
        <v>-0.20676866111815845</v>
      </c>
      <c r="AK316" s="82">
        <f t="shared" si="155"/>
        <v>0.21710742180969078</v>
      </c>
      <c r="AL316" s="82">
        <f t="shared" si="156"/>
        <v>2.736918582863193</v>
      </c>
      <c r="AM316" s="82">
        <f t="shared" si="157"/>
        <v>4.8746184650438984</v>
      </c>
      <c r="AN316" s="82">
        <f t="shared" si="165"/>
        <v>14.979027629317295</v>
      </c>
      <c r="AO316" s="82">
        <f t="shared" si="165"/>
        <v>14.976918295516999</v>
      </c>
      <c r="AP316" s="82">
        <f t="shared" si="165"/>
        <v>14.982044673114533</v>
      </c>
      <c r="AQ316" s="82">
        <f t="shared" si="165"/>
        <v>14.969544613488308</v>
      </c>
      <c r="AR316" s="82">
        <f t="shared" si="165"/>
        <v>14.999785560315793</v>
      </c>
      <c r="AS316" s="82">
        <f t="shared" si="165"/>
        <v>14.925128346313318</v>
      </c>
      <c r="AT316" s="82">
        <f t="shared" si="165"/>
        <v>15.101575607508511</v>
      </c>
      <c r="AU316" s="82">
        <f t="shared" si="158"/>
        <v>14.610868456068639</v>
      </c>
    </row>
    <row r="317" spans="1:47" s="82" customFormat="1" ht="12.95" customHeight="1" x14ac:dyDescent="0.2">
      <c r="A317" s="68" t="s">
        <v>1047</v>
      </c>
      <c r="B317" s="69" t="s">
        <v>165</v>
      </c>
      <c r="C317" s="68">
        <v>51678.49</v>
      </c>
      <c r="D317" s="68" t="s">
        <v>206</v>
      </c>
      <c r="E317" s="82">
        <f t="shared" si="142"/>
        <v>3359.9586766743096</v>
      </c>
      <c r="F317" s="82">
        <f t="shared" si="159"/>
        <v>3360</v>
      </c>
      <c r="G317" s="82">
        <f t="shared" si="143"/>
        <v>-9.367999999813037E-2</v>
      </c>
      <c r="J317" s="82">
        <f>+G317</f>
        <v>-9.367999999813037E-2</v>
      </c>
      <c r="Q317" s="111">
        <f t="shared" si="144"/>
        <v>36659.99</v>
      </c>
      <c r="S317" s="83">
        <f>S$17</f>
        <v>1</v>
      </c>
      <c r="Z317" s="82">
        <f t="shared" si="145"/>
        <v>3360</v>
      </c>
      <c r="AA317" s="82">
        <f t="shared" si="146"/>
        <v>-9.6153046063178399E-2</v>
      </c>
      <c r="AB317" s="82">
        <f t="shared" si="147"/>
        <v>-4.3574015336903894E-2</v>
      </c>
      <c r="AC317" s="82">
        <f t="shared" si="148"/>
        <v>-9.367999999813037E-2</v>
      </c>
      <c r="AD317" s="82">
        <f t="shared" si="149"/>
        <v>2.473046065048029E-3</v>
      </c>
      <c r="AE317" s="82">
        <f t="shared" si="150"/>
        <v>6.1159568398495404E-6</v>
      </c>
      <c r="AF317" s="82">
        <f t="shared" si="151"/>
        <v>-9.367999999813037E-2</v>
      </c>
      <c r="AG317" s="83"/>
      <c r="AH317" s="82">
        <f t="shared" si="152"/>
        <v>-5.0105984661226476E-2</v>
      </c>
      <c r="AI317" s="82">
        <f t="shared" si="153"/>
        <v>0.49219748319740575</v>
      </c>
      <c r="AJ317" s="82">
        <f t="shared" si="154"/>
        <v>-0.20262852098834272</v>
      </c>
      <c r="AK317" s="82">
        <f t="shared" si="155"/>
        <v>0.21496149500066253</v>
      </c>
      <c r="AL317" s="82">
        <f t="shared" si="156"/>
        <v>2.7411482903098676</v>
      </c>
      <c r="AM317" s="82">
        <f t="shared" si="157"/>
        <v>4.9275318408447291</v>
      </c>
      <c r="AN317" s="82">
        <f t="shared" si="165"/>
        <v>14.986189904298811</v>
      </c>
      <c r="AO317" s="82">
        <f t="shared" si="165"/>
        <v>14.984002928288493</v>
      </c>
      <c r="AP317" s="82">
        <f t="shared" si="165"/>
        <v>14.989284389660794</v>
      </c>
      <c r="AQ317" s="82">
        <f t="shared" si="165"/>
        <v>14.976487416173882</v>
      </c>
      <c r="AR317" s="82">
        <f t="shared" si="165"/>
        <v>15.007251824131057</v>
      </c>
      <c r="AS317" s="82">
        <f t="shared" si="165"/>
        <v>14.931792253206744</v>
      </c>
      <c r="AT317" s="82">
        <f t="shared" si="165"/>
        <v>15.109095010022141</v>
      </c>
      <c r="AU317" s="82">
        <f t="shared" si="158"/>
        <v>14.620948363909756</v>
      </c>
    </row>
    <row r="318" spans="1:47" s="82" customFormat="1" ht="12.95" customHeight="1" x14ac:dyDescent="0.2">
      <c r="A318" s="68" t="s">
        <v>1116</v>
      </c>
      <c r="B318" s="69" t="s">
        <v>165</v>
      </c>
      <c r="C318" s="68">
        <v>51703.428</v>
      </c>
      <c r="D318" s="68" t="s">
        <v>206</v>
      </c>
      <c r="E318" s="82">
        <f t="shared" si="142"/>
        <v>3370.9591153597012</v>
      </c>
      <c r="F318" s="82">
        <f t="shared" si="159"/>
        <v>3371</v>
      </c>
      <c r="G318" s="82">
        <f t="shared" si="143"/>
        <v>-9.268549999978859E-2</v>
      </c>
      <c r="I318" s="82">
        <f t="shared" ref="I318:I329" si="166">+G318</f>
        <v>-9.268549999978859E-2</v>
      </c>
      <c r="Q318" s="111">
        <f t="shared" si="144"/>
        <v>36684.928</v>
      </c>
      <c r="S318" s="83">
        <f t="shared" ref="S318:S329" si="167">S$16</f>
        <v>0.1</v>
      </c>
      <c r="Z318" s="82">
        <f t="shared" si="145"/>
        <v>3371</v>
      </c>
      <c r="AA318" s="82">
        <f t="shared" si="146"/>
        <v>-9.6712572480974646E-2</v>
      </c>
      <c r="AB318" s="82">
        <f t="shared" si="147"/>
        <v>-4.2865661269592313E-2</v>
      </c>
      <c r="AC318" s="82">
        <f t="shared" si="148"/>
        <v>-9.268549999978859E-2</v>
      </c>
      <c r="AD318" s="82">
        <f t="shared" si="149"/>
        <v>4.0270724811860559E-3</v>
      </c>
      <c r="AE318" s="82">
        <f t="shared" si="150"/>
        <v>1.6217312768726017E-6</v>
      </c>
      <c r="AF318" s="82">
        <f t="shared" si="151"/>
        <v>-9.268549999978859E-2</v>
      </c>
      <c r="AG318" s="83"/>
      <c r="AH318" s="82">
        <f t="shared" si="152"/>
        <v>-4.9819838730196277E-2</v>
      </c>
      <c r="AI318" s="82">
        <f t="shared" si="153"/>
        <v>0.49181461072915333</v>
      </c>
      <c r="AJ318" s="82">
        <f t="shared" si="154"/>
        <v>-0.20088034034987698</v>
      </c>
      <c r="AK318" s="82">
        <f t="shared" si="155"/>
        <v>0.21405478395870267</v>
      </c>
      <c r="AL318" s="82">
        <f t="shared" si="156"/>
        <v>2.7429331753381674</v>
      </c>
      <c r="AM318" s="82">
        <f t="shared" si="157"/>
        <v>4.9501929554820512</v>
      </c>
      <c r="AN318" s="82">
        <f t="shared" si="165"/>
        <v>14.98921627519708</v>
      </c>
      <c r="AO318" s="82">
        <f t="shared" si="165"/>
        <v>14.986996157257</v>
      </c>
      <c r="AP318" s="82">
        <f t="shared" si="165"/>
        <v>14.992343449498945</v>
      </c>
      <c r="AQ318" s="82">
        <f t="shared" si="165"/>
        <v>14.979421218067275</v>
      </c>
      <c r="AR318" s="82">
        <f t="shared" si="165"/>
        <v>15.010404857358347</v>
      </c>
      <c r="AS318" s="82">
        <f t="shared" si="165"/>
        <v>14.934613118386627</v>
      </c>
      <c r="AT318" s="82">
        <f t="shared" si="165"/>
        <v>15.11226134985581</v>
      </c>
      <c r="AU318" s="82">
        <f t="shared" si="158"/>
        <v>14.625212940304074</v>
      </c>
    </row>
    <row r="319" spans="1:47" s="82" customFormat="1" ht="12.95" customHeight="1" x14ac:dyDescent="0.2">
      <c r="A319" s="68" t="s">
        <v>1014</v>
      </c>
      <c r="B319" s="69" t="s">
        <v>165</v>
      </c>
      <c r="C319" s="68">
        <v>51705.694000000003</v>
      </c>
      <c r="D319" s="68" t="s">
        <v>206</v>
      </c>
      <c r="E319" s="82">
        <f t="shared" si="142"/>
        <v>3371.9586740276432</v>
      </c>
      <c r="F319" s="82">
        <f t="shared" si="159"/>
        <v>3372</v>
      </c>
      <c r="G319" s="82">
        <f t="shared" si="143"/>
        <v>-9.3685999992885627E-2</v>
      </c>
      <c r="I319" s="82">
        <f t="shared" si="166"/>
        <v>-9.3685999992885627E-2</v>
      </c>
      <c r="Q319" s="111">
        <f t="shared" si="144"/>
        <v>36687.194000000003</v>
      </c>
      <c r="S319" s="83">
        <f t="shared" si="167"/>
        <v>0.1</v>
      </c>
      <c r="Z319" s="82">
        <f t="shared" si="145"/>
        <v>3372</v>
      </c>
      <c r="AA319" s="82">
        <f t="shared" si="146"/>
        <v>-9.67635214637107E-2</v>
      </c>
      <c r="AB319" s="82">
        <f t="shared" si="147"/>
        <v>-4.3892186593837208E-2</v>
      </c>
      <c r="AC319" s="82">
        <f t="shared" si="148"/>
        <v>-9.3685999992885627E-2</v>
      </c>
      <c r="AD319" s="82">
        <f t="shared" si="149"/>
        <v>3.0775214708250731E-3</v>
      </c>
      <c r="AE319" s="82">
        <f t="shared" si="150"/>
        <v>9.4711384033893221E-7</v>
      </c>
      <c r="AF319" s="82">
        <f t="shared" si="151"/>
        <v>-9.3685999992885627E-2</v>
      </c>
      <c r="AG319" s="83"/>
      <c r="AH319" s="82">
        <f t="shared" si="152"/>
        <v>-4.9793813399048419E-2</v>
      </c>
      <c r="AI319" s="82">
        <f t="shared" si="153"/>
        <v>0.49177991325495163</v>
      </c>
      <c r="AJ319" s="82">
        <f t="shared" si="154"/>
        <v>-0.20072151511489889</v>
      </c>
      <c r="AK319" s="82">
        <f t="shared" si="155"/>
        <v>0.21397239035170942</v>
      </c>
      <c r="AL319" s="82">
        <f t="shared" si="156"/>
        <v>2.7430953027740324</v>
      </c>
      <c r="AM319" s="82">
        <f t="shared" si="157"/>
        <v>4.952261267783415</v>
      </c>
      <c r="AN319" s="82">
        <f t="shared" si="165"/>
        <v>14.989491287810852</v>
      </c>
      <c r="AO319" s="82">
        <f t="shared" si="165"/>
        <v>14.98726814861652</v>
      </c>
      <c r="AP319" s="82">
        <f t="shared" si="165"/>
        <v>14.992621431277243</v>
      </c>
      <c r="AQ319" s="82">
        <f t="shared" si="165"/>
        <v>14.979687824600349</v>
      </c>
      <c r="AR319" s="82">
        <f t="shared" si="165"/>
        <v>15.010691326219289</v>
      </c>
      <c r="AS319" s="82">
        <f t="shared" si="165"/>
        <v>14.934869607302446</v>
      </c>
      <c r="AT319" s="82">
        <f t="shared" si="165"/>
        <v>15.112548759403088</v>
      </c>
      <c r="AU319" s="82">
        <f t="shared" si="158"/>
        <v>14.625600629067193</v>
      </c>
    </row>
    <row r="320" spans="1:47" s="82" customFormat="1" ht="12.95" customHeight="1" x14ac:dyDescent="0.2">
      <c r="A320" s="68" t="s">
        <v>1014</v>
      </c>
      <c r="B320" s="69" t="s">
        <v>165</v>
      </c>
      <c r="C320" s="68">
        <v>51705.695</v>
      </c>
      <c r="D320" s="68" t="s">
        <v>206</v>
      </c>
      <c r="E320" s="82">
        <f t="shared" si="142"/>
        <v>3371.9591151391455</v>
      </c>
      <c r="F320" s="82">
        <f t="shared" si="159"/>
        <v>3372</v>
      </c>
      <c r="G320" s="82">
        <f t="shared" si="143"/>
        <v>-9.2685999996319879E-2</v>
      </c>
      <c r="I320" s="82">
        <f t="shared" si="166"/>
        <v>-9.2685999996319879E-2</v>
      </c>
      <c r="Q320" s="111">
        <f t="shared" si="144"/>
        <v>36687.195</v>
      </c>
      <c r="S320" s="83">
        <f t="shared" si="167"/>
        <v>0.1</v>
      </c>
      <c r="Z320" s="82">
        <f t="shared" si="145"/>
        <v>3372</v>
      </c>
      <c r="AA320" s="82">
        <f t="shared" si="146"/>
        <v>-9.67635214637107E-2</v>
      </c>
      <c r="AB320" s="82">
        <f t="shared" si="147"/>
        <v>-4.289218659727146E-2</v>
      </c>
      <c r="AC320" s="82">
        <f t="shared" si="148"/>
        <v>-9.2685999996319879E-2</v>
      </c>
      <c r="AD320" s="82">
        <f t="shared" si="149"/>
        <v>4.0775214673908211E-3</v>
      </c>
      <c r="AE320" s="82">
        <f t="shared" si="150"/>
        <v>1.6626181317032997E-6</v>
      </c>
      <c r="AF320" s="82">
        <f t="shared" si="151"/>
        <v>-9.2685999996319879E-2</v>
      </c>
      <c r="AG320" s="83"/>
      <c r="AH320" s="82">
        <f t="shared" si="152"/>
        <v>-4.9793813399048419E-2</v>
      </c>
      <c r="AI320" s="82">
        <f t="shared" si="153"/>
        <v>0.49177991325495163</v>
      </c>
      <c r="AJ320" s="82">
        <f t="shared" si="154"/>
        <v>-0.20072151511489889</v>
      </c>
      <c r="AK320" s="82">
        <f t="shared" si="155"/>
        <v>0.21397239035170942</v>
      </c>
      <c r="AL320" s="82">
        <f t="shared" si="156"/>
        <v>2.7430953027740324</v>
      </c>
      <c r="AM320" s="82">
        <f t="shared" si="157"/>
        <v>4.952261267783415</v>
      </c>
      <c r="AN320" s="82">
        <f t="shared" si="165"/>
        <v>14.989491287810852</v>
      </c>
      <c r="AO320" s="82">
        <f t="shared" si="165"/>
        <v>14.98726814861652</v>
      </c>
      <c r="AP320" s="82">
        <f t="shared" si="165"/>
        <v>14.992621431277243</v>
      </c>
      <c r="AQ320" s="82">
        <f t="shared" si="165"/>
        <v>14.979687824600349</v>
      </c>
      <c r="AR320" s="82">
        <f t="shared" si="165"/>
        <v>15.010691326219289</v>
      </c>
      <c r="AS320" s="82">
        <f t="shared" si="165"/>
        <v>14.934869607302446</v>
      </c>
      <c r="AT320" s="82">
        <f t="shared" si="165"/>
        <v>15.112548759403088</v>
      </c>
      <c r="AU320" s="82">
        <f t="shared" si="158"/>
        <v>14.625600629067193</v>
      </c>
    </row>
    <row r="321" spans="1:47" s="82" customFormat="1" ht="12.95" customHeight="1" x14ac:dyDescent="0.2">
      <c r="A321" s="68" t="s">
        <v>1014</v>
      </c>
      <c r="B321" s="69" t="s">
        <v>165</v>
      </c>
      <c r="C321" s="68">
        <v>51748.769</v>
      </c>
      <c r="D321" s="68" t="s">
        <v>206</v>
      </c>
      <c r="E321" s="82">
        <f t="shared" si="142"/>
        <v>3390.9595520600901</v>
      </c>
      <c r="F321" s="82">
        <f t="shared" si="159"/>
        <v>3391</v>
      </c>
      <c r="G321" s="82">
        <f t="shared" si="143"/>
        <v>-9.1695499999332242E-2</v>
      </c>
      <c r="I321" s="82">
        <f t="shared" si="166"/>
        <v>-9.1695499999332242E-2</v>
      </c>
      <c r="Q321" s="111">
        <f t="shared" si="144"/>
        <v>36730.269</v>
      </c>
      <c r="S321" s="83">
        <f t="shared" si="167"/>
        <v>0.1</v>
      </c>
      <c r="Z321" s="82">
        <f t="shared" si="145"/>
        <v>3391</v>
      </c>
      <c r="AA321" s="82">
        <f t="shared" si="146"/>
        <v>-9.7734182426713501E-2</v>
      </c>
      <c r="AB321" s="82">
        <f t="shared" si="147"/>
        <v>-4.2396546233504265E-2</v>
      </c>
      <c r="AC321" s="82">
        <f t="shared" si="148"/>
        <v>-9.1695499999332242E-2</v>
      </c>
      <c r="AD321" s="82">
        <f t="shared" si="149"/>
        <v>6.0386824273812589E-3</v>
      </c>
      <c r="AE321" s="82">
        <f t="shared" si="150"/>
        <v>3.6465685458763213E-6</v>
      </c>
      <c r="AF321" s="82">
        <f t="shared" si="151"/>
        <v>-9.1695499999332242E-2</v>
      </c>
      <c r="AG321" s="83"/>
      <c r="AH321" s="82">
        <f t="shared" si="152"/>
        <v>-4.9298953765827977E-2</v>
      </c>
      <c r="AI321" s="82">
        <f t="shared" si="153"/>
        <v>0.49112410206831514</v>
      </c>
      <c r="AJ321" s="82">
        <f t="shared" si="154"/>
        <v>-0.19770699899738767</v>
      </c>
      <c r="AK321" s="82">
        <f t="shared" si="155"/>
        <v>0.21240800575352686</v>
      </c>
      <c r="AL321" s="82">
        <f t="shared" si="156"/>
        <v>2.7461714792374563</v>
      </c>
      <c r="AM321" s="82">
        <f t="shared" si="157"/>
        <v>4.9918221704448911</v>
      </c>
      <c r="AN321" s="82">
        <f t="shared" ref="AN321:AT330" si="168">$AU321+$AB$7*SIN(AO321)</f>
        <v>14.994712997889634</v>
      </c>
      <c r="AO321" s="82">
        <f t="shared" si="168"/>
        <v>14.99243219823585</v>
      </c>
      <c r="AP321" s="82">
        <f t="shared" si="168"/>
        <v>14.997899465392358</v>
      </c>
      <c r="AQ321" s="82">
        <f t="shared" si="168"/>
        <v>14.984750136194622</v>
      </c>
      <c r="AR321" s="82">
        <f t="shared" si="168"/>
        <v>15.016128824999209</v>
      </c>
      <c r="AS321" s="82">
        <f t="shared" si="168"/>
        <v>14.939744419199133</v>
      </c>
      <c r="AT321" s="82">
        <f t="shared" si="168"/>
        <v>15.117995652033485</v>
      </c>
      <c r="AU321" s="82">
        <f t="shared" si="158"/>
        <v>14.632966715566472</v>
      </c>
    </row>
    <row r="322" spans="1:47" s="82" customFormat="1" ht="12.95" customHeight="1" x14ac:dyDescent="0.2">
      <c r="A322" s="68" t="s">
        <v>1014</v>
      </c>
      <c r="B322" s="69" t="s">
        <v>165</v>
      </c>
      <c r="C322" s="68">
        <v>51773.701200000003</v>
      </c>
      <c r="D322" s="68" t="s">
        <v>206</v>
      </c>
      <c r="E322" s="82">
        <f t="shared" si="142"/>
        <v>3401.9574322987596</v>
      </c>
      <c r="F322" s="82">
        <f t="shared" si="159"/>
        <v>3402</v>
      </c>
      <c r="G322" s="82">
        <f t="shared" si="143"/>
        <v>-9.650099999998929E-2</v>
      </c>
      <c r="I322" s="82">
        <f t="shared" si="166"/>
        <v>-9.650099999998929E-2</v>
      </c>
      <c r="Q322" s="111">
        <f t="shared" si="144"/>
        <v>36755.201200000003</v>
      </c>
      <c r="S322" s="83">
        <f t="shared" si="167"/>
        <v>0.1</v>
      </c>
      <c r="Z322" s="82">
        <f t="shared" si="145"/>
        <v>3402</v>
      </c>
      <c r="AA322" s="82">
        <f t="shared" si="146"/>
        <v>-9.8298431449411583E-2</v>
      </c>
      <c r="AB322" s="82">
        <f t="shared" si="147"/>
        <v>-4.7488869263754632E-2</v>
      </c>
      <c r="AC322" s="82">
        <f t="shared" si="148"/>
        <v>-9.650099999998929E-2</v>
      </c>
      <c r="AD322" s="82">
        <f t="shared" si="149"/>
        <v>1.7974314494222932E-3</v>
      </c>
      <c r="AE322" s="82">
        <f t="shared" si="150"/>
        <v>3.2307598153723259E-7</v>
      </c>
      <c r="AF322" s="82">
        <f t="shared" si="151"/>
        <v>-9.650099999998929E-2</v>
      </c>
      <c r="AG322" s="83"/>
      <c r="AH322" s="82">
        <f t="shared" si="152"/>
        <v>-4.9012130736234658E-2</v>
      </c>
      <c r="AI322" s="82">
        <f t="shared" si="153"/>
        <v>0.49074739754699559</v>
      </c>
      <c r="AJ322" s="82">
        <f t="shared" si="154"/>
        <v>-0.19596448948558429</v>
      </c>
      <c r="AK322" s="82">
        <f t="shared" si="155"/>
        <v>0.2115032560004953</v>
      </c>
      <c r="AL322" s="82">
        <f t="shared" si="156"/>
        <v>2.747948758853016</v>
      </c>
      <c r="AM322" s="82">
        <f t="shared" si="157"/>
        <v>5.0149568232617492</v>
      </c>
      <c r="AN322" s="82">
        <f t="shared" si="168"/>
        <v>14.99773304311169</v>
      </c>
      <c r="AO322" s="82">
        <f t="shared" si="168"/>
        <v>14.995418645147604</v>
      </c>
      <c r="AP322" s="82">
        <f t="shared" si="168"/>
        <v>15.000952033111231</v>
      </c>
      <c r="AQ322" s="82">
        <f t="shared" si="168"/>
        <v>14.987678193494848</v>
      </c>
      <c r="AR322" s="82">
        <f t="shared" si="168"/>
        <v>15.019272144515289</v>
      </c>
      <c r="AS322" s="82">
        <f t="shared" si="168"/>
        <v>14.942568040286156</v>
      </c>
      <c r="AT322" s="82">
        <f t="shared" si="168"/>
        <v>15.121137080821748</v>
      </c>
      <c r="AU322" s="82">
        <f t="shared" si="158"/>
        <v>14.63723129196079</v>
      </c>
    </row>
    <row r="323" spans="1:47" s="82" customFormat="1" ht="12.95" customHeight="1" x14ac:dyDescent="0.2">
      <c r="A323" s="68" t="s">
        <v>1134</v>
      </c>
      <c r="B323" s="69" t="s">
        <v>165</v>
      </c>
      <c r="C323" s="68">
        <v>51934.652999999998</v>
      </c>
      <c r="D323" s="68" t="s">
        <v>206</v>
      </c>
      <c r="E323" s="82">
        <f t="shared" si="142"/>
        <v>3472.9551228594783</v>
      </c>
      <c r="F323" s="82">
        <f t="shared" si="159"/>
        <v>3473</v>
      </c>
      <c r="G323" s="82">
        <f t="shared" si="143"/>
        <v>-0.10173650000069756</v>
      </c>
      <c r="I323" s="82">
        <f t="shared" si="166"/>
        <v>-0.10173650000069756</v>
      </c>
      <c r="Q323" s="111">
        <f t="shared" si="144"/>
        <v>36916.152999999998</v>
      </c>
      <c r="S323" s="83">
        <f t="shared" si="167"/>
        <v>0.1</v>
      </c>
      <c r="Z323" s="82">
        <f t="shared" si="145"/>
        <v>3473</v>
      </c>
      <c r="AA323" s="82">
        <f t="shared" si="146"/>
        <v>-0.10198094163513241</v>
      </c>
      <c r="AB323" s="82">
        <f t="shared" si="147"/>
        <v>-5.458123774114633E-2</v>
      </c>
      <c r="AC323" s="82">
        <f t="shared" si="148"/>
        <v>-0.10173650000069756</v>
      </c>
      <c r="AD323" s="82">
        <f t="shared" si="149"/>
        <v>2.444416344348499E-4</v>
      </c>
      <c r="AE323" s="82">
        <f t="shared" si="150"/>
        <v>5.9751712645180799E-9</v>
      </c>
      <c r="AF323" s="82">
        <f t="shared" si="151"/>
        <v>-0.10173650000069756</v>
      </c>
      <c r="AG323" s="83"/>
      <c r="AH323" s="82">
        <f t="shared" si="152"/>
        <v>-4.7155262259551231E-2</v>
      </c>
      <c r="AI323" s="82">
        <f t="shared" si="153"/>
        <v>0.48836773736630357</v>
      </c>
      <c r="AJ323" s="82">
        <f t="shared" si="154"/>
        <v>-0.18476507147646754</v>
      </c>
      <c r="AK323" s="82">
        <f t="shared" si="155"/>
        <v>0.20568001418779885</v>
      </c>
      <c r="AL323" s="82">
        <f t="shared" si="156"/>
        <v>2.7593568595239906</v>
      </c>
      <c r="AM323" s="82">
        <f t="shared" si="157"/>
        <v>5.1685107140833448</v>
      </c>
      <c r="AN323" s="82">
        <f t="shared" si="168"/>
        <v>15.017173100738827</v>
      </c>
      <c r="AO323" s="82">
        <f t="shared" si="168"/>
        <v>15.014638445134439</v>
      </c>
      <c r="AP323" s="82">
        <f t="shared" si="168"/>
        <v>15.020600032644918</v>
      </c>
      <c r="AQ323" s="82">
        <f t="shared" si="168"/>
        <v>15.00653088150475</v>
      </c>
      <c r="AR323" s="82">
        <f t="shared" si="168"/>
        <v>15.039477353598061</v>
      </c>
      <c r="AS323" s="82">
        <f t="shared" si="168"/>
        <v>14.960819443278261</v>
      </c>
      <c r="AT323" s="82">
        <f t="shared" si="168"/>
        <v>15.141202760601798</v>
      </c>
      <c r="AU323" s="82">
        <f t="shared" si="158"/>
        <v>14.664757194142302</v>
      </c>
    </row>
    <row r="324" spans="1:47" s="82" customFormat="1" ht="12.95" customHeight="1" x14ac:dyDescent="0.2">
      <c r="A324" s="68" t="s">
        <v>1138</v>
      </c>
      <c r="B324" s="69" t="s">
        <v>165</v>
      </c>
      <c r="C324" s="68">
        <v>51984.525999999998</v>
      </c>
      <c r="D324" s="68" t="s">
        <v>206</v>
      </c>
      <c r="E324" s="82">
        <f t="shared" si="142"/>
        <v>3494.9546768957475</v>
      </c>
      <c r="F324" s="82">
        <f t="shared" si="159"/>
        <v>3495</v>
      </c>
      <c r="G324" s="82">
        <f t="shared" si="143"/>
        <v>-0.1027475000009872</v>
      </c>
      <c r="I324" s="82">
        <f t="shared" si="166"/>
        <v>-0.1027475000009872</v>
      </c>
      <c r="Q324" s="111">
        <f t="shared" si="144"/>
        <v>36966.025999999998</v>
      </c>
      <c r="S324" s="83">
        <f t="shared" si="167"/>
        <v>0.1</v>
      </c>
      <c r="Z324" s="82">
        <f t="shared" si="145"/>
        <v>3495</v>
      </c>
      <c r="AA324" s="82">
        <f t="shared" si="146"/>
        <v>-0.10313631373772782</v>
      </c>
      <c r="AB324" s="82">
        <f t="shared" si="147"/>
        <v>-5.6169491940402938E-2</v>
      </c>
      <c r="AC324" s="82">
        <f t="shared" si="148"/>
        <v>-0.1027475000009872</v>
      </c>
      <c r="AD324" s="82">
        <f t="shared" si="149"/>
        <v>3.888137367406147E-4</v>
      </c>
      <c r="AE324" s="82">
        <f t="shared" si="150"/>
        <v>1.5117612187820006E-8</v>
      </c>
      <c r="AF324" s="82">
        <f t="shared" si="151"/>
        <v>-0.1027475000009872</v>
      </c>
      <c r="AG324" s="83"/>
      <c r="AH324" s="82">
        <f t="shared" si="152"/>
        <v>-4.6578008060584264E-2</v>
      </c>
      <c r="AI324" s="82">
        <f t="shared" si="153"/>
        <v>0.48764833266515828</v>
      </c>
      <c r="AJ324" s="82">
        <f t="shared" si="154"/>
        <v>-0.1813113776173528</v>
      </c>
      <c r="AK324" s="82">
        <f t="shared" si="155"/>
        <v>0.20388136104896021</v>
      </c>
      <c r="AL324" s="82">
        <f t="shared" si="156"/>
        <v>2.7628699054544184</v>
      </c>
      <c r="AM324" s="82">
        <f t="shared" si="157"/>
        <v>5.2176361597279177</v>
      </c>
      <c r="AN324" s="82">
        <f t="shared" si="168"/>
        <v>15.023178468488966</v>
      </c>
      <c r="AO324" s="82">
        <f t="shared" si="168"/>
        <v>15.020574527189625</v>
      </c>
      <c r="AP324" s="82">
        <f t="shared" si="168"/>
        <v>15.026668973559092</v>
      </c>
      <c r="AQ324" s="82">
        <f t="shared" si="168"/>
        <v>15.01235690707753</v>
      </c>
      <c r="AR324" s="82">
        <f t="shared" si="168"/>
        <v>15.045708621522147</v>
      </c>
      <c r="AS324" s="82">
        <f t="shared" si="168"/>
        <v>14.966484780200739</v>
      </c>
      <c r="AT324" s="82">
        <f t="shared" si="168"/>
        <v>15.147346770479093</v>
      </c>
      <c r="AU324" s="82">
        <f t="shared" si="158"/>
        <v>14.673286346930938</v>
      </c>
    </row>
    <row r="325" spans="1:47" s="82" customFormat="1" ht="12.95" customHeight="1" x14ac:dyDescent="0.2">
      <c r="A325" s="68" t="s">
        <v>1014</v>
      </c>
      <c r="B325" s="69" t="s">
        <v>165</v>
      </c>
      <c r="C325" s="68">
        <v>52070.671000000002</v>
      </c>
      <c r="D325" s="68" t="s">
        <v>206</v>
      </c>
      <c r="E325" s="82">
        <f t="shared" si="142"/>
        <v>3532.9542274031269</v>
      </c>
      <c r="F325" s="82">
        <f t="shared" si="159"/>
        <v>3533</v>
      </c>
      <c r="G325" s="82">
        <f t="shared" si="143"/>
        <v>-0.10376649999670917</v>
      </c>
      <c r="I325" s="82">
        <f t="shared" si="166"/>
        <v>-0.10376649999670917</v>
      </c>
      <c r="Q325" s="111">
        <f t="shared" si="144"/>
        <v>37052.171000000002</v>
      </c>
      <c r="S325" s="83">
        <f t="shared" si="167"/>
        <v>0.1</v>
      </c>
      <c r="Z325" s="82">
        <f t="shared" si="145"/>
        <v>3533</v>
      </c>
      <c r="AA325" s="82">
        <f t="shared" si="146"/>
        <v>-0.10514799814682452</v>
      </c>
      <c r="AB325" s="82">
        <f t="shared" si="147"/>
        <v>-5.8187577478847181E-2</v>
      </c>
      <c r="AC325" s="82">
        <f t="shared" si="148"/>
        <v>-0.10376649999670917</v>
      </c>
      <c r="AD325" s="82">
        <f t="shared" si="149"/>
        <v>1.3814981501153456E-3</v>
      </c>
      <c r="AE325" s="82">
        <f t="shared" si="150"/>
        <v>1.9085371387721222E-7</v>
      </c>
      <c r="AF325" s="82">
        <f t="shared" si="151"/>
        <v>-0.10376649999670917</v>
      </c>
      <c r="AG325" s="83"/>
      <c r="AH325" s="82">
        <f t="shared" si="152"/>
        <v>-4.557892251786199E-2</v>
      </c>
      <c r="AI325" s="82">
        <f t="shared" si="153"/>
        <v>0.48642539449595235</v>
      </c>
      <c r="AJ325" s="82">
        <f t="shared" si="154"/>
        <v>-0.17536405741034633</v>
      </c>
      <c r="AK325" s="82">
        <f t="shared" si="155"/>
        <v>0.20078088799816257</v>
      </c>
      <c r="AL325" s="82">
        <f t="shared" si="156"/>
        <v>2.7689141285020953</v>
      </c>
      <c r="AM325" s="82">
        <f t="shared" si="157"/>
        <v>5.3042981854057238</v>
      </c>
      <c r="AN325" s="82">
        <f t="shared" si="168"/>
        <v>15.033531379338301</v>
      </c>
      <c r="AO325" s="82">
        <f t="shared" si="168"/>
        <v>15.03080683755454</v>
      </c>
      <c r="AP325" s="82">
        <f t="shared" si="168"/>
        <v>15.037130503365143</v>
      </c>
      <c r="AQ325" s="82">
        <f t="shared" si="168"/>
        <v>15.022403601178427</v>
      </c>
      <c r="AR325" s="82">
        <f t="shared" si="168"/>
        <v>15.056438631773284</v>
      </c>
      <c r="AS325" s="82">
        <f t="shared" si="168"/>
        <v>14.976282492306757</v>
      </c>
      <c r="AT325" s="82">
        <f t="shared" si="168"/>
        <v>15.157878024223898</v>
      </c>
      <c r="AU325" s="82">
        <f t="shared" si="158"/>
        <v>14.688018519929495</v>
      </c>
    </row>
    <row r="326" spans="1:47" s="82" customFormat="1" ht="12.95" customHeight="1" x14ac:dyDescent="0.2">
      <c r="A326" s="68" t="s">
        <v>1014</v>
      </c>
      <c r="B326" s="69" t="s">
        <v>165</v>
      </c>
      <c r="C326" s="68">
        <v>52104.675000000003</v>
      </c>
      <c r="D326" s="68" t="s">
        <v>206</v>
      </c>
      <c r="E326" s="82">
        <f t="shared" si="142"/>
        <v>3547.9537829832871</v>
      </c>
      <c r="F326" s="82">
        <f t="shared" si="159"/>
        <v>3548</v>
      </c>
      <c r="G326" s="82">
        <f t="shared" si="143"/>
        <v>-0.10477399999945192</v>
      </c>
      <c r="I326" s="82">
        <f t="shared" si="166"/>
        <v>-0.10477399999945192</v>
      </c>
      <c r="Q326" s="111">
        <f t="shared" si="144"/>
        <v>37086.175000000003</v>
      </c>
      <c r="S326" s="83">
        <f t="shared" si="167"/>
        <v>0.1</v>
      </c>
      <c r="Z326" s="82">
        <f t="shared" si="145"/>
        <v>3548</v>
      </c>
      <c r="AA326" s="82">
        <f t="shared" si="146"/>
        <v>-0.10594769585535871</v>
      </c>
      <c r="AB326" s="82">
        <f t="shared" si="147"/>
        <v>-5.959013597188214E-2</v>
      </c>
      <c r="AC326" s="82">
        <f t="shared" si="148"/>
        <v>-0.10477399999945192</v>
      </c>
      <c r="AD326" s="82">
        <f t="shared" si="149"/>
        <v>1.1736958559067923E-3</v>
      </c>
      <c r="AE326" s="82">
        <f t="shared" si="150"/>
        <v>1.3775619621727777E-7</v>
      </c>
      <c r="AF326" s="82">
        <f t="shared" si="151"/>
        <v>-0.10477399999945192</v>
      </c>
      <c r="AG326" s="83"/>
      <c r="AH326" s="82">
        <f t="shared" si="152"/>
        <v>-4.5183864027569777E-2</v>
      </c>
      <c r="AI326" s="82">
        <f t="shared" si="153"/>
        <v>0.4859494486889171</v>
      </c>
      <c r="AJ326" s="82">
        <f t="shared" si="154"/>
        <v>-0.17302270327645428</v>
      </c>
      <c r="AK326" s="82">
        <f t="shared" si="155"/>
        <v>0.19955919197255886</v>
      </c>
      <c r="AL326" s="82">
        <f t="shared" si="156"/>
        <v>2.7712918348903268</v>
      </c>
      <c r="AM326" s="82">
        <f t="shared" si="157"/>
        <v>5.339155942395033</v>
      </c>
      <c r="AN326" s="82">
        <f t="shared" si="168"/>
        <v>15.03761116137726</v>
      </c>
      <c r="AO326" s="82">
        <f t="shared" si="168"/>
        <v>15.034838739566787</v>
      </c>
      <c r="AP326" s="82">
        <f t="shared" si="168"/>
        <v>15.041252700627759</v>
      </c>
      <c r="AQ326" s="82">
        <f t="shared" si="168"/>
        <v>15.026363866461745</v>
      </c>
      <c r="AR326" s="82">
        <f t="shared" si="168"/>
        <v>15.060662584472679</v>
      </c>
      <c r="AS326" s="82">
        <f t="shared" si="168"/>
        <v>14.980154432477837</v>
      </c>
      <c r="AT326" s="82">
        <f t="shared" si="168"/>
        <v>15.162006975318793</v>
      </c>
      <c r="AU326" s="82">
        <f t="shared" si="158"/>
        <v>14.693833851376292</v>
      </c>
    </row>
    <row r="327" spans="1:47" s="82" customFormat="1" ht="12.95" customHeight="1" x14ac:dyDescent="0.2">
      <c r="A327" s="68" t="s">
        <v>1014</v>
      </c>
      <c r="B327" s="69" t="s">
        <v>165</v>
      </c>
      <c r="C327" s="68">
        <v>52435.65</v>
      </c>
      <c r="D327" s="68" t="s">
        <v>206</v>
      </c>
      <c r="E327" s="82">
        <f t="shared" si="142"/>
        <v>3693.950663001619</v>
      </c>
      <c r="F327" s="82">
        <f t="shared" si="159"/>
        <v>3694</v>
      </c>
      <c r="G327" s="82">
        <f t="shared" si="143"/>
        <v>-0.11184700000012526</v>
      </c>
      <c r="I327" s="82">
        <f t="shared" si="166"/>
        <v>-0.11184700000012526</v>
      </c>
      <c r="Q327" s="111">
        <f t="shared" si="144"/>
        <v>37417.15</v>
      </c>
      <c r="S327" s="83">
        <f t="shared" si="167"/>
        <v>0.1</v>
      </c>
      <c r="Z327" s="82">
        <f t="shared" si="145"/>
        <v>3694</v>
      </c>
      <c r="AA327" s="82">
        <f t="shared" si="146"/>
        <v>-0.1138987647572126</v>
      </c>
      <c r="AB327" s="82">
        <f t="shared" si="147"/>
        <v>-7.0527135074049271E-2</v>
      </c>
      <c r="AC327" s="82">
        <f t="shared" si="148"/>
        <v>-0.11184700000012526</v>
      </c>
      <c r="AD327" s="82">
        <f t="shared" si="149"/>
        <v>2.0517647570873349E-3</v>
      </c>
      <c r="AE327" s="82">
        <f t="shared" si="150"/>
        <v>4.2097386184256503E-7</v>
      </c>
      <c r="AF327" s="82">
        <f t="shared" si="151"/>
        <v>-0.11184700000012526</v>
      </c>
      <c r="AG327" s="83"/>
      <c r="AH327" s="82">
        <f t="shared" si="152"/>
        <v>-4.1319864926075991E-2</v>
      </c>
      <c r="AI327" s="82">
        <f t="shared" si="153"/>
        <v>0.48151281916742394</v>
      </c>
      <c r="AJ327" s="82">
        <f t="shared" si="154"/>
        <v>-0.15041466312998408</v>
      </c>
      <c r="AK327" s="82">
        <f t="shared" si="155"/>
        <v>0.18773088109380504</v>
      </c>
      <c r="AL327" s="82">
        <f t="shared" si="156"/>
        <v>2.7942019778148453</v>
      </c>
      <c r="AM327" s="82">
        <f t="shared" si="157"/>
        <v>5.6991916778290719</v>
      </c>
      <c r="AN327" s="82">
        <f t="shared" si="168"/>
        <v>15.077123185928009</v>
      </c>
      <c r="AO327" s="82">
        <f t="shared" si="168"/>
        <v>15.073880603621207</v>
      </c>
      <c r="AP327" s="82">
        <f t="shared" si="168"/>
        <v>15.081160379196177</v>
      </c>
      <c r="AQ327" s="82">
        <f t="shared" si="168"/>
        <v>15.064762002387969</v>
      </c>
      <c r="AR327" s="82">
        <f t="shared" si="168"/>
        <v>15.10143060070377</v>
      </c>
      <c r="AS327" s="82">
        <f t="shared" si="168"/>
        <v>15.017985979369024</v>
      </c>
      <c r="AT327" s="82">
        <f t="shared" si="168"/>
        <v>15.201377313904779</v>
      </c>
      <c r="AU327" s="82">
        <f t="shared" si="158"/>
        <v>14.750436410791794</v>
      </c>
    </row>
    <row r="328" spans="1:47" s="82" customFormat="1" ht="12.95" customHeight="1" x14ac:dyDescent="0.2">
      <c r="A328" s="82" t="s">
        <v>164</v>
      </c>
      <c r="B328" s="83" t="s">
        <v>165</v>
      </c>
      <c r="C328" s="73">
        <v>52442.440999999999</v>
      </c>
      <c r="D328" s="73">
        <v>3.0000000000000001E-3</v>
      </c>
      <c r="E328" s="82">
        <f t="shared" si="142"/>
        <v>3696.9462512249111</v>
      </c>
      <c r="F328" s="82">
        <f t="shared" si="159"/>
        <v>3697</v>
      </c>
      <c r="G328" s="82">
        <f t="shared" si="143"/>
        <v>-0.12184849999903236</v>
      </c>
      <c r="I328" s="82">
        <f t="shared" si="166"/>
        <v>-0.12184849999903236</v>
      </c>
      <c r="Q328" s="111">
        <f t="shared" si="144"/>
        <v>37423.940999999999</v>
      </c>
      <c r="S328" s="83">
        <f t="shared" si="167"/>
        <v>0.1</v>
      </c>
      <c r="Z328" s="82">
        <f t="shared" si="145"/>
        <v>3697</v>
      </c>
      <c r="AA328" s="82">
        <f t="shared" si="146"/>
        <v>-0.11406534724482538</v>
      </c>
      <c r="AB328" s="82">
        <f t="shared" si="147"/>
        <v>-8.0608367057106514E-2</v>
      </c>
      <c r="AC328" s="82">
        <f t="shared" si="148"/>
        <v>-0.12184849999903236</v>
      </c>
      <c r="AD328" s="82">
        <f t="shared" si="149"/>
        <v>-7.7831527542069762E-3</v>
      </c>
      <c r="AE328" s="82">
        <f t="shared" si="150"/>
        <v>6.0577466795319647E-6</v>
      </c>
      <c r="AF328" s="82">
        <f t="shared" si="151"/>
        <v>-0.12184849999903236</v>
      </c>
      <c r="AG328" s="83"/>
      <c r="AH328" s="82">
        <f t="shared" si="152"/>
        <v>-4.1240132941925842E-2</v>
      </c>
      <c r="AI328" s="82">
        <f t="shared" si="153"/>
        <v>0.48142530654744464</v>
      </c>
      <c r="AJ328" s="82">
        <f t="shared" si="154"/>
        <v>-0.14995349325759014</v>
      </c>
      <c r="AK328" s="82">
        <f t="shared" si="155"/>
        <v>0.1874890069165579</v>
      </c>
      <c r="AL328" s="82">
        <f t="shared" si="156"/>
        <v>2.7946684382621125</v>
      </c>
      <c r="AM328" s="82">
        <f t="shared" si="157"/>
        <v>5.7070108024920971</v>
      </c>
      <c r="AN328" s="82">
        <f t="shared" si="168"/>
        <v>15.07793140417747</v>
      </c>
      <c r="AO328" s="82">
        <f t="shared" si="168"/>
        <v>15.074679147974722</v>
      </c>
      <c r="AP328" s="82">
        <f t="shared" si="168"/>
        <v>15.081976345440172</v>
      </c>
      <c r="AQ328" s="82">
        <f t="shared" si="168"/>
        <v>15.065548415987772</v>
      </c>
      <c r="AR328" s="82">
        <f t="shared" si="168"/>
        <v>15.102261697979685</v>
      </c>
      <c r="AS328" s="82">
        <f t="shared" si="168"/>
        <v>15.018766291931447</v>
      </c>
      <c r="AT328" s="82">
        <f t="shared" si="168"/>
        <v>15.20217095215054</v>
      </c>
      <c r="AU328" s="82">
        <f t="shared" si="158"/>
        <v>14.751599477081154</v>
      </c>
    </row>
    <row r="329" spans="1:47" s="82" customFormat="1" ht="12.95" customHeight="1" x14ac:dyDescent="0.2">
      <c r="A329" s="3" t="s">
        <v>169</v>
      </c>
      <c r="B329" s="9" t="s">
        <v>165</v>
      </c>
      <c r="C329" s="5">
        <v>52526.324000000001</v>
      </c>
      <c r="D329" s="5">
        <v>4.0000000000000001E-3</v>
      </c>
      <c r="E329" s="82">
        <f t="shared" si="142"/>
        <v>3733.9480075103647</v>
      </c>
      <c r="F329" s="82">
        <f t="shared" si="159"/>
        <v>3734</v>
      </c>
      <c r="G329" s="82">
        <f t="shared" si="143"/>
        <v>-0.11786700000084238</v>
      </c>
      <c r="I329" s="82">
        <f t="shared" si="166"/>
        <v>-0.11786700000084238</v>
      </c>
      <c r="Q329" s="111">
        <f t="shared" si="144"/>
        <v>37507.824000000001</v>
      </c>
      <c r="S329" s="83">
        <f t="shared" si="167"/>
        <v>0.1</v>
      </c>
      <c r="Z329" s="82">
        <f t="shared" si="145"/>
        <v>3734</v>
      </c>
      <c r="AA329" s="82">
        <f t="shared" si="146"/>
        <v>-0.11613055627041657</v>
      </c>
      <c r="AB329" s="82">
        <f t="shared" si="147"/>
        <v>-7.7611254349967712E-2</v>
      </c>
      <c r="AC329" s="82">
        <f t="shared" si="148"/>
        <v>-0.11786700000084238</v>
      </c>
      <c r="AD329" s="82">
        <f t="shared" si="149"/>
        <v>-1.7364437304258074E-3</v>
      </c>
      <c r="AE329" s="82">
        <f t="shared" si="150"/>
        <v>3.0152368289350941E-7</v>
      </c>
      <c r="AF329" s="82">
        <f t="shared" si="151"/>
        <v>-0.11786700000084238</v>
      </c>
      <c r="AG329" s="83"/>
      <c r="AH329" s="82">
        <f t="shared" si="152"/>
        <v>-4.0255745650874669E-2</v>
      </c>
      <c r="AI329" s="82">
        <f t="shared" si="153"/>
        <v>0.48035780318942323</v>
      </c>
      <c r="AJ329" s="82">
        <f t="shared" si="154"/>
        <v>-0.14427667873488492</v>
      </c>
      <c r="AK329" s="82">
        <f t="shared" si="155"/>
        <v>0.18450969540337625</v>
      </c>
      <c r="AL329" s="82">
        <f t="shared" si="156"/>
        <v>2.800407707894697</v>
      </c>
      <c r="AM329" s="82">
        <f t="shared" si="157"/>
        <v>5.8049485629346167</v>
      </c>
      <c r="AN329" s="82">
        <f t="shared" si="168"/>
        <v>15.087887593544711</v>
      </c>
      <c r="AO329" s="82">
        <f t="shared" si="168"/>
        <v>15.084516238135018</v>
      </c>
      <c r="AP329" s="82">
        <f t="shared" si="168"/>
        <v>15.092026626423587</v>
      </c>
      <c r="AQ329" s="82">
        <f t="shared" si="168"/>
        <v>15.075239803327126</v>
      </c>
      <c r="AR329" s="82">
        <f t="shared" si="168"/>
        <v>15.112489915526368</v>
      </c>
      <c r="AS329" s="82">
        <f t="shared" si="168"/>
        <v>15.028400613821443</v>
      </c>
      <c r="AT329" s="82">
        <f t="shared" si="168"/>
        <v>15.21190919900951</v>
      </c>
      <c r="AU329" s="82">
        <f t="shared" si="158"/>
        <v>14.765943961316589</v>
      </c>
    </row>
    <row r="330" spans="1:47" s="82" customFormat="1" ht="12.95" customHeight="1" x14ac:dyDescent="0.2">
      <c r="A330" s="68" t="s">
        <v>1014</v>
      </c>
      <c r="B330" s="69" t="s">
        <v>165</v>
      </c>
      <c r="C330" s="68">
        <v>52775.680399999997</v>
      </c>
      <c r="D330" s="68" t="s">
        <v>206</v>
      </c>
      <c r="E330" s="82">
        <f t="shared" si="142"/>
        <v>3843.9419841327772</v>
      </c>
      <c r="F330" s="82">
        <f t="shared" si="159"/>
        <v>3844</v>
      </c>
      <c r="G330" s="82">
        <f t="shared" si="143"/>
        <v>-0.13152200000331504</v>
      </c>
      <c r="J330" s="82">
        <f>+G330</f>
        <v>-0.13152200000331504</v>
      </c>
      <c r="Q330" s="111">
        <f t="shared" si="144"/>
        <v>37757.180399999997</v>
      </c>
      <c r="S330" s="83">
        <f>S$17</f>
        <v>1</v>
      </c>
      <c r="Z330" s="82">
        <f t="shared" si="145"/>
        <v>3844</v>
      </c>
      <c r="AA330" s="82">
        <f t="shared" si="146"/>
        <v>-0.12238789579532791</v>
      </c>
      <c r="AB330" s="82">
        <f t="shared" si="147"/>
        <v>-9.4203307482698839E-2</v>
      </c>
      <c r="AC330" s="82">
        <f t="shared" si="148"/>
        <v>-0.13152200000331504</v>
      </c>
      <c r="AD330" s="82">
        <f t="shared" si="149"/>
        <v>-9.1341042079871315E-3</v>
      </c>
      <c r="AE330" s="82">
        <f t="shared" si="150"/>
        <v>8.3431859682368229E-5</v>
      </c>
      <c r="AF330" s="82">
        <f t="shared" si="151"/>
        <v>-0.13152200000331504</v>
      </c>
      <c r="AG330" s="83"/>
      <c r="AH330" s="82">
        <f t="shared" si="152"/>
        <v>-3.731869252061621E-2</v>
      </c>
      <c r="AI330" s="82">
        <f t="shared" si="153"/>
        <v>0.47731102842825168</v>
      </c>
      <c r="AJ330" s="82">
        <f t="shared" si="154"/>
        <v>-0.12751723400634751</v>
      </c>
      <c r="AK330" s="82">
        <f t="shared" si="155"/>
        <v>0.17569313988097798</v>
      </c>
      <c r="AL330" s="82">
        <f t="shared" si="156"/>
        <v>2.8173242993489982</v>
      </c>
      <c r="AM330" s="82">
        <f t="shared" si="157"/>
        <v>6.1135913824988055</v>
      </c>
      <c r="AN330" s="82">
        <f t="shared" si="168"/>
        <v>15.117360464786993</v>
      </c>
      <c r="AO330" s="82">
        <f t="shared" si="168"/>
        <v>15.113639703950289</v>
      </c>
      <c r="AP330" s="82">
        <f t="shared" si="168"/>
        <v>15.121761484116478</v>
      </c>
      <c r="AQ330" s="82">
        <f t="shared" si="168"/>
        <v>15.103975063434397</v>
      </c>
      <c r="AR330" s="82">
        <f t="shared" si="168"/>
        <v>15.142657157967092</v>
      </c>
      <c r="AS330" s="82">
        <f t="shared" si="168"/>
        <v>15.057162874694285</v>
      </c>
      <c r="AT330" s="82">
        <f t="shared" si="168"/>
        <v>15.240322589844066</v>
      </c>
      <c r="AU330" s="82">
        <f t="shared" si="158"/>
        <v>14.808589725259775</v>
      </c>
    </row>
    <row r="331" spans="1:47" s="82" customFormat="1" ht="12.95" customHeight="1" x14ac:dyDescent="0.2">
      <c r="A331" s="3" t="s">
        <v>166</v>
      </c>
      <c r="B331" s="9" t="s">
        <v>165</v>
      </c>
      <c r="C331" s="5">
        <v>52875.421999999999</v>
      </c>
      <c r="D331" s="5">
        <v>5.0000000000000001E-3</v>
      </c>
      <c r="E331" s="82">
        <f t="shared" si="142"/>
        <v>3887.9391513146993</v>
      </c>
      <c r="F331" s="82">
        <f t="shared" si="159"/>
        <v>3888</v>
      </c>
      <c r="G331" s="82">
        <f t="shared" si="143"/>
        <v>-0.13794400000188034</v>
      </c>
      <c r="K331" s="82">
        <f>+G331</f>
        <v>-0.13794400000188034</v>
      </c>
      <c r="Q331" s="111">
        <f t="shared" si="144"/>
        <v>37856.921999999999</v>
      </c>
      <c r="S331" s="83">
        <f>S$18</f>
        <v>1</v>
      </c>
      <c r="Z331" s="82">
        <f t="shared" si="145"/>
        <v>3888</v>
      </c>
      <c r="AA331" s="82">
        <f t="shared" si="146"/>
        <v>-0.12494046025741673</v>
      </c>
      <c r="AB331" s="82">
        <f t="shared" si="147"/>
        <v>-0.10180414874792723</v>
      </c>
      <c r="AC331" s="82">
        <f t="shared" si="148"/>
        <v>-0.13794400000188034</v>
      </c>
      <c r="AD331" s="82">
        <f t="shared" si="149"/>
        <v>-1.300353974446361E-2</v>
      </c>
      <c r="AE331" s="82">
        <f t="shared" si="150"/>
        <v>1.6909204588584474E-4</v>
      </c>
      <c r="AF331" s="82">
        <f t="shared" si="151"/>
        <v>-0.13794400000188034</v>
      </c>
      <c r="AG331" s="83"/>
      <c r="AH331" s="82">
        <f t="shared" si="152"/>
        <v>-3.6139851253953116E-2</v>
      </c>
      <c r="AI331" s="82">
        <f t="shared" si="153"/>
        <v>0.47614433210858864</v>
      </c>
      <c r="AJ331" s="82">
        <f t="shared" si="154"/>
        <v>-0.12086166488541172</v>
      </c>
      <c r="AK331" s="82">
        <f t="shared" si="155"/>
        <v>0.17218327335142683</v>
      </c>
      <c r="AL331" s="82">
        <f t="shared" si="156"/>
        <v>2.8240318075391357</v>
      </c>
      <c r="AM331" s="82">
        <f t="shared" si="157"/>
        <v>6.2449896632265229</v>
      </c>
      <c r="AN331" s="82">
        <f t="shared" ref="AN331:AT340" si="169">$AU331+$AB$7*SIN(AO331)</f>
        <v>15.129097949819201</v>
      </c>
      <c r="AO331" s="82">
        <f t="shared" si="169"/>
        <v>15.125240669733781</v>
      </c>
      <c r="AP331" s="82">
        <f t="shared" si="169"/>
        <v>15.13359543977079</v>
      </c>
      <c r="AQ331" s="82">
        <f t="shared" si="169"/>
        <v>15.115440710338117</v>
      </c>
      <c r="AR331" s="82">
        <f t="shared" si="169"/>
        <v>15.154622758377528</v>
      </c>
      <c r="AS331" s="82">
        <f t="shared" si="169"/>
        <v>15.068720507597686</v>
      </c>
      <c r="AT331" s="82">
        <f t="shared" si="169"/>
        <v>15.25146663250664</v>
      </c>
      <c r="AU331" s="82">
        <f t="shared" si="158"/>
        <v>14.82564803083705</v>
      </c>
    </row>
    <row r="332" spans="1:47" s="82" customFormat="1" ht="12.95" customHeight="1" x14ac:dyDescent="0.2">
      <c r="A332" s="5" t="s">
        <v>187</v>
      </c>
      <c r="B332" s="9" t="s">
        <v>165</v>
      </c>
      <c r="C332" s="5">
        <v>53190.527000000002</v>
      </c>
      <c r="D332" s="5">
        <v>2E-3</v>
      </c>
      <c r="E332" s="82">
        <f t="shared" si="142"/>
        <v>4026.9355917654198</v>
      </c>
      <c r="F332" s="82">
        <f t="shared" si="159"/>
        <v>4027</v>
      </c>
      <c r="G332" s="82">
        <f t="shared" si="143"/>
        <v>-0.14601349999429658</v>
      </c>
      <c r="I332" s="82">
        <f>+G332</f>
        <v>-0.14601349999429658</v>
      </c>
      <c r="Q332" s="111">
        <f t="shared" si="144"/>
        <v>38172.027000000002</v>
      </c>
      <c r="S332" s="83">
        <f>S$16</f>
        <v>0.1</v>
      </c>
      <c r="Z332" s="82">
        <f t="shared" si="145"/>
        <v>4027</v>
      </c>
      <c r="AA332" s="82">
        <f t="shared" si="146"/>
        <v>-0.13319269642787829</v>
      </c>
      <c r="AB332" s="82">
        <f t="shared" si="147"/>
        <v>-0.11361065875702851</v>
      </c>
      <c r="AC332" s="82">
        <f t="shared" si="148"/>
        <v>-0.14601349999429658</v>
      </c>
      <c r="AD332" s="82">
        <f t="shared" si="149"/>
        <v>-1.2820803566418293E-2</v>
      </c>
      <c r="AE332" s="82">
        <f t="shared" si="150"/>
        <v>1.6437300408868404E-5</v>
      </c>
      <c r="AF332" s="82">
        <f t="shared" si="151"/>
        <v>-0.14601349999429658</v>
      </c>
      <c r="AG332" s="83"/>
      <c r="AH332" s="82">
        <f t="shared" si="152"/>
        <v>-3.2402841237268068E-2</v>
      </c>
      <c r="AI332" s="82">
        <f t="shared" si="153"/>
        <v>0.47264761352235407</v>
      </c>
      <c r="AJ332" s="82">
        <f t="shared" si="154"/>
        <v>-0.10001122752914035</v>
      </c>
      <c r="AK332" s="82">
        <f t="shared" si="155"/>
        <v>0.16115613820236713</v>
      </c>
      <c r="AL332" s="82">
        <f t="shared" si="156"/>
        <v>2.8450109670061647</v>
      </c>
      <c r="AM332" s="82">
        <f t="shared" si="157"/>
        <v>6.6940018101684489</v>
      </c>
      <c r="AN332" s="82">
        <f t="shared" si="169"/>
        <v>15.165991369412355</v>
      </c>
      <c r="AO332" s="82">
        <f t="shared" si="169"/>
        <v>15.161722569561427</v>
      </c>
      <c r="AP332" s="82">
        <f t="shared" si="169"/>
        <v>15.170757583698297</v>
      </c>
      <c r="AQ332" s="82">
        <f t="shared" si="169"/>
        <v>15.151575728207039</v>
      </c>
      <c r="AR332" s="82">
        <f t="shared" si="169"/>
        <v>15.192042219542635</v>
      </c>
      <c r="AS332" s="82">
        <f t="shared" si="169"/>
        <v>15.10544239035702</v>
      </c>
      <c r="AT332" s="82">
        <f t="shared" si="169"/>
        <v>15.285866047056887</v>
      </c>
      <c r="AU332" s="82">
        <f t="shared" si="158"/>
        <v>14.879536768910713</v>
      </c>
    </row>
    <row r="333" spans="1:47" s="82" customFormat="1" ht="12.95" customHeight="1" x14ac:dyDescent="0.2">
      <c r="A333" s="68" t="s">
        <v>1172</v>
      </c>
      <c r="B333" s="69" t="s">
        <v>165</v>
      </c>
      <c r="C333" s="68">
        <v>53548.7</v>
      </c>
      <c r="D333" s="68" t="s">
        <v>206</v>
      </c>
      <c r="E333" s="82">
        <f t="shared" si="142"/>
        <v>4184.9298224680579</v>
      </c>
      <c r="F333" s="82">
        <f t="shared" si="159"/>
        <v>4185</v>
      </c>
      <c r="G333" s="82">
        <f t="shared" si="143"/>
        <v>-0.15909250000549946</v>
      </c>
      <c r="K333" s="82">
        <f>+G333</f>
        <v>-0.15909250000549946</v>
      </c>
      <c r="Q333" s="111">
        <f t="shared" si="144"/>
        <v>38530.199999999997</v>
      </c>
      <c r="S333" s="83">
        <f>S$18</f>
        <v>1</v>
      </c>
      <c r="Z333" s="82">
        <f t="shared" si="145"/>
        <v>4185</v>
      </c>
      <c r="AA333" s="82">
        <f t="shared" si="146"/>
        <v>-0.14292510460335511</v>
      </c>
      <c r="AB333" s="82">
        <f t="shared" si="147"/>
        <v>-0.13095684903922855</v>
      </c>
      <c r="AC333" s="82">
        <f t="shared" si="148"/>
        <v>-0.15909250000549946</v>
      </c>
      <c r="AD333" s="82">
        <f t="shared" si="149"/>
        <v>-1.6167395402144347E-2</v>
      </c>
      <c r="AE333" s="82">
        <f t="shared" si="150"/>
        <v>2.6138467408927819E-4</v>
      </c>
      <c r="AF333" s="82">
        <f t="shared" si="151"/>
        <v>-0.15909250000549946</v>
      </c>
      <c r="AG333" s="83"/>
      <c r="AH333" s="82">
        <f t="shared" si="152"/>
        <v>-2.8135650966270923E-2</v>
      </c>
      <c r="AI333" s="82">
        <f t="shared" si="153"/>
        <v>0.46900911358628983</v>
      </c>
      <c r="AJ333" s="82">
        <f t="shared" si="154"/>
        <v>-7.6621770237892017E-2</v>
      </c>
      <c r="AK333" s="82">
        <f t="shared" si="155"/>
        <v>0.14872968415737067</v>
      </c>
      <c r="AL333" s="82">
        <f t="shared" si="156"/>
        <v>2.8684927301911434</v>
      </c>
      <c r="AM333" s="82">
        <f t="shared" si="157"/>
        <v>7.2777535090921157</v>
      </c>
      <c r="AN333" s="82">
        <f t="shared" si="169"/>
        <v>15.207599181854034</v>
      </c>
      <c r="AO333" s="82">
        <f t="shared" si="169"/>
        <v>15.202915489528115</v>
      </c>
      <c r="AP333" s="82">
        <f t="shared" si="169"/>
        <v>15.21259522097073</v>
      </c>
      <c r="AQ333" s="82">
        <f t="shared" si="169"/>
        <v>15.192532780984466</v>
      </c>
      <c r="AR333" s="82">
        <f t="shared" si="169"/>
        <v>15.233875863332997</v>
      </c>
      <c r="AS333" s="82">
        <f t="shared" si="169"/>
        <v>15.147591203194127</v>
      </c>
      <c r="AT333" s="82">
        <f t="shared" si="169"/>
        <v>15.323538227053421</v>
      </c>
      <c r="AU333" s="82">
        <f t="shared" si="158"/>
        <v>14.940791593483652</v>
      </c>
    </row>
    <row r="334" spans="1:47" s="82" customFormat="1" ht="12.95" customHeight="1" x14ac:dyDescent="0.2">
      <c r="A334" s="5" t="s">
        <v>183</v>
      </c>
      <c r="B334" s="9" t="s">
        <v>165</v>
      </c>
      <c r="C334" s="5">
        <v>53548.701800000003</v>
      </c>
      <c r="D334" s="5">
        <v>4.0000000000000002E-4</v>
      </c>
      <c r="E334" s="82">
        <f t="shared" si="142"/>
        <v>4184.9306164687669</v>
      </c>
      <c r="F334" s="82">
        <f t="shared" si="159"/>
        <v>4185</v>
      </c>
      <c r="G334" s="82">
        <f t="shared" si="143"/>
        <v>-0.15729250000003958</v>
      </c>
      <c r="K334" s="82">
        <f>+G334</f>
        <v>-0.15729250000003958</v>
      </c>
      <c r="Q334" s="111">
        <f t="shared" si="144"/>
        <v>38530.201800000003</v>
      </c>
      <c r="S334" s="83">
        <f>S$18</f>
        <v>1</v>
      </c>
      <c r="Z334" s="82">
        <f t="shared" si="145"/>
        <v>4185</v>
      </c>
      <c r="AA334" s="82">
        <f t="shared" si="146"/>
        <v>-0.14292510460335511</v>
      </c>
      <c r="AB334" s="82">
        <f t="shared" si="147"/>
        <v>-0.12915684903376867</v>
      </c>
      <c r="AC334" s="82">
        <f t="shared" si="148"/>
        <v>-0.15729250000003958</v>
      </c>
      <c r="AD334" s="82">
        <f t="shared" si="149"/>
        <v>-1.4367395396684468E-2</v>
      </c>
      <c r="AE334" s="82">
        <f t="shared" si="150"/>
        <v>2.0642205048467004E-4</v>
      </c>
      <c r="AF334" s="82">
        <f t="shared" si="151"/>
        <v>-0.15729250000003958</v>
      </c>
      <c r="AG334" s="83"/>
      <c r="AH334" s="82">
        <f t="shared" si="152"/>
        <v>-2.8135650966270923E-2</v>
      </c>
      <c r="AI334" s="82">
        <f t="shared" si="153"/>
        <v>0.46900911358628983</v>
      </c>
      <c r="AJ334" s="82">
        <f t="shared" si="154"/>
        <v>-7.6621770237892017E-2</v>
      </c>
      <c r="AK334" s="82">
        <f t="shared" si="155"/>
        <v>0.14872968415737067</v>
      </c>
      <c r="AL334" s="82">
        <f t="shared" si="156"/>
        <v>2.8684927301911434</v>
      </c>
      <c r="AM334" s="82">
        <f t="shared" si="157"/>
        <v>7.2777535090921157</v>
      </c>
      <c r="AN334" s="82">
        <f t="shared" si="169"/>
        <v>15.207599181854034</v>
      </c>
      <c r="AO334" s="82">
        <f t="shared" si="169"/>
        <v>15.202915489528115</v>
      </c>
      <c r="AP334" s="82">
        <f t="shared" si="169"/>
        <v>15.21259522097073</v>
      </c>
      <c r="AQ334" s="82">
        <f t="shared" si="169"/>
        <v>15.192532780984466</v>
      </c>
      <c r="AR334" s="82">
        <f t="shared" si="169"/>
        <v>15.233875863332997</v>
      </c>
      <c r="AS334" s="82">
        <f t="shared" si="169"/>
        <v>15.147591203194127</v>
      </c>
      <c r="AT334" s="82">
        <f t="shared" si="169"/>
        <v>15.323538227053421</v>
      </c>
      <c r="AU334" s="82">
        <f t="shared" si="158"/>
        <v>14.940791593483652</v>
      </c>
    </row>
    <row r="335" spans="1:47" s="82" customFormat="1" ht="12.95" customHeight="1" x14ac:dyDescent="0.2">
      <c r="A335" s="5" t="s">
        <v>187</v>
      </c>
      <c r="B335" s="9" t="s">
        <v>165</v>
      </c>
      <c r="C335" s="5">
        <v>53555.500999999997</v>
      </c>
      <c r="D335" s="5">
        <v>2E-3</v>
      </c>
      <c r="E335" s="82">
        <f t="shared" si="142"/>
        <v>4187.9298218063905</v>
      </c>
      <c r="F335" s="82">
        <f t="shared" si="159"/>
        <v>4188</v>
      </c>
      <c r="G335" s="82">
        <f t="shared" si="143"/>
        <v>-0.15909400000236928</v>
      </c>
      <c r="I335" s="82">
        <f>+G335</f>
        <v>-0.15909400000236928</v>
      </c>
      <c r="Q335" s="111">
        <f t="shared" si="144"/>
        <v>38537.000999999997</v>
      </c>
      <c r="S335" s="83">
        <f>S$16</f>
        <v>0.1</v>
      </c>
      <c r="Z335" s="82">
        <f t="shared" si="145"/>
        <v>4188</v>
      </c>
      <c r="AA335" s="82">
        <f t="shared" si="146"/>
        <v>-0.14311356207124679</v>
      </c>
      <c r="AB335" s="82">
        <f t="shared" si="147"/>
        <v>-0.13103953085874931</v>
      </c>
      <c r="AC335" s="82">
        <f t="shared" si="148"/>
        <v>-0.15909400000236928</v>
      </c>
      <c r="AD335" s="82">
        <f t="shared" si="149"/>
        <v>-1.5980437931122499E-2</v>
      </c>
      <c r="AE335" s="82">
        <f t="shared" si="150"/>
        <v>2.5537439647045874E-5</v>
      </c>
      <c r="AF335" s="82">
        <f t="shared" si="151"/>
        <v>-0.15909400000236928</v>
      </c>
      <c r="AG335" s="83"/>
      <c r="AH335" s="82">
        <f t="shared" si="152"/>
        <v>-2.8054469143619965E-2</v>
      </c>
      <c r="AI335" s="82">
        <f t="shared" si="153"/>
        <v>0.46894338235182553</v>
      </c>
      <c r="AJ335" s="82">
        <f t="shared" si="154"/>
        <v>-7.6180762775683919E-2</v>
      </c>
      <c r="AK335" s="82">
        <f t="shared" si="155"/>
        <v>0.14849481221931432</v>
      </c>
      <c r="AL335" s="82">
        <f t="shared" si="156"/>
        <v>2.8689350304335131</v>
      </c>
      <c r="AM335" s="82">
        <f t="shared" si="157"/>
        <v>7.2897072688182094</v>
      </c>
      <c r="AN335" s="82">
        <f t="shared" si="169"/>
        <v>15.208385953215638</v>
      </c>
      <c r="AO335" s="82">
        <f t="shared" si="169"/>
        <v>15.203695074669019</v>
      </c>
      <c r="AP335" s="82">
        <f t="shared" si="169"/>
        <v>15.213385503439234</v>
      </c>
      <c r="AQ335" s="82">
        <f t="shared" si="169"/>
        <v>15.193309589462725</v>
      </c>
      <c r="AR335" s="82">
        <f t="shared" si="169"/>
        <v>15.234663005519495</v>
      </c>
      <c r="AS335" s="82">
        <f t="shared" si="169"/>
        <v>15.14839582102079</v>
      </c>
      <c r="AT335" s="82">
        <f t="shared" si="169"/>
        <v>15.324239344344061</v>
      </c>
      <c r="AU335" s="82">
        <f t="shared" si="158"/>
        <v>14.941954659773012</v>
      </c>
    </row>
    <row r="336" spans="1:47" s="82" customFormat="1" ht="12.95" customHeight="1" x14ac:dyDescent="0.2">
      <c r="A336" s="68" t="s">
        <v>1172</v>
      </c>
      <c r="B336" s="69" t="s">
        <v>165</v>
      </c>
      <c r="C336" s="68">
        <v>53879.675900000002</v>
      </c>
      <c r="D336" s="68" t="s">
        <v>206</v>
      </c>
      <c r="E336" s="82">
        <f t="shared" si="142"/>
        <v>4330.9270994867456</v>
      </c>
      <c r="F336" s="82">
        <f t="shared" si="159"/>
        <v>4331</v>
      </c>
      <c r="G336" s="82">
        <f t="shared" si="143"/>
        <v>-0.16526549999980489</v>
      </c>
      <c r="K336" s="82">
        <f>+G336</f>
        <v>-0.16526549999980489</v>
      </c>
      <c r="Q336" s="111">
        <f t="shared" si="144"/>
        <v>38861.175900000002</v>
      </c>
      <c r="S336" s="83">
        <f>S$18</f>
        <v>1</v>
      </c>
      <c r="Z336" s="82">
        <f t="shared" si="145"/>
        <v>4331</v>
      </c>
      <c r="AA336" s="82">
        <f t="shared" si="146"/>
        <v>-0.15225682953157199</v>
      </c>
      <c r="AB336" s="82">
        <f t="shared" si="147"/>
        <v>-0.14108587017801158</v>
      </c>
      <c r="AC336" s="82">
        <f t="shared" si="148"/>
        <v>-0.16526549999980489</v>
      </c>
      <c r="AD336" s="82">
        <f t="shared" si="149"/>
        <v>-1.3008670468232897E-2</v>
      </c>
      <c r="AE336" s="82">
        <f t="shared" si="150"/>
        <v>1.6922550735107471E-4</v>
      </c>
      <c r="AF336" s="82">
        <f t="shared" si="151"/>
        <v>-0.16526549999980489</v>
      </c>
      <c r="AG336" s="83"/>
      <c r="AH336" s="82">
        <f t="shared" si="152"/>
        <v>-2.4179629821793308E-2</v>
      </c>
      <c r="AI336" s="82">
        <f t="shared" si="153"/>
        <v>0.46595087525047718</v>
      </c>
      <c r="AJ336" s="82">
        <f t="shared" si="154"/>
        <v>-5.5288775438081202E-2</v>
      </c>
      <c r="AK336" s="82">
        <f t="shared" si="155"/>
        <v>0.13734399425616503</v>
      </c>
      <c r="AL336" s="82">
        <f t="shared" si="156"/>
        <v>2.8898726897722433</v>
      </c>
      <c r="AM336" s="82">
        <f t="shared" si="157"/>
        <v>7.9033395307676857</v>
      </c>
      <c r="AN336" s="82">
        <f t="shared" si="169"/>
        <v>15.245753741862705</v>
      </c>
      <c r="AO336" s="82">
        <f t="shared" si="169"/>
        <v>15.240756411907956</v>
      </c>
      <c r="AP336" s="82">
        <f t="shared" si="169"/>
        <v>15.250881084930629</v>
      </c>
      <c r="AQ336" s="82">
        <f t="shared" si="169"/>
        <v>15.230314287511488</v>
      </c>
      <c r="AR336" s="82">
        <f t="shared" si="169"/>
        <v>15.271877108644937</v>
      </c>
      <c r="AS336" s="82">
        <f t="shared" si="169"/>
        <v>15.186939466843356</v>
      </c>
      <c r="AT336" s="82">
        <f t="shared" si="169"/>
        <v>15.357070890305753</v>
      </c>
      <c r="AU336" s="82">
        <f t="shared" si="158"/>
        <v>14.997394152899155</v>
      </c>
    </row>
    <row r="337" spans="1:47" s="82" customFormat="1" ht="12.95" customHeight="1" x14ac:dyDescent="0.2">
      <c r="A337" s="68" t="s">
        <v>1172</v>
      </c>
      <c r="B337" s="69" t="s">
        <v>165</v>
      </c>
      <c r="C337" s="68">
        <v>53888.743799999997</v>
      </c>
      <c r="D337" s="68" t="s">
        <v>206</v>
      </c>
      <c r="E337" s="82">
        <f t="shared" si="142"/>
        <v>4334.9270544933697</v>
      </c>
      <c r="F337" s="82">
        <f t="shared" si="159"/>
        <v>4335</v>
      </c>
      <c r="G337" s="82">
        <f t="shared" si="143"/>
        <v>-0.1653675000052317</v>
      </c>
      <c r="K337" s="82">
        <f>+G337</f>
        <v>-0.1653675000052317</v>
      </c>
      <c r="Q337" s="111">
        <f t="shared" si="144"/>
        <v>38870.243799999997</v>
      </c>
      <c r="S337" s="83">
        <f>S$18</f>
        <v>1</v>
      </c>
      <c r="Z337" s="82">
        <f t="shared" si="145"/>
        <v>4335</v>
      </c>
      <c r="AA337" s="82">
        <f t="shared" si="146"/>
        <v>-0.15251711832067458</v>
      </c>
      <c r="AB337" s="82">
        <f t="shared" si="147"/>
        <v>-0.14129637970420045</v>
      </c>
      <c r="AC337" s="82">
        <f t="shared" si="148"/>
        <v>-0.1653675000052317</v>
      </c>
      <c r="AD337" s="82">
        <f t="shared" si="149"/>
        <v>-1.2850381684557127E-2</v>
      </c>
      <c r="AE337" s="82">
        <f t="shared" si="150"/>
        <v>1.6513230943880126E-4</v>
      </c>
      <c r="AF337" s="82">
        <f t="shared" si="151"/>
        <v>-0.1653675000052317</v>
      </c>
      <c r="AG337" s="83"/>
      <c r="AH337" s="82">
        <f t="shared" si="152"/>
        <v>-2.407112030103125E-2</v>
      </c>
      <c r="AI337" s="82">
        <f t="shared" si="153"/>
        <v>0.46587107408806561</v>
      </c>
      <c r="AJ337" s="82">
        <f t="shared" si="154"/>
        <v>-5.4707966666719385E-2</v>
      </c>
      <c r="AK337" s="82">
        <f t="shared" si="155"/>
        <v>0.13703332043022315</v>
      </c>
      <c r="AL337" s="82">
        <f t="shared" si="156"/>
        <v>2.8904543789709485</v>
      </c>
      <c r="AM337" s="82">
        <f t="shared" si="157"/>
        <v>7.9218398625424227</v>
      </c>
      <c r="AN337" s="82">
        <f t="shared" si="169"/>
        <v>15.246795268254056</v>
      </c>
      <c r="AO337" s="82">
        <f t="shared" si="169"/>
        <v>15.241790465120568</v>
      </c>
      <c r="AP337" s="82">
        <f t="shared" si="169"/>
        <v>15.251925039321517</v>
      </c>
      <c r="AQ337" s="82">
        <f t="shared" si="169"/>
        <v>15.231348909492054</v>
      </c>
      <c r="AR337" s="82">
        <f t="shared" si="169"/>
        <v>15.272909498340455</v>
      </c>
      <c r="AS337" s="82">
        <f t="shared" si="169"/>
        <v>15.1880229909449</v>
      </c>
      <c r="AT337" s="82">
        <f t="shared" si="169"/>
        <v>15.357973033724257</v>
      </c>
      <c r="AU337" s="82">
        <f t="shared" si="158"/>
        <v>14.998944907951634</v>
      </c>
    </row>
    <row r="338" spans="1:47" s="82" customFormat="1" ht="12.95" customHeight="1" x14ac:dyDescent="0.2">
      <c r="A338" s="3" t="s">
        <v>170</v>
      </c>
      <c r="B338" s="11"/>
      <c r="C338" s="5">
        <v>53920.481099999997</v>
      </c>
      <c r="D338" s="5">
        <v>5.0000000000000001E-4</v>
      </c>
      <c r="E338" s="82">
        <f t="shared" si="142"/>
        <v>4348.9267426275374</v>
      </c>
      <c r="F338" s="82">
        <f t="shared" si="159"/>
        <v>4349</v>
      </c>
      <c r="G338" s="82">
        <f t="shared" si="143"/>
        <v>-0.16607450000446988</v>
      </c>
      <c r="J338" s="82">
        <f>+G338</f>
        <v>-0.16607450000446988</v>
      </c>
      <c r="O338" s="82">
        <f t="shared" ref="O338:O379" ca="1" si="170">+C$11+C$12*$F338</f>
        <v>-0.18357556335912653</v>
      </c>
      <c r="Q338" s="111">
        <f t="shared" si="144"/>
        <v>38901.981099999997</v>
      </c>
      <c r="S338" s="83">
        <f>S$17</f>
        <v>1</v>
      </c>
      <c r="Z338" s="82">
        <f t="shared" si="145"/>
        <v>4349</v>
      </c>
      <c r="AA338" s="82">
        <f t="shared" si="146"/>
        <v>-0.15343008239409797</v>
      </c>
      <c r="AB338" s="82">
        <f t="shared" si="147"/>
        <v>-0.14238320491288914</v>
      </c>
      <c r="AC338" s="82">
        <f t="shared" si="148"/>
        <v>-0.16607450000446988</v>
      </c>
      <c r="AD338" s="82">
        <f t="shared" si="149"/>
        <v>-1.2644417610371911E-2</v>
      </c>
      <c r="AE338" s="82">
        <f t="shared" si="150"/>
        <v>1.598812967054833E-4</v>
      </c>
      <c r="AF338" s="82">
        <f t="shared" si="151"/>
        <v>-0.16607450000446988</v>
      </c>
      <c r="AG338" s="83"/>
      <c r="AH338" s="82">
        <f t="shared" si="152"/>
        <v>-2.3691295091580734E-2</v>
      </c>
      <c r="AI338" s="82">
        <f t="shared" si="153"/>
        <v>0.4655934183286401</v>
      </c>
      <c r="AJ338" s="82">
        <f t="shared" si="154"/>
        <v>-5.2676643449515281E-2</v>
      </c>
      <c r="AK338" s="82">
        <f t="shared" si="155"/>
        <v>0.13594648164002263</v>
      </c>
      <c r="AL338" s="82">
        <f t="shared" si="156"/>
        <v>2.8924886369019025</v>
      </c>
      <c r="AM338" s="82">
        <f t="shared" si="157"/>
        <v>7.9872142547633764</v>
      </c>
      <c r="AN338" s="82">
        <f t="shared" si="169"/>
        <v>15.250439047844585</v>
      </c>
      <c r="AO338" s="82">
        <f t="shared" si="169"/>
        <v>15.24540859628541</v>
      </c>
      <c r="AP338" s="82">
        <f t="shared" si="169"/>
        <v>15.255576812085595</v>
      </c>
      <c r="AQ338" s="82">
        <f t="shared" si="169"/>
        <v>15.234969961366946</v>
      </c>
      <c r="AR338" s="82">
        <f t="shared" si="169"/>
        <v>15.276519224815527</v>
      </c>
      <c r="AS338" s="82">
        <f t="shared" si="169"/>
        <v>15.191817636711992</v>
      </c>
      <c r="AT338" s="82">
        <f t="shared" si="169"/>
        <v>15.36112374662593</v>
      </c>
      <c r="AU338" s="82">
        <f t="shared" si="158"/>
        <v>15.004372550635313</v>
      </c>
    </row>
    <row r="339" spans="1:47" s="82" customFormat="1" ht="12.95" customHeight="1" x14ac:dyDescent="0.2">
      <c r="A339" s="5" t="s">
        <v>184</v>
      </c>
      <c r="B339" s="9" t="s">
        <v>165</v>
      </c>
      <c r="C339" s="5">
        <v>54192.517099999997</v>
      </c>
      <c r="D339" s="5">
        <v>4.0000000000000002E-4</v>
      </c>
      <c r="E339" s="82">
        <f t="shared" si="142"/>
        <v>4468.924951714831</v>
      </c>
      <c r="F339" s="82">
        <f t="shared" si="159"/>
        <v>4469</v>
      </c>
      <c r="G339" s="82">
        <f t="shared" si="143"/>
        <v>-0.17013450000376906</v>
      </c>
      <c r="K339" s="82">
        <f>+G339</f>
        <v>-0.17013450000376906</v>
      </c>
      <c r="O339" s="82">
        <f t="shared" ca="1" si="170"/>
        <v>-0.18626525557828882</v>
      </c>
      <c r="Q339" s="111">
        <f t="shared" si="144"/>
        <v>39174.017099999997</v>
      </c>
      <c r="S339" s="83">
        <f>S$18</f>
        <v>1</v>
      </c>
      <c r="Z339" s="82">
        <f t="shared" si="145"/>
        <v>4469</v>
      </c>
      <c r="AA339" s="82">
        <f t="shared" si="146"/>
        <v>-0.16138069403319205</v>
      </c>
      <c r="AB339" s="82">
        <f t="shared" si="147"/>
        <v>-0.14970095692563212</v>
      </c>
      <c r="AC339" s="82">
        <f t="shared" si="148"/>
        <v>-0.17013450000376906</v>
      </c>
      <c r="AD339" s="82">
        <f t="shared" si="149"/>
        <v>-8.753805970577011E-3</v>
      </c>
      <c r="AE339" s="82">
        <f t="shared" si="150"/>
        <v>7.6629118970509728E-5</v>
      </c>
      <c r="AF339" s="82">
        <f t="shared" si="151"/>
        <v>-0.17013450000376906</v>
      </c>
      <c r="AG339" s="83"/>
      <c r="AH339" s="82">
        <f t="shared" si="152"/>
        <v>-2.0433543078136926E-2</v>
      </c>
      <c r="AI339" s="82">
        <f t="shared" si="153"/>
        <v>0.46331736437107507</v>
      </c>
      <c r="AJ339" s="82">
        <f t="shared" si="154"/>
        <v>-3.5359981880864845E-2</v>
      </c>
      <c r="AK339" s="82">
        <f t="shared" si="155"/>
        <v>0.12666328993974324</v>
      </c>
      <c r="AL339" s="82">
        <f t="shared" si="156"/>
        <v>2.9098223176378215</v>
      </c>
      <c r="AM339" s="82">
        <f t="shared" si="157"/>
        <v>8.5905689842362438</v>
      </c>
      <c r="AN339" s="82">
        <f t="shared" si="169"/>
        <v>15.281573583832232</v>
      </c>
      <c r="AO339" s="82">
        <f t="shared" si="169"/>
        <v>15.276357566656763</v>
      </c>
      <c r="AP339" s="82">
        <f t="shared" si="169"/>
        <v>15.286747048172682</v>
      </c>
      <c r="AQ339" s="82">
        <f t="shared" si="169"/>
        <v>15.266003502360105</v>
      </c>
      <c r="AR339" s="82">
        <f t="shared" si="169"/>
        <v>15.307229788071396</v>
      </c>
      <c r="AS339" s="82">
        <f t="shared" si="169"/>
        <v>15.224490500654518</v>
      </c>
      <c r="AT339" s="82">
        <f t="shared" si="169"/>
        <v>15.38770577673235</v>
      </c>
      <c r="AU339" s="82">
        <f t="shared" si="158"/>
        <v>15.050895202209698</v>
      </c>
    </row>
    <row r="340" spans="1:47" s="82" customFormat="1" ht="12.95" customHeight="1" x14ac:dyDescent="0.2">
      <c r="A340" s="5" t="s">
        <v>178</v>
      </c>
      <c r="B340" s="9" t="s">
        <v>165</v>
      </c>
      <c r="C340" s="5">
        <v>54217.45</v>
      </c>
      <c r="D340" s="5">
        <v>1E-3</v>
      </c>
      <c r="E340" s="82">
        <f t="shared" si="142"/>
        <v>4479.9231407315519</v>
      </c>
      <c r="F340" s="82">
        <f t="shared" si="159"/>
        <v>4480</v>
      </c>
      <c r="G340" s="82">
        <f t="shared" si="143"/>
        <v>-0.17424000000028173</v>
      </c>
      <c r="J340" s="82">
        <f>+G340</f>
        <v>-0.17424000000028173</v>
      </c>
      <c r="O340" s="82">
        <f t="shared" ca="1" si="170"/>
        <v>-0.18651181069837869</v>
      </c>
      <c r="Q340" s="111">
        <f t="shared" si="144"/>
        <v>39198.949999999997</v>
      </c>
      <c r="S340" s="83">
        <f>S$17</f>
        <v>1</v>
      </c>
      <c r="Z340" s="82">
        <f t="shared" si="145"/>
        <v>4480</v>
      </c>
      <c r="AA340" s="82">
        <f t="shared" si="146"/>
        <v>-0.16212077286128534</v>
      </c>
      <c r="AB340" s="82">
        <f t="shared" si="147"/>
        <v>-0.15410522047973696</v>
      </c>
      <c r="AC340" s="82">
        <f t="shared" si="148"/>
        <v>-0.17424000000028173</v>
      </c>
      <c r="AD340" s="82">
        <f t="shared" si="149"/>
        <v>-1.211922713899638E-2</v>
      </c>
      <c r="AE340" s="82">
        <f t="shared" si="150"/>
        <v>1.468756664465864E-4</v>
      </c>
      <c r="AF340" s="82">
        <f t="shared" si="151"/>
        <v>-0.17424000000028173</v>
      </c>
      <c r="AG340" s="83"/>
      <c r="AH340" s="82">
        <f t="shared" si="152"/>
        <v>-2.0134779520544762E-2</v>
      </c>
      <c r="AI340" s="82">
        <f t="shared" si="153"/>
        <v>0.4631179110692385</v>
      </c>
      <c r="AJ340" s="82">
        <f t="shared" si="154"/>
        <v>-3.3780964010443212E-2</v>
      </c>
      <c r="AK340" s="82">
        <f t="shared" si="155"/>
        <v>0.12581519379355849</v>
      </c>
      <c r="AL340" s="82">
        <f t="shared" si="156"/>
        <v>2.9114022800757802</v>
      </c>
      <c r="AM340" s="82">
        <f t="shared" si="157"/>
        <v>8.6500616538035153</v>
      </c>
      <c r="AN340" s="82">
        <f t="shared" si="169"/>
        <v>15.284418988181667</v>
      </c>
      <c r="AO340" s="82">
        <f t="shared" si="169"/>
        <v>15.279189202507611</v>
      </c>
      <c r="AP340" s="82">
        <f t="shared" si="169"/>
        <v>15.289592734787991</v>
      </c>
      <c r="AQ340" s="82">
        <f t="shared" si="169"/>
        <v>15.268848233764659</v>
      </c>
      <c r="AR340" s="82">
        <f t="shared" si="169"/>
        <v>15.310024536966504</v>
      </c>
      <c r="AS340" s="82">
        <f t="shared" si="169"/>
        <v>15.227498678319519</v>
      </c>
      <c r="AT340" s="82">
        <f t="shared" si="169"/>
        <v>15.390105328682127</v>
      </c>
      <c r="AU340" s="82">
        <f t="shared" si="158"/>
        <v>15.055159778604017</v>
      </c>
    </row>
    <row r="341" spans="1:47" s="82" customFormat="1" ht="12.95" customHeight="1" x14ac:dyDescent="0.2">
      <c r="A341" s="5" t="s">
        <v>177</v>
      </c>
      <c r="B341" s="11"/>
      <c r="C341" s="5">
        <v>54217.452499999999</v>
      </c>
      <c r="D341" s="5">
        <v>1.6999999999999999E-3</v>
      </c>
      <c r="E341" s="82">
        <f t="shared" ref="E341:E379" si="171">+(C341-C$7)/C$8</f>
        <v>4479.9242435103124</v>
      </c>
      <c r="F341" s="82">
        <f t="shared" si="159"/>
        <v>4480</v>
      </c>
      <c r="G341" s="82">
        <f t="shared" ref="G341:G379" si="172">+C341-(C$7+F341*C$8)</f>
        <v>-0.17173999999795342</v>
      </c>
      <c r="J341" s="82">
        <f>+G341</f>
        <v>-0.17173999999795342</v>
      </c>
      <c r="O341" s="82">
        <f t="shared" ca="1" si="170"/>
        <v>-0.18651181069837869</v>
      </c>
      <c r="Q341" s="111">
        <f t="shared" ref="Q341:Q379" si="173">+C341-15018.5</f>
        <v>39198.952499999999</v>
      </c>
      <c r="S341" s="83">
        <f>S$17</f>
        <v>1</v>
      </c>
      <c r="Z341" s="82">
        <f t="shared" ref="Z341:Z379" si="174">F341</f>
        <v>4480</v>
      </c>
      <c r="AA341" s="82">
        <f t="shared" ref="AA341:AA379" si="175">AB$3+AB$4*Z341+AB$5*Z341^2+AH341</f>
        <v>-0.16212077286128534</v>
      </c>
      <c r="AB341" s="82">
        <f t="shared" ref="AB341:AB379" si="176">IF(S341&lt;&gt;0,G341-AH341, -9999)</f>
        <v>-0.15160522047740865</v>
      </c>
      <c r="AC341" s="82">
        <f t="shared" ref="AC341:AC379" si="177">+G341-P341</f>
        <v>-0.17173999999795342</v>
      </c>
      <c r="AD341" s="82">
        <f t="shared" ref="AD341:AD379" si="178">IF(S341&lt;&gt;0,G341-AA341, -9999)</f>
        <v>-9.6192271366680737E-3</v>
      </c>
      <c r="AE341" s="82">
        <f t="shared" ref="AE341:AE379" si="179">+(G341-AA341)^2*S341</f>
        <v>9.2529530706811472E-5</v>
      </c>
      <c r="AF341" s="82">
        <f t="shared" ref="AF341:AF379" si="180">IF(S341&lt;&gt;0,G341-P341, -9999)</f>
        <v>-0.17173999999795342</v>
      </c>
      <c r="AG341" s="83"/>
      <c r="AH341" s="82">
        <f t="shared" ref="AH341:AH379" si="181">$AB$6*($AB$11/AI341*AJ341+$AB$12)</f>
        <v>-2.0134779520544762E-2</v>
      </c>
      <c r="AI341" s="82">
        <f t="shared" ref="AI341:AI379" si="182">1+$AB$7*COS(AL341)</f>
        <v>0.4631179110692385</v>
      </c>
      <c r="AJ341" s="82">
        <f t="shared" ref="AJ341:AJ379" si="183">SIN(AL341+RADIANS($AB$9))</f>
        <v>-3.3780964010443212E-2</v>
      </c>
      <c r="AK341" s="82">
        <f t="shared" ref="AK341:AK382" si="184">$AB$7*SIN(AL341)</f>
        <v>0.12581519379355849</v>
      </c>
      <c r="AL341" s="82">
        <f t="shared" ref="AL341:AL382" si="185">2*ATAN(AM341)</f>
        <v>2.9114022800757802</v>
      </c>
      <c r="AM341" s="82">
        <f t="shared" ref="AM341:AM382" si="186">SQRT((1+$AB$7)/(1-$AB$7))*TAN(AN341/2)</f>
        <v>8.6500616538035153</v>
      </c>
      <c r="AN341" s="82">
        <f t="shared" ref="AN341:AT350" si="187">$AU341+$AB$7*SIN(AO341)</f>
        <v>15.284418988181667</v>
      </c>
      <c r="AO341" s="82">
        <f t="shared" si="187"/>
        <v>15.279189202507611</v>
      </c>
      <c r="AP341" s="82">
        <f t="shared" si="187"/>
        <v>15.289592734787991</v>
      </c>
      <c r="AQ341" s="82">
        <f t="shared" si="187"/>
        <v>15.268848233764659</v>
      </c>
      <c r="AR341" s="82">
        <f t="shared" si="187"/>
        <v>15.310024536966504</v>
      </c>
      <c r="AS341" s="82">
        <f t="shared" si="187"/>
        <v>15.227498678319519</v>
      </c>
      <c r="AT341" s="82">
        <f t="shared" si="187"/>
        <v>15.390105328682127</v>
      </c>
      <c r="AU341" s="82">
        <f t="shared" ref="AU341:AU379" si="188">RADIANS($AB$9)+$AB$18*(F341-AB$15)</f>
        <v>15.055159778604017</v>
      </c>
    </row>
    <row r="342" spans="1:47" s="82" customFormat="1" ht="12.95" customHeight="1" x14ac:dyDescent="0.2">
      <c r="A342" s="68" t="s">
        <v>1172</v>
      </c>
      <c r="B342" s="69" t="s">
        <v>165</v>
      </c>
      <c r="C342" s="68">
        <v>54219.719400000002</v>
      </c>
      <c r="D342" s="68" t="s">
        <v>206</v>
      </c>
      <c r="E342" s="82">
        <f t="shared" si="171"/>
        <v>4480.9241991786075</v>
      </c>
      <c r="F342" s="82">
        <f t="shared" si="159"/>
        <v>4481</v>
      </c>
      <c r="G342" s="82">
        <f t="shared" si="172"/>
        <v>-0.17184049999923445</v>
      </c>
      <c r="K342" s="82">
        <f>+G342</f>
        <v>-0.17184049999923445</v>
      </c>
      <c r="O342" s="82">
        <f t="shared" ca="1" si="170"/>
        <v>-0.18653422480020504</v>
      </c>
      <c r="Q342" s="111">
        <f t="shared" si="173"/>
        <v>39201.219400000002</v>
      </c>
      <c r="S342" s="83">
        <f>S$18</f>
        <v>1</v>
      </c>
      <c r="Z342" s="82">
        <f t="shared" si="174"/>
        <v>4481</v>
      </c>
      <c r="AA342" s="82">
        <f t="shared" si="175"/>
        <v>-0.16218814702250897</v>
      </c>
      <c r="AB342" s="82">
        <f t="shared" si="176"/>
        <v>-0.15173288154379169</v>
      </c>
      <c r="AC342" s="82">
        <f t="shared" si="177"/>
        <v>-0.17184049999923445</v>
      </c>
      <c r="AD342" s="82">
        <f t="shared" si="178"/>
        <v>-9.6523529767254812E-3</v>
      </c>
      <c r="AE342" s="82">
        <f t="shared" si="179"/>
        <v>9.3167917987301257E-5</v>
      </c>
      <c r="AF342" s="82">
        <f t="shared" si="180"/>
        <v>-0.17184049999923445</v>
      </c>
      <c r="AG342" s="83"/>
      <c r="AH342" s="82">
        <f t="shared" si="181"/>
        <v>-2.0107618455442771E-2</v>
      </c>
      <c r="AI342" s="82">
        <f t="shared" si="182"/>
        <v>0.46309985453899993</v>
      </c>
      <c r="AJ342" s="82">
        <f t="shared" si="183"/>
        <v>-3.363748533187283E-2</v>
      </c>
      <c r="AK342" s="82">
        <f t="shared" si="184"/>
        <v>0.12573811756156458</v>
      </c>
      <c r="AL342" s="82">
        <f t="shared" si="185"/>
        <v>2.9115458403422716</v>
      </c>
      <c r="AM342" s="82">
        <f t="shared" si="186"/>
        <v>8.6555076609675101</v>
      </c>
      <c r="AN342" s="82">
        <f t="shared" si="187"/>
        <v>15.284677591057674</v>
      </c>
      <c r="AO342" s="82">
        <f t="shared" si="187"/>
        <v>15.279446581927161</v>
      </c>
      <c r="AP342" s="82">
        <f t="shared" si="187"/>
        <v>15.289851338096641</v>
      </c>
      <c r="AQ342" s="82">
        <f t="shared" si="187"/>
        <v>15.269106848171628</v>
      </c>
      <c r="AR342" s="82">
        <f t="shared" si="187"/>
        <v>15.31027843708736</v>
      </c>
      <c r="AS342" s="82">
        <f t="shared" si="187"/>
        <v>15.227772258201028</v>
      </c>
      <c r="AT342" s="82">
        <f t="shared" si="187"/>
        <v>15.390323167199311</v>
      </c>
      <c r="AU342" s="82">
        <f t="shared" si="188"/>
        <v>15.055547467367136</v>
      </c>
    </row>
    <row r="343" spans="1:47" s="82" customFormat="1" ht="12.95" customHeight="1" x14ac:dyDescent="0.2">
      <c r="A343" s="10" t="s">
        <v>179</v>
      </c>
      <c r="B343" s="11" t="s">
        <v>180</v>
      </c>
      <c r="C343" s="10">
        <v>54225.392999999996</v>
      </c>
      <c r="D343" s="10">
        <v>5.0000000000000001E-4</v>
      </c>
      <c r="E343" s="82">
        <f t="shared" si="171"/>
        <v>4483.4268894073894</v>
      </c>
      <c r="F343" s="82">
        <f t="shared" ref="F343:F382" si="189">ROUND(2*E343,0)/2</f>
        <v>4483.5</v>
      </c>
      <c r="G343" s="82">
        <f t="shared" si="172"/>
        <v>-0.16574175000278046</v>
      </c>
      <c r="K343" s="82">
        <f>+G343</f>
        <v>-0.16574175000278046</v>
      </c>
      <c r="O343" s="82">
        <f t="shared" ca="1" si="170"/>
        <v>-0.18659026005477092</v>
      </c>
      <c r="Q343" s="111">
        <f t="shared" si="173"/>
        <v>39206.892999999996</v>
      </c>
      <c r="S343" s="83">
        <f>S$18</f>
        <v>1</v>
      </c>
      <c r="Z343" s="82">
        <f t="shared" si="174"/>
        <v>4483.5</v>
      </c>
      <c r="AA343" s="82">
        <f t="shared" si="175"/>
        <v>-0.162356651193586</v>
      </c>
      <c r="AB343" s="82">
        <f t="shared" si="176"/>
        <v>-0.14570203471979515</v>
      </c>
      <c r="AC343" s="82">
        <f t="shared" si="177"/>
        <v>-0.16574175000278046</v>
      </c>
      <c r="AD343" s="82">
        <f t="shared" si="178"/>
        <v>-3.3850988091944645E-3</v>
      </c>
      <c r="AE343" s="82">
        <f t="shared" si="179"/>
        <v>1.1458893948009782E-5</v>
      </c>
      <c r="AF343" s="82">
        <f t="shared" si="180"/>
        <v>-0.16574175000278046</v>
      </c>
      <c r="AG343" s="83"/>
      <c r="AH343" s="82">
        <f t="shared" si="181"/>
        <v>-2.0039715282985322E-2</v>
      </c>
      <c r="AI343" s="82">
        <f t="shared" si="182"/>
        <v>0.46305476825924974</v>
      </c>
      <c r="AJ343" s="82">
        <f t="shared" si="183"/>
        <v>-3.3278838424871005E-2</v>
      </c>
      <c r="AK343" s="82">
        <f t="shared" si="184"/>
        <v>0.12554544402263595</v>
      </c>
      <c r="AL343" s="82">
        <f t="shared" si="185"/>
        <v>2.9119046881632924</v>
      </c>
      <c r="AM343" s="82">
        <f t="shared" si="186"/>
        <v>8.6691503190929939</v>
      </c>
      <c r="AN343" s="82">
        <f t="shared" si="187"/>
        <v>15.285324047132633</v>
      </c>
      <c r="AO343" s="82">
        <f t="shared" si="187"/>
        <v>15.280090000035877</v>
      </c>
      <c r="AP343" s="82">
        <f t="shared" si="187"/>
        <v>15.290497776835467</v>
      </c>
      <c r="AQ343" s="82">
        <f t="shared" si="187"/>
        <v>15.269753386177591</v>
      </c>
      <c r="AR343" s="82">
        <f t="shared" si="187"/>
        <v>15.310913065072686</v>
      </c>
      <c r="AS343" s="82">
        <f t="shared" si="187"/>
        <v>15.228456287470925</v>
      </c>
      <c r="AT343" s="82">
        <f t="shared" si="187"/>
        <v>15.390867543408419</v>
      </c>
      <c r="AU343" s="82">
        <f t="shared" si="188"/>
        <v>15.056516689274936</v>
      </c>
    </row>
    <row r="344" spans="1:47" s="82" customFormat="1" ht="12.95" customHeight="1" x14ac:dyDescent="0.2">
      <c r="A344" s="5" t="s">
        <v>178</v>
      </c>
      <c r="B344" s="9" t="s">
        <v>165</v>
      </c>
      <c r="C344" s="5">
        <v>54369.339</v>
      </c>
      <c r="D344" s="5">
        <v>4.0000000000000002E-4</v>
      </c>
      <c r="E344" s="82">
        <f t="shared" si="171"/>
        <v>4546.9231259543176</v>
      </c>
      <c r="F344" s="82">
        <f t="shared" si="189"/>
        <v>4547</v>
      </c>
      <c r="G344" s="82">
        <f t="shared" si="172"/>
        <v>-0.17427350000070874</v>
      </c>
      <c r="J344" s="82">
        <f>+G344</f>
        <v>-0.17427350000070874</v>
      </c>
      <c r="O344" s="82">
        <f t="shared" ca="1" si="170"/>
        <v>-0.18801355552074434</v>
      </c>
      <c r="Q344" s="111">
        <f t="shared" si="173"/>
        <v>39350.839</v>
      </c>
      <c r="S344" s="83">
        <f>S$17</f>
        <v>1</v>
      </c>
      <c r="Z344" s="82">
        <f t="shared" si="174"/>
        <v>4547</v>
      </c>
      <c r="AA344" s="82">
        <f t="shared" si="175"/>
        <v>-0.16666966338334729</v>
      </c>
      <c r="AB344" s="82">
        <f t="shared" si="176"/>
        <v>-0.15595870110244991</v>
      </c>
      <c r="AC344" s="82">
        <f t="shared" si="177"/>
        <v>-0.17427350000070874</v>
      </c>
      <c r="AD344" s="82">
        <f t="shared" si="178"/>
        <v>-7.6038366173614425E-3</v>
      </c>
      <c r="AE344" s="82">
        <f t="shared" si="179"/>
        <v>5.7818331303526701E-5</v>
      </c>
      <c r="AF344" s="82">
        <f t="shared" si="180"/>
        <v>-0.17427350000070874</v>
      </c>
      <c r="AG344" s="83"/>
      <c r="AH344" s="82">
        <f t="shared" si="181"/>
        <v>-1.8314798898258825E-2</v>
      </c>
      <c r="AI344" s="82">
        <f t="shared" si="182"/>
        <v>0.46193578818142511</v>
      </c>
      <c r="AJ344" s="82">
        <f t="shared" si="183"/>
        <v>-2.4192864355897896E-2</v>
      </c>
      <c r="AK344" s="82">
        <f t="shared" si="184"/>
        <v>0.12065962192889809</v>
      </c>
      <c r="AL344" s="82">
        <f t="shared" si="185"/>
        <v>2.9209944472952953</v>
      </c>
      <c r="AM344" s="82">
        <f t="shared" si="186"/>
        <v>9.0294606328979086</v>
      </c>
      <c r="AN344" s="82">
        <f t="shared" si="187"/>
        <v>15.301719784911061</v>
      </c>
      <c r="AO344" s="82">
        <f t="shared" si="187"/>
        <v>15.296418678000737</v>
      </c>
      <c r="AP344" s="82">
        <f t="shared" si="187"/>
        <v>15.306884207960115</v>
      </c>
      <c r="AQ344" s="82">
        <f t="shared" si="187"/>
        <v>15.286176820819826</v>
      </c>
      <c r="AR344" s="82">
        <f t="shared" si="187"/>
        <v>15.32697438385914</v>
      </c>
      <c r="AS344" s="82">
        <f t="shared" si="187"/>
        <v>15.245868620543275</v>
      </c>
      <c r="AT344" s="82">
        <f t="shared" si="187"/>
        <v>15.404590486092138</v>
      </c>
      <c r="AU344" s="82">
        <f t="shared" si="188"/>
        <v>15.081134925733048</v>
      </c>
    </row>
    <row r="345" spans="1:47" s="82" customFormat="1" ht="12.95" customHeight="1" x14ac:dyDescent="0.2">
      <c r="A345" s="3" t="s">
        <v>190</v>
      </c>
      <c r="B345" s="9" t="s">
        <v>165</v>
      </c>
      <c r="C345" s="5">
        <v>54627.770400000001</v>
      </c>
      <c r="D345" s="5">
        <v>1E-4</v>
      </c>
      <c r="E345" s="82">
        <f t="shared" si="171"/>
        <v>4660.9201894750358</v>
      </c>
      <c r="F345" s="82">
        <f t="shared" si="189"/>
        <v>4661</v>
      </c>
      <c r="G345" s="82">
        <f t="shared" si="172"/>
        <v>-0.1809304999987944</v>
      </c>
      <c r="K345" s="82">
        <f>+G345</f>
        <v>-0.1809304999987944</v>
      </c>
      <c r="O345" s="82">
        <f t="shared" ca="1" si="170"/>
        <v>-0.19056876312894849</v>
      </c>
      <c r="Q345" s="111">
        <f t="shared" si="173"/>
        <v>39609.270400000001</v>
      </c>
      <c r="S345" s="83">
        <f>S$18</f>
        <v>1</v>
      </c>
      <c r="Z345" s="82">
        <f t="shared" si="174"/>
        <v>4661</v>
      </c>
      <c r="AA345" s="82">
        <f t="shared" si="175"/>
        <v>-0.17457293997441664</v>
      </c>
      <c r="AB345" s="82">
        <f t="shared" si="176"/>
        <v>-0.1657123799735879</v>
      </c>
      <c r="AC345" s="82">
        <f t="shared" si="177"/>
        <v>-0.1809304999987944</v>
      </c>
      <c r="AD345" s="82">
        <f t="shared" si="178"/>
        <v>-6.3575600243777619E-3</v>
      </c>
      <c r="AE345" s="82">
        <f t="shared" si="179"/>
        <v>4.0418569463566172E-5</v>
      </c>
      <c r="AF345" s="82">
        <f t="shared" si="180"/>
        <v>-0.1809304999987944</v>
      </c>
      <c r="AG345" s="83"/>
      <c r="AH345" s="82">
        <f t="shared" si="181"/>
        <v>-1.5218120025206503E-2</v>
      </c>
      <c r="AI345" s="82">
        <f t="shared" si="182"/>
        <v>0.46005152760929613</v>
      </c>
      <c r="AJ345" s="82">
        <f t="shared" si="183"/>
        <v>-7.9927862262553096E-3</v>
      </c>
      <c r="AK345" s="82">
        <f t="shared" si="184"/>
        <v>0.11192625950559651</v>
      </c>
      <c r="AL345" s="82">
        <f t="shared" si="185"/>
        <v>2.9371968009340788</v>
      </c>
      <c r="AM345" s="82">
        <f t="shared" si="186"/>
        <v>9.7508446327100593</v>
      </c>
      <c r="AN345" s="82">
        <f t="shared" si="187"/>
        <v>15.331040669940638</v>
      </c>
      <c r="AO345" s="82">
        <f t="shared" si="187"/>
        <v>15.325670379439536</v>
      </c>
      <c r="AP345" s="82">
        <f t="shared" si="187"/>
        <v>15.33614514175845</v>
      </c>
      <c r="AQ345" s="82">
        <f t="shared" si="187"/>
        <v>15.315673053867515</v>
      </c>
      <c r="AR345" s="82">
        <f t="shared" si="187"/>
        <v>15.355532692565301</v>
      </c>
      <c r="AS345" s="82">
        <f t="shared" si="187"/>
        <v>15.277309989645435</v>
      </c>
      <c r="AT345" s="82">
        <f t="shared" si="187"/>
        <v>15.42873956750131</v>
      </c>
      <c r="AU345" s="82">
        <f t="shared" si="188"/>
        <v>15.125331444728713</v>
      </c>
    </row>
    <row r="346" spans="1:47" s="82" customFormat="1" ht="12.95" customHeight="1" x14ac:dyDescent="0.2">
      <c r="A346" s="3" t="s">
        <v>190</v>
      </c>
      <c r="B346" s="9" t="s">
        <v>165</v>
      </c>
      <c r="C346" s="5">
        <v>54652.706599999998</v>
      </c>
      <c r="D346" s="5">
        <v>1E-4</v>
      </c>
      <c r="E346" s="82">
        <f t="shared" si="171"/>
        <v>4671.9198341597184</v>
      </c>
      <c r="F346" s="82">
        <f t="shared" si="189"/>
        <v>4672</v>
      </c>
      <c r="G346" s="82">
        <f t="shared" si="172"/>
        <v>-0.1817360000059125</v>
      </c>
      <c r="K346" s="82">
        <f>+G346</f>
        <v>-0.1817360000059125</v>
      </c>
      <c r="O346" s="82">
        <f t="shared" ca="1" si="170"/>
        <v>-0.19081531824903836</v>
      </c>
      <c r="Q346" s="111">
        <f t="shared" si="173"/>
        <v>39634.206599999998</v>
      </c>
      <c r="S346" s="83">
        <f>S$18</f>
        <v>1</v>
      </c>
      <c r="Z346" s="82">
        <f t="shared" si="174"/>
        <v>4672</v>
      </c>
      <c r="AA346" s="82">
        <f t="shared" si="175"/>
        <v>-0.17534648547758658</v>
      </c>
      <c r="AB346" s="82">
        <f t="shared" si="176"/>
        <v>-0.16681662018790763</v>
      </c>
      <c r="AC346" s="82">
        <f t="shared" si="177"/>
        <v>-0.1817360000059125</v>
      </c>
      <c r="AD346" s="82">
        <f t="shared" si="178"/>
        <v>-6.3895145283259236E-3</v>
      </c>
      <c r="AE346" s="82">
        <f t="shared" si="179"/>
        <v>4.0825895907688053E-5</v>
      </c>
      <c r="AF346" s="82">
        <f t="shared" si="180"/>
        <v>-0.1817360000059125</v>
      </c>
      <c r="AG346" s="83"/>
      <c r="AH346" s="82">
        <f t="shared" si="181"/>
        <v>-1.4919379818004863E-2</v>
      </c>
      <c r="AI346" s="82">
        <f t="shared" si="182"/>
        <v>0.45987804749289696</v>
      </c>
      <c r="AJ346" s="82">
        <f t="shared" si="183"/>
        <v>-6.4370377847410166E-3</v>
      </c>
      <c r="AK346" s="82">
        <f t="shared" si="184"/>
        <v>0.11108607844317639</v>
      </c>
      <c r="AL346" s="82">
        <f t="shared" si="185"/>
        <v>2.9387525900263123</v>
      </c>
      <c r="AM346" s="82">
        <f t="shared" si="186"/>
        <v>9.8261551958035565</v>
      </c>
      <c r="AN346" s="82">
        <f t="shared" si="187"/>
        <v>15.333862354421239</v>
      </c>
      <c r="AO346" s="82">
        <f t="shared" si="187"/>
        <v>15.328489024540842</v>
      </c>
      <c r="AP346" s="82">
        <f t="shared" si="187"/>
        <v>15.338958083001311</v>
      </c>
      <c r="AQ346" s="82">
        <f t="shared" si="187"/>
        <v>15.318520302422639</v>
      </c>
      <c r="AR346" s="82">
        <f t="shared" si="187"/>
        <v>15.358269933590464</v>
      </c>
      <c r="AS346" s="82">
        <f t="shared" si="187"/>
        <v>15.280355961806878</v>
      </c>
      <c r="AT346" s="82">
        <f t="shared" si="187"/>
        <v>15.431037761347532</v>
      </c>
      <c r="AU346" s="82">
        <f t="shared" si="188"/>
        <v>15.129596021123033</v>
      </c>
    </row>
    <row r="347" spans="1:47" s="82" customFormat="1" ht="12.95" customHeight="1" x14ac:dyDescent="0.2">
      <c r="A347" s="3" t="s">
        <v>190</v>
      </c>
      <c r="B347" s="9" t="s">
        <v>165</v>
      </c>
      <c r="C347" s="5">
        <v>54702.5792</v>
      </c>
      <c r="D347" s="5">
        <v>2.0000000000000001E-4</v>
      </c>
      <c r="E347" s="82">
        <f t="shared" si="171"/>
        <v>4693.9192117513876</v>
      </c>
      <c r="F347" s="82">
        <f t="shared" si="189"/>
        <v>4694</v>
      </c>
      <c r="G347" s="82">
        <f t="shared" si="172"/>
        <v>-0.18314699999609729</v>
      </c>
      <c r="K347" s="82">
        <f>+G347</f>
        <v>-0.18314699999609729</v>
      </c>
      <c r="O347" s="82">
        <f t="shared" ca="1" si="170"/>
        <v>-0.19130842848921814</v>
      </c>
      <c r="Q347" s="111">
        <f t="shared" si="173"/>
        <v>39684.0792</v>
      </c>
      <c r="S347" s="83">
        <f>S$18</f>
        <v>1</v>
      </c>
      <c r="Z347" s="82">
        <f t="shared" si="174"/>
        <v>4694</v>
      </c>
      <c r="AA347" s="82">
        <f t="shared" si="175"/>
        <v>-0.1768993817748839</v>
      </c>
      <c r="AB347" s="82">
        <f t="shared" si="176"/>
        <v>-0.16882504337296877</v>
      </c>
      <c r="AC347" s="82">
        <f t="shared" si="177"/>
        <v>-0.18314699999609729</v>
      </c>
      <c r="AD347" s="82">
        <f t="shared" si="178"/>
        <v>-6.2476182212133913E-3</v>
      </c>
      <c r="AE347" s="82">
        <f t="shared" si="179"/>
        <v>3.903273343803758E-5</v>
      </c>
      <c r="AF347" s="82">
        <f t="shared" si="180"/>
        <v>-0.18314699999609729</v>
      </c>
      <c r="AG347" s="83"/>
      <c r="AH347" s="82">
        <f t="shared" si="181"/>
        <v>-1.4321956623128532E-2</v>
      </c>
      <c r="AI347" s="82">
        <f t="shared" si="182"/>
        <v>0.45953543490253246</v>
      </c>
      <c r="AJ347" s="82">
        <f t="shared" si="183"/>
        <v>-3.329384015739149E-3</v>
      </c>
      <c r="AK347" s="82">
        <f t="shared" si="184"/>
        <v>0.10940701201465153</v>
      </c>
      <c r="AL347" s="82">
        <f t="shared" si="185"/>
        <v>2.9418602820987863</v>
      </c>
      <c r="AM347" s="82">
        <f t="shared" si="186"/>
        <v>9.9800884729399151</v>
      </c>
      <c r="AN347" s="82">
        <f t="shared" si="187"/>
        <v>15.339501843285305</v>
      </c>
      <c r="AO347" s="82">
        <f t="shared" si="187"/>
        <v>15.334124411596175</v>
      </c>
      <c r="AP347" s="82">
        <f t="shared" si="187"/>
        <v>15.344578520011394</v>
      </c>
      <c r="AQ347" s="82">
        <f t="shared" si="187"/>
        <v>15.324215514302807</v>
      </c>
      <c r="AR347" s="82">
        <f t="shared" si="187"/>
        <v>15.363734878219589</v>
      </c>
      <c r="AS347" s="82">
        <f t="shared" si="187"/>
        <v>15.286454239571645</v>
      </c>
      <c r="AT347" s="82">
        <f t="shared" si="187"/>
        <v>15.435617738314637</v>
      </c>
      <c r="AU347" s="82">
        <f t="shared" si="188"/>
        <v>15.13812517391167</v>
      </c>
    </row>
    <row r="348" spans="1:47" s="82" customFormat="1" ht="12.95" customHeight="1" x14ac:dyDescent="0.2">
      <c r="A348" s="10" t="s">
        <v>179</v>
      </c>
      <c r="B348" s="11" t="s">
        <v>165</v>
      </c>
      <c r="C348" s="10">
        <v>54931.5389</v>
      </c>
      <c r="D348" s="10">
        <v>1E-4</v>
      </c>
      <c r="E348" s="3">
        <f t="shared" si="171"/>
        <v>4794.9159693612773</v>
      </c>
      <c r="F348" s="82">
        <f t="shared" si="189"/>
        <v>4795</v>
      </c>
      <c r="G348" s="82">
        <f t="shared" si="172"/>
        <v>-0.19049749999976484</v>
      </c>
      <c r="K348" s="82">
        <f>+G348</f>
        <v>-0.19049749999976484</v>
      </c>
      <c r="O348" s="82">
        <f t="shared" ca="1" si="170"/>
        <v>-0.19357225277367973</v>
      </c>
      <c r="Q348" s="111">
        <f t="shared" si="173"/>
        <v>39913.0389</v>
      </c>
      <c r="S348" s="83">
        <f>S$18</f>
        <v>1</v>
      </c>
      <c r="Z348" s="82">
        <f t="shared" si="174"/>
        <v>4795</v>
      </c>
      <c r="AA348" s="82">
        <f t="shared" si="175"/>
        <v>-0.18412829490095595</v>
      </c>
      <c r="AB348" s="82">
        <f t="shared" si="176"/>
        <v>-0.17891691008361521</v>
      </c>
      <c r="AC348" s="82">
        <f t="shared" si="177"/>
        <v>-0.19049749999976484</v>
      </c>
      <c r="AD348" s="82">
        <f t="shared" si="178"/>
        <v>-6.3692050988088944E-3</v>
      </c>
      <c r="AE348" s="82">
        <f t="shared" si="179"/>
        <v>4.0566773590693217E-5</v>
      </c>
      <c r="AF348" s="82">
        <f t="shared" si="180"/>
        <v>-0.19049749999976484</v>
      </c>
      <c r="AG348" s="83"/>
      <c r="AH348" s="82">
        <f t="shared" si="181"/>
        <v>-1.1580589916149645E-2</v>
      </c>
      <c r="AI348" s="82">
        <f t="shared" si="182"/>
        <v>0.45803613548960054</v>
      </c>
      <c r="AJ348" s="82">
        <f t="shared" si="183"/>
        <v>1.0872959210273243E-2</v>
      </c>
      <c r="AK348" s="82">
        <f t="shared" si="184"/>
        <v>0.10172025348435899</v>
      </c>
      <c r="AL348" s="82">
        <f t="shared" si="185"/>
        <v>2.9560628457229425</v>
      </c>
      <c r="AM348" s="82">
        <f t="shared" si="186"/>
        <v>10.748999549507406</v>
      </c>
      <c r="AN348" s="82">
        <f t="shared" si="187"/>
        <v>15.365327298988975</v>
      </c>
      <c r="AO348" s="82">
        <f t="shared" si="187"/>
        <v>15.359965608005124</v>
      </c>
      <c r="AP348" s="82">
        <f t="shared" si="187"/>
        <v>15.370289762674233</v>
      </c>
      <c r="AQ348" s="82">
        <f t="shared" si="187"/>
        <v>15.350375630185605</v>
      </c>
      <c r="AR348" s="82">
        <f t="shared" si="187"/>
        <v>15.388663625025684</v>
      </c>
      <c r="AS348" s="82">
        <f t="shared" si="187"/>
        <v>15.31455769100566</v>
      </c>
      <c r="AT348" s="82">
        <f t="shared" si="187"/>
        <v>15.456370710243716</v>
      </c>
      <c r="AU348" s="82">
        <f t="shared" si="188"/>
        <v>15.177281738986778</v>
      </c>
    </row>
    <row r="349" spans="1:47" s="82" customFormat="1" ht="12.95" customHeight="1" x14ac:dyDescent="0.2">
      <c r="A349" s="3" t="s">
        <v>188</v>
      </c>
      <c r="B349" s="9" t="s">
        <v>165</v>
      </c>
      <c r="C349" s="5">
        <v>54933.805500000002</v>
      </c>
      <c r="D349" s="5">
        <v>1E-4</v>
      </c>
      <c r="E349" s="3">
        <f t="shared" si="171"/>
        <v>4795.9157926961207</v>
      </c>
      <c r="F349" s="82">
        <f t="shared" si="189"/>
        <v>4796</v>
      </c>
      <c r="G349" s="82">
        <f t="shared" si="172"/>
        <v>-0.1908980000007432</v>
      </c>
      <c r="K349" s="82">
        <f>+G349</f>
        <v>-0.1908980000007432</v>
      </c>
      <c r="O349" s="82">
        <f t="shared" ca="1" si="170"/>
        <v>-0.19359466687550608</v>
      </c>
      <c r="Q349" s="111">
        <f t="shared" si="173"/>
        <v>39915.305500000002</v>
      </c>
      <c r="S349" s="83">
        <f>S$18</f>
        <v>1</v>
      </c>
      <c r="Z349" s="82">
        <f t="shared" si="174"/>
        <v>4796</v>
      </c>
      <c r="AA349" s="82">
        <f t="shared" si="175"/>
        <v>-0.18420068971632184</v>
      </c>
      <c r="AB349" s="82">
        <f t="shared" si="176"/>
        <v>-0.17934453849142265</v>
      </c>
      <c r="AC349" s="82">
        <f t="shared" si="177"/>
        <v>-0.1908980000007432</v>
      </c>
      <c r="AD349" s="82">
        <f t="shared" si="178"/>
        <v>-6.6973102844213594E-3</v>
      </c>
      <c r="AE349" s="82">
        <f t="shared" si="179"/>
        <v>4.4853965045816112E-5</v>
      </c>
      <c r="AF349" s="82">
        <f t="shared" si="180"/>
        <v>-0.1908980000007432</v>
      </c>
      <c r="AG349" s="83"/>
      <c r="AH349" s="82">
        <f t="shared" si="181"/>
        <v>-1.1553461509320552E-2</v>
      </c>
      <c r="AI349" s="82">
        <f t="shared" si="182"/>
        <v>0.45802188940269073</v>
      </c>
      <c r="AJ349" s="82">
        <f t="shared" si="183"/>
        <v>1.1013054739590994E-2</v>
      </c>
      <c r="AK349" s="82">
        <f t="shared" si="184"/>
        <v>0.10164432122523905</v>
      </c>
      <c r="AL349" s="82">
        <f t="shared" si="185"/>
        <v>2.9562029496413063</v>
      </c>
      <c r="AM349" s="82">
        <f t="shared" si="186"/>
        <v>10.757169626261062</v>
      </c>
      <c r="AN349" s="82">
        <f t="shared" si="187"/>
        <v>15.365582474797488</v>
      </c>
      <c r="AO349" s="82">
        <f t="shared" si="187"/>
        <v>15.360221228528863</v>
      </c>
      <c r="AP349" s="82">
        <f t="shared" si="187"/>
        <v>15.37054358870607</v>
      </c>
      <c r="AQ349" s="82">
        <f t="shared" si="187"/>
        <v>15.350634767337166</v>
      </c>
      <c r="AR349" s="82">
        <f t="shared" si="187"/>
        <v>15.388909150857002</v>
      </c>
      <c r="AS349" s="82">
        <f t="shared" si="187"/>
        <v>15.31483680717357</v>
      </c>
      <c r="AT349" s="82">
        <f t="shared" si="187"/>
        <v>15.456573999038714</v>
      </c>
      <c r="AU349" s="82">
        <f t="shared" si="188"/>
        <v>15.177669427749898</v>
      </c>
    </row>
    <row r="350" spans="1:47" s="82" customFormat="1" ht="12.95" customHeight="1" x14ac:dyDescent="0.2">
      <c r="A350" s="5" t="s">
        <v>185</v>
      </c>
      <c r="B350" s="9" t="s">
        <v>165</v>
      </c>
      <c r="C350" s="5">
        <v>54947.407599999999</v>
      </c>
      <c r="D350" s="5">
        <v>4.0000000000000002E-4</v>
      </c>
      <c r="E350" s="3">
        <f t="shared" si="171"/>
        <v>4801.9158354839356</v>
      </c>
      <c r="F350" s="82">
        <f t="shared" si="189"/>
        <v>4802</v>
      </c>
      <c r="G350" s="82">
        <f t="shared" si="172"/>
        <v>-0.19080099999700906</v>
      </c>
      <c r="J350" s="82">
        <f>+G350</f>
        <v>-0.19080099999700906</v>
      </c>
      <c r="O350" s="82">
        <f t="shared" ca="1" si="170"/>
        <v>-0.19372915148646419</v>
      </c>
      <c r="Q350" s="111">
        <f t="shared" si="173"/>
        <v>39928.907599999999</v>
      </c>
      <c r="S350" s="83">
        <f>S$17</f>
        <v>1</v>
      </c>
      <c r="Z350" s="82">
        <f t="shared" si="174"/>
        <v>4802</v>
      </c>
      <c r="AA350" s="82">
        <f t="shared" si="175"/>
        <v>-0.18463539781407301</v>
      </c>
      <c r="AB350" s="82">
        <f t="shared" si="176"/>
        <v>-0.17941030225616536</v>
      </c>
      <c r="AC350" s="82">
        <f t="shared" si="177"/>
        <v>-0.19080099999700906</v>
      </c>
      <c r="AD350" s="82">
        <f t="shared" si="178"/>
        <v>-6.1656021829360474E-3</v>
      </c>
      <c r="AE350" s="82">
        <f t="shared" si="179"/>
        <v>3.8014650278225756E-5</v>
      </c>
      <c r="AF350" s="82">
        <f t="shared" si="180"/>
        <v>-0.19080099999700906</v>
      </c>
      <c r="AG350" s="83"/>
      <c r="AH350" s="82">
        <f t="shared" si="181"/>
        <v>-1.1390697740843701E-2</v>
      </c>
      <c r="AI350" s="82">
        <f t="shared" si="182"/>
        <v>0.45793665725090993</v>
      </c>
      <c r="AJ350" s="82">
        <f t="shared" si="183"/>
        <v>1.1853416251069256E-2</v>
      </c>
      <c r="AK350" s="82">
        <f t="shared" si="184"/>
        <v>0.10118879805418879</v>
      </c>
      <c r="AL350" s="82">
        <f t="shared" si="185"/>
        <v>2.9570433661084676</v>
      </c>
      <c r="AM350" s="82">
        <f t="shared" si="186"/>
        <v>10.806437650660285</v>
      </c>
      <c r="AN350" s="82">
        <f t="shared" si="187"/>
        <v>15.367113318902568</v>
      </c>
      <c r="AO350" s="82">
        <f t="shared" si="187"/>
        <v>15.36175486144492</v>
      </c>
      <c r="AP350" s="82">
        <f t="shared" si="187"/>
        <v>15.37206624435612</v>
      </c>
      <c r="AQ350" s="82">
        <f t="shared" si="187"/>
        <v>15.352189646091114</v>
      </c>
      <c r="AR350" s="82">
        <f t="shared" si="187"/>
        <v>15.390381781770866</v>
      </c>
      <c r="AS350" s="82">
        <f t="shared" si="187"/>
        <v>15.316511855100284</v>
      </c>
      <c r="AT350" s="82">
        <f t="shared" si="187"/>
        <v>15.457792852457615</v>
      </c>
      <c r="AU350" s="82">
        <f t="shared" si="188"/>
        <v>15.179995560328617</v>
      </c>
    </row>
    <row r="351" spans="1:47" s="82" customFormat="1" ht="12.95" customHeight="1" x14ac:dyDescent="0.2">
      <c r="A351" s="3" t="s">
        <v>188</v>
      </c>
      <c r="B351" s="9" t="s">
        <v>165</v>
      </c>
      <c r="C351" s="5">
        <v>54983.677600000003</v>
      </c>
      <c r="D351" s="5">
        <v>1E-4</v>
      </c>
      <c r="E351" s="3">
        <f t="shared" si="171"/>
        <v>4817.9149497320368</v>
      </c>
      <c r="F351" s="82">
        <f t="shared" si="189"/>
        <v>4818</v>
      </c>
      <c r="G351" s="82">
        <f t="shared" si="172"/>
        <v>-0.19280899999284884</v>
      </c>
      <c r="K351" s="82">
        <f>+G351</f>
        <v>-0.19280899999284884</v>
      </c>
      <c r="O351" s="82">
        <f t="shared" ca="1" si="170"/>
        <v>-0.19408777711568581</v>
      </c>
      <c r="Q351" s="111">
        <f t="shared" si="173"/>
        <v>39965.177600000003</v>
      </c>
      <c r="S351" s="83">
        <f>S$18</f>
        <v>1</v>
      </c>
      <c r="Z351" s="82">
        <f t="shared" si="174"/>
        <v>4818</v>
      </c>
      <c r="AA351" s="82">
        <f t="shared" si="175"/>
        <v>-0.18579746398518204</v>
      </c>
      <c r="AB351" s="82">
        <f t="shared" si="176"/>
        <v>-0.18185228133456133</v>
      </c>
      <c r="AC351" s="82">
        <f t="shared" si="177"/>
        <v>-0.19280899999284884</v>
      </c>
      <c r="AD351" s="82">
        <f t="shared" si="178"/>
        <v>-7.0115360076667965E-3</v>
      </c>
      <c r="AE351" s="82">
        <f t="shared" si="179"/>
        <v>4.9161637186808043E-5</v>
      </c>
      <c r="AF351" s="82">
        <f t="shared" si="180"/>
        <v>-0.19280899999284884</v>
      </c>
      <c r="AG351" s="83"/>
      <c r="AH351" s="82">
        <f t="shared" si="181"/>
        <v>-1.095671865828751E-2</v>
      </c>
      <c r="AI351" s="82">
        <f t="shared" si="182"/>
        <v>0.45771141597670062</v>
      </c>
      <c r="AJ351" s="82">
        <f t="shared" si="183"/>
        <v>1.4092612015487256E-2</v>
      </c>
      <c r="AK351" s="82">
        <f t="shared" si="184"/>
        <v>9.9974656998530254E-2</v>
      </c>
      <c r="AL351" s="82">
        <f t="shared" si="185"/>
        <v>2.959282750792144</v>
      </c>
      <c r="AM351" s="82">
        <f t="shared" si="186"/>
        <v>10.939929290361405</v>
      </c>
      <c r="AN351" s="82">
        <f t="shared" ref="AN351:AT360" si="190">$AU351+$AB$7*SIN(AO351)</f>
        <v>15.371193811007787</v>
      </c>
      <c r="AO351" s="82">
        <f t="shared" si="190"/>
        <v>15.365843802870851</v>
      </c>
      <c r="AP351" s="82">
        <f t="shared" si="190"/>
        <v>15.376124148874226</v>
      </c>
      <c r="AQ351" s="82">
        <f t="shared" si="190"/>
        <v>15.356336463906221</v>
      </c>
      <c r="AR351" s="82">
        <f t="shared" si="190"/>
        <v>15.39430442105791</v>
      </c>
      <c r="AS351" s="82">
        <f t="shared" si="190"/>
        <v>15.320981581303357</v>
      </c>
      <c r="AT351" s="82">
        <f t="shared" si="190"/>
        <v>15.461035795901063</v>
      </c>
      <c r="AU351" s="82">
        <f t="shared" si="188"/>
        <v>15.186198580538536</v>
      </c>
    </row>
    <row r="352" spans="1:47" s="82" customFormat="1" ht="12.95" customHeight="1" x14ac:dyDescent="0.2">
      <c r="A352" s="5" t="s">
        <v>186</v>
      </c>
      <c r="B352" s="9" t="s">
        <v>165</v>
      </c>
      <c r="C352" s="5">
        <v>55398.5239</v>
      </c>
      <c r="D352" s="5">
        <v>2.0000000000000001E-4</v>
      </c>
      <c r="E352" s="3">
        <f t="shared" si="171"/>
        <v>5000.9084250312253</v>
      </c>
      <c r="F352" s="82">
        <f t="shared" si="189"/>
        <v>5001</v>
      </c>
      <c r="G352" s="82">
        <f t="shared" si="172"/>
        <v>-0.20760049999807961</v>
      </c>
      <c r="J352" s="82">
        <f>+G352</f>
        <v>-0.20760049999807961</v>
      </c>
      <c r="O352" s="82">
        <f t="shared" ca="1" si="170"/>
        <v>-0.19818955774990832</v>
      </c>
      <c r="Q352" s="111">
        <f t="shared" si="173"/>
        <v>40380.0239</v>
      </c>
      <c r="S352" s="83">
        <f>S$17</f>
        <v>1</v>
      </c>
      <c r="Z352" s="82">
        <f t="shared" si="174"/>
        <v>5001</v>
      </c>
      <c r="AA352" s="82">
        <f t="shared" si="175"/>
        <v>-0.19938442302601084</v>
      </c>
      <c r="AB352" s="82">
        <f t="shared" si="176"/>
        <v>-0.20159991980137082</v>
      </c>
      <c r="AC352" s="82">
        <f t="shared" si="177"/>
        <v>-0.20760049999807961</v>
      </c>
      <c r="AD352" s="82">
        <f t="shared" si="178"/>
        <v>-8.2160769720687754E-3</v>
      </c>
      <c r="AE352" s="82">
        <f t="shared" si="179"/>
        <v>6.7503920810958821E-5</v>
      </c>
      <c r="AF352" s="82">
        <f t="shared" si="180"/>
        <v>-0.20760049999807961</v>
      </c>
      <c r="AG352" s="83"/>
      <c r="AH352" s="82">
        <f t="shared" si="181"/>
        <v>-6.0005801967087866E-3</v>
      </c>
      <c r="AI352" s="82">
        <f t="shared" si="182"/>
        <v>0.45534355065956955</v>
      </c>
      <c r="AJ352" s="82">
        <f t="shared" si="183"/>
        <v>3.9525771623131242E-2</v>
      </c>
      <c r="AK352" s="82">
        <f t="shared" si="184"/>
        <v>8.6146344065456487E-2</v>
      </c>
      <c r="AL352" s="82">
        <f t="shared" si="185"/>
        <v>2.9847257428947978</v>
      </c>
      <c r="AM352" s="82">
        <f t="shared" si="186"/>
        <v>12.723506210273422</v>
      </c>
      <c r="AN352" s="82">
        <f t="shared" si="190"/>
        <v>15.417689461428376</v>
      </c>
      <c r="AO352" s="82">
        <f t="shared" si="190"/>
        <v>15.412542460743856</v>
      </c>
      <c r="AP352" s="82">
        <f t="shared" si="190"/>
        <v>15.422284796528821</v>
      </c>
      <c r="AQ352" s="82">
        <f t="shared" si="190"/>
        <v>15.403819883314766</v>
      </c>
      <c r="AR352" s="82">
        <f t="shared" si="190"/>
        <v>15.43873218133349</v>
      </c>
      <c r="AS352" s="82">
        <f t="shared" si="190"/>
        <v>15.372398035470106</v>
      </c>
      <c r="AT352" s="82">
        <f t="shared" si="190"/>
        <v>15.497403310010061</v>
      </c>
      <c r="AU352" s="82">
        <f t="shared" si="188"/>
        <v>15.257145624189471</v>
      </c>
    </row>
    <row r="353" spans="1:47" s="82" customFormat="1" ht="12.95" customHeight="1" x14ac:dyDescent="0.2">
      <c r="A353" s="5" t="s">
        <v>186</v>
      </c>
      <c r="B353" s="9" t="s">
        <v>165</v>
      </c>
      <c r="C353" s="5">
        <v>55661.4905</v>
      </c>
      <c r="D353" s="5">
        <v>1.1999999999999999E-3</v>
      </c>
      <c r="E353" s="3">
        <f t="shared" si="171"/>
        <v>5116.9060174446367</v>
      </c>
      <c r="F353" s="82">
        <f t="shared" si="189"/>
        <v>5117</v>
      </c>
      <c r="G353" s="82">
        <f t="shared" si="172"/>
        <v>-0.21305849999771453</v>
      </c>
      <c r="J353" s="82">
        <f>+G353</f>
        <v>-0.21305849999771453</v>
      </c>
      <c r="O353" s="82">
        <f t="shared" ca="1" si="170"/>
        <v>-0.20078959356176521</v>
      </c>
      <c r="Q353" s="111">
        <f t="shared" si="173"/>
        <v>40642.9905</v>
      </c>
      <c r="S353" s="83">
        <f>S$17</f>
        <v>1</v>
      </c>
      <c r="Z353" s="82">
        <f t="shared" si="174"/>
        <v>5117</v>
      </c>
      <c r="AA353" s="82">
        <f t="shared" si="175"/>
        <v>-0.20828081696745412</v>
      </c>
      <c r="AB353" s="82">
        <f t="shared" si="176"/>
        <v>-0.21019022941749635</v>
      </c>
      <c r="AC353" s="82">
        <f t="shared" si="177"/>
        <v>-0.21305849999771453</v>
      </c>
      <c r="AD353" s="82">
        <f t="shared" si="178"/>
        <v>-4.7776830302604101E-3</v>
      </c>
      <c r="AE353" s="82">
        <f t="shared" si="179"/>
        <v>2.2826255137638296E-5</v>
      </c>
      <c r="AF353" s="82">
        <f t="shared" si="180"/>
        <v>-0.21305849999771453</v>
      </c>
      <c r="AG353" s="83"/>
      <c r="AH353" s="82">
        <f t="shared" si="181"/>
        <v>-2.868270580218173E-3</v>
      </c>
      <c r="AI353" s="82">
        <f t="shared" si="182"/>
        <v>0.45403664814286526</v>
      </c>
      <c r="AJ353" s="82">
        <f t="shared" si="183"/>
        <v>5.5486047886303458E-2</v>
      </c>
      <c r="AK353" s="82">
        <f t="shared" si="184"/>
        <v>7.7432931191395216E-2</v>
      </c>
      <c r="AL353" s="82">
        <f t="shared" si="185"/>
        <v>3.0007042304980569</v>
      </c>
      <c r="AM353" s="82">
        <f t="shared" si="186"/>
        <v>14.172141353055732</v>
      </c>
      <c r="AN353" s="82">
        <f t="shared" si="190"/>
        <v>15.447006072011426</v>
      </c>
      <c r="AO353" s="82">
        <f t="shared" si="190"/>
        <v>15.442089989513937</v>
      </c>
      <c r="AP353" s="82">
        <f t="shared" si="190"/>
        <v>15.451318381154181</v>
      </c>
      <c r="AQ353" s="82">
        <f t="shared" si="190"/>
        <v>15.433975881265297</v>
      </c>
      <c r="AR353" s="82">
        <f t="shared" si="190"/>
        <v>15.466501729587321</v>
      </c>
      <c r="AS353" s="82">
        <f t="shared" si="190"/>
        <v>15.405254528702891</v>
      </c>
      <c r="AT353" s="82">
        <f t="shared" si="190"/>
        <v>15.519818703005294</v>
      </c>
      <c r="AU353" s="82">
        <f t="shared" si="188"/>
        <v>15.302117520711377</v>
      </c>
    </row>
    <row r="354" spans="1:47" s="82" customFormat="1" ht="12.95" customHeight="1" x14ac:dyDescent="0.2">
      <c r="A354" s="3" t="s">
        <v>189</v>
      </c>
      <c r="B354" s="9" t="s">
        <v>165</v>
      </c>
      <c r="C354" s="5">
        <v>55747.633800000003</v>
      </c>
      <c r="D354" s="5">
        <v>2.9999999999999997E-4</v>
      </c>
      <c r="E354" s="3">
        <f t="shared" si="171"/>
        <v>5154.9048180624595</v>
      </c>
      <c r="F354" s="82">
        <f t="shared" si="189"/>
        <v>5155</v>
      </c>
      <c r="G354" s="82">
        <f t="shared" si="172"/>
        <v>-0.21577749999414664</v>
      </c>
      <c r="K354" s="82">
        <f>+G354</f>
        <v>-0.21577749999414664</v>
      </c>
      <c r="O354" s="82">
        <f t="shared" ca="1" si="170"/>
        <v>-0.20164132943116658</v>
      </c>
      <c r="Q354" s="111">
        <f t="shared" si="173"/>
        <v>40729.133800000003</v>
      </c>
      <c r="S354" s="83">
        <f>S$18</f>
        <v>1</v>
      </c>
      <c r="Z354" s="82">
        <f t="shared" si="174"/>
        <v>5155</v>
      </c>
      <c r="AA354" s="82">
        <f t="shared" si="175"/>
        <v>-0.21124342009359429</v>
      </c>
      <c r="AB354" s="82">
        <f t="shared" si="176"/>
        <v>-0.21393339659962382</v>
      </c>
      <c r="AC354" s="82">
        <f t="shared" si="177"/>
        <v>-0.21577749999414664</v>
      </c>
      <c r="AD354" s="82">
        <f t="shared" si="178"/>
        <v>-4.5340799005523513E-3</v>
      </c>
      <c r="AE354" s="82">
        <f t="shared" si="179"/>
        <v>2.055788054459282E-5</v>
      </c>
      <c r="AF354" s="82">
        <f t="shared" si="180"/>
        <v>-0.21577749999414664</v>
      </c>
      <c r="AG354" s="83"/>
      <c r="AH354" s="82">
        <f t="shared" si="181"/>
        <v>-1.8441033945228056E-3</v>
      </c>
      <c r="AI354" s="82">
        <f t="shared" si="182"/>
        <v>0.45364052863956883</v>
      </c>
      <c r="AJ354" s="82">
        <f t="shared" si="183"/>
        <v>6.0688658040680785E-2</v>
      </c>
      <c r="AK354" s="82">
        <f t="shared" si="184"/>
        <v>7.458665067369008E-2</v>
      </c>
      <c r="AL354" s="82">
        <f t="shared" si="185"/>
        <v>3.0059156460528631</v>
      </c>
      <c r="AM354" s="82">
        <f t="shared" si="186"/>
        <v>14.718271377165115</v>
      </c>
      <c r="AN354" s="82">
        <f t="shared" si="190"/>
        <v>15.456585458608888</v>
      </c>
      <c r="AO354" s="82">
        <f t="shared" si="190"/>
        <v>15.451762147763903</v>
      </c>
      <c r="AP354" s="82">
        <f t="shared" si="190"/>
        <v>15.460793684533936</v>
      </c>
      <c r="AQ354" s="82">
        <f t="shared" si="190"/>
        <v>15.443864878172137</v>
      </c>
      <c r="AR354" s="82">
        <f t="shared" si="190"/>
        <v>15.475537196640159</v>
      </c>
      <c r="AS354" s="82">
        <f t="shared" si="190"/>
        <v>15.416059442119259</v>
      </c>
      <c r="AT354" s="82">
        <f t="shared" si="190"/>
        <v>15.527063701710185</v>
      </c>
      <c r="AU354" s="82">
        <f t="shared" si="188"/>
        <v>15.316849693709933</v>
      </c>
    </row>
    <row r="355" spans="1:47" s="82" customFormat="1" ht="12.95" customHeight="1" x14ac:dyDescent="0.2">
      <c r="A355" s="3" t="s">
        <v>192</v>
      </c>
      <c r="B355" s="9" t="s">
        <v>165</v>
      </c>
      <c r="C355" s="5">
        <v>55747.633800000003</v>
      </c>
      <c r="D355" s="5">
        <v>2.9999999999999997E-4</v>
      </c>
      <c r="E355" s="3">
        <f t="shared" si="171"/>
        <v>5154.9048180624595</v>
      </c>
      <c r="F355" s="82">
        <f t="shared" si="189"/>
        <v>5155</v>
      </c>
      <c r="G355" s="82">
        <f t="shared" si="172"/>
        <v>-0.21577749999414664</v>
      </c>
      <c r="K355" s="82">
        <f>+G355</f>
        <v>-0.21577749999414664</v>
      </c>
      <c r="O355" s="82">
        <f t="shared" ca="1" si="170"/>
        <v>-0.20164132943116658</v>
      </c>
      <c r="Q355" s="111">
        <f t="shared" si="173"/>
        <v>40729.133800000003</v>
      </c>
      <c r="S355" s="83">
        <f>S$18</f>
        <v>1</v>
      </c>
      <c r="Z355" s="82">
        <f t="shared" si="174"/>
        <v>5155</v>
      </c>
      <c r="AA355" s="82">
        <f t="shared" si="175"/>
        <v>-0.21124342009359429</v>
      </c>
      <c r="AB355" s="82">
        <f t="shared" si="176"/>
        <v>-0.21393339659962382</v>
      </c>
      <c r="AC355" s="82">
        <f t="shared" si="177"/>
        <v>-0.21577749999414664</v>
      </c>
      <c r="AD355" s="82">
        <f t="shared" si="178"/>
        <v>-4.5340799005523513E-3</v>
      </c>
      <c r="AE355" s="82">
        <f t="shared" si="179"/>
        <v>2.055788054459282E-5</v>
      </c>
      <c r="AF355" s="82">
        <f t="shared" si="180"/>
        <v>-0.21577749999414664</v>
      </c>
      <c r="AG355" s="83"/>
      <c r="AH355" s="82">
        <f t="shared" si="181"/>
        <v>-1.8441033945228056E-3</v>
      </c>
      <c r="AI355" s="82">
        <f t="shared" si="182"/>
        <v>0.45364052863956883</v>
      </c>
      <c r="AJ355" s="82">
        <f t="shared" si="183"/>
        <v>6.0688658040680785E-2</v>
      </c>
      <c r="AK355" s="82">
        <f t="shared" si="184"/>
        <v>7.458665067369008E-2</v>
      </c>
      <c r="AL355" s="82">
        <f t="shared" si="185"/>
        <v>3.0059156460528631</v>
      </c>
      <c r="AM355" s="82">
        <f t="shared" si="186"/>
        <v>14.718271377165115</v>
      </c>
      <c r="AN355" s="82">
        <f t="shared" si="190"/>
        <v>15.456585458608888</v>
      </c>
      <c r="AO355" s="82">
        <f t="shared" si="190"/>
        <v>15.451762147763903</v>
      </c>
      <c r="AP355" s="82">
        <f t="shared" si="190"/>
        <v>15.460793684533936</v>
      </c>
      <c r="AQ355" s="82">
        <f t="shared" si="190"/>
        <v>15.443864878172137</v>
      </c>
      <c r="AR355" s="82">
        <f t="shared" si="190"/>
        <v>15.475537196640159</v>
      </c>
      <c r="AS355" s="82">
        <f t="shared" si="190"/>
        <v>15.416059442119259</v>
      </c>
      <c r="AT355" s="82">
        <f t="shared" si="190"/>
        <v>15.527063701710185</v>
      </c>
      <c r="AU355" s="82">
        <f t="shared" si="188"/>
        <v>15.316849693709933</v>
      </c>
    </row>
    <row r="356" spans="1:47" s="82" customFormat="1" ht="12.95" customHeight="1" x14ac:dyDescent="0.2">
      <c r="A356" s="68" t="s">
        <v>1278</v>
      </c>
      <c r="B356" s="69" t="s">
        <v>165</v>
      </c>
      <c r="C356" s="68">
        <v>56062.744200000001</v>
      </c>
      <c r="D356" s="68" t="s">
        <v>206</v>
      </c>
      <c r="E356" s="82">
        <f t="shared" si="171"/>
        <v>5293.9036405152983</v>
      </c>
      <c r="F356" s="82">
        <f t="shared" si="189"/>
        <v>5294</v>
      </c>
      <c r="G356" s="82">
        <f t="shared" si="172"/>
        <v>-0.21844699999928707</v>
      </c>
      <c r="K356" s="82">
        <f>+G356</f>
        <v>-0.21844699999928707</v>
      </c>
      <c r="O356" s="82">
        <f t="shared" ca="1" si="170"/>
        <v>-0.20475688958502958</v>
      </c>
      <c r="Q356" s="111">
        <f t="shared" si="173"/>
        <v>41044.244200000001</v>
      </c>
      <c r="S356" s="83">
        <f>S$18</f>
        <v>1</v>
      </c>
      <c r="Z356" s="82">
        <f t="shared" si="174"/>
        <v>5294</v>
      </c>
      <c r="AA356" s="82">
        <f t="shared" si="175"/>
        <v>-0.22228448156832711</v>
      </c>
      <c r="AB356" s="82">
        <f t="shared" si="176"/>
        <v>-0.22033981438557301</v>
      </c>
      <c r="AC356" s="82">
        <f t="shared" si="177"/>
        <v>-0.21844699999928707</v>
      </c>
      <c r="AD356" s="82">
        <f t="shared" si="178"/>
        <v>3.837481569040041E-3</v>
      </c>
      <c r="AE356" s="82">
        <f t="shared" si="179"/>
        <v>1.4726264792722014E-5</v>
      </c>
      <c r="AF356" s="82">
        <f t="shared" si="180"/>
        <v>-0.21844699999928707</v>
      </c>
      <c r="AG356" s="83"/>
      <c r="AH356" s="82">
        <f t="shared" si="181"/>
        <v>1.8928143862859304E-3</v>
      </c>
      <c r="AI356" s="82">
        <f t="shared" si="182"/>
        <v>0.45232369750647383</v>
      </c>
      <c r="AJ356" s="82">
        <f t="shared" si="183"/>
        <v>7.9616464491226405E-2</v>
      </c>
      <c r="AK356" s="82">
        <f t="shared" si="184"/>
        <v>6.4206760477292804E-2</v>
      </c>
      <c r="AL356" s="82">
        <f t="shared" si="185"/>
        <v>3.0248904894852817</v>
      </c>
      <c r="AM356" s="82">
        <f t="shared" si="186"/>
        <v>17.118188002196252</v>
      </c>
      <c r="AN356" s="82">
        <f t="shared" si="190"/>
        <v>15.491531291432322</v>
      </c>
      <c r="AO356" s="82">
        <f t="shared" si="190"/>
        <v>15.487117430576696</v>
      </c>
      <c r="AP356" s="82">
        <f t="shared" si="190"/>
        <v>15.495313660439429</v>
      </c>
      <c r="AQ356" s="82">
        <f t="shared" si="190"/>
        <v>15.480081838783068</v>
      </c>
      <c r="AR356" s="82">
        <f t="shared" si="190"/>
        <v>15.50834858087579</v>
      </c>
      <c r="AS356" s="82">
        <f t="shared" si="190"/>
        <v>15.455744900720104</v>
      </c>
      <c r="AT356" s="82">
        <f t="shared" si="190"/>
        <v>15.55318884576824</v>
      </c>
      <c r="AU356" s="82">
        <f t="shared" si="188"/>
        <v>15.370738431783595</v>
      </c>
    </row>
    <row r="357" spans="1:47" s="82" customFormat="1" ht="12.95" customHeight="1" x14ac:dyDescent="0.2">
      <c r="A357" s="3" t="s">
        <v>193</v>
      </c>
      <c r="B357" s="9" t="s">
        <v>165</v>
      </c>
      <c r="C357" s="5">
        <v>56062.744299999998</v>
      </c>
      <c r="D357" s="5">
        <v>1E-4</v>
      </c>
      <c r="E357" s="3">
        <f t="shared" si="171"/>
        <v>5293.903684626448</v>
      </c>
      <c r="F357" s="82">
        <f t="shared" si="189"/>
        <v>5294</v>
      </c>
      <c r="G357" s="82">
        <f t="shared" si="172"/>
        <v>-0.21834700000181329</v>
      </c>
      <c r="K357" s="82">
        <f>+G357</f>
        <v>-0.21834700000181329</v>
      </c>
      <c r="O357" s="82">
        <f t="shared" ca="1" si="170"/>
        <v>-0.20475688958502958</v>
      </c>
      <c r="Q357" s="111">
        <f t="shared" si="173"/>
        <v>41044.244299999998</v>
      </c>
      <c r="S357" s="83">
        <f>S$18</f>
        <v>1</v>
      </c>
      <c r="Z357" s="82">
        <f t="shared" si="174"/>
        <v>5294</v>
      </c>
      <c r="AA357" s="82">
        <f t="shared" si="175"/>
        <v>-0.22228448156832711</v>
      </c>
      <c r="AB357" s="82">
        <f t="shared" si="176"/>
        <v>-0.22023981438809923</v>
      </c>
      <c r="AC357" s="82">
        <f t="shared" si="177"/>
        <v>-0.21834700000181329</v>
      </c>
      <c r="AD357" s="82">
        <f t="shared" si="178"/>
        <v>3.9374815665138285E-3</v>
      </c>
      <c r="AE357" s="82">
        <f t="shared" si="179"/>
        <v>1.5503761086636192E-5</v>
      </c>
      <c r="AF357" s="82">
        <f t="shared" si="180"/>
        <v>-0.21834700000181329</v>
      </c>
      <c r="AG357" s="83"/>
      <c r="AH357" s="82">
        <f t="shared" si="181"/>
        <v>1.8928143862859304E-3</v>
      </c>
      <c r="AI357" s="82">
        <f t="shared" si="182"/>
        <v>0.45232369750647383</v>
      </c>
      <c r="AJ357" s="82">
        <f t="shared" si="183"/>
        <v>7.9616464491226405E-2</v>
      </c>
      <c r="AK357" s="82">
        <f t="shared" si="184"/>
        <v>6.4206760477292804E-2</v>
      </c>
      <c r="AL357" s="82">
        <f t="shared" si="185"/>
        <v>3.0248904894852817</v>
      </c>
      <c r="AM357" s="82">
        <f t="shared" si="186"/>
        <v>17.118188002196252</v>
      </c>
      <c r="AN357" s="82">
        <f t="shared" si="190"/>
        <v>15.491531291432322</v>
      </c>
      <c r="AO357" s="82">
        <f t="shared" si="190"/>
        <v>15.487117430576696</v>
      </c>
      <c r="AP357" s="82">
        <f t="shared" si="190"/>
        <v>15.495313660439429</v>
      </c>
      <c r="AQ357" s="82">
        <f t="shared" si="190"/>
        <v>15.480081838783068</v>
      </c>
      <c r="AR357" s="82">
        <f t="shared" si="190"/>
        <v>15.50834858087579</v>
      </c>
      <c r="AS357" s="82">
        <f t="shared" si="190"/>
        <v>15.455744900720104</v>
      </c>
      <c r="AT357" s="82">
        <f t="shared" si="190"/>
        <v>15.55318884576824</v>
      </c>
      <c r="AU357" s="82">
        <f t="shared" si="188"/>
        <v>15.370738431783595</v>
      </c>
    </row>
    <row r="358" spans="1:47" s="82" customFormat="1" ht="12.95" customHeight="1" x14ac:dyDescent="0.2">
      <c r="A358" s="3" t="s">
        <v>191</v>
      </c>
      <c r="B358" s="9" t="s">
        <v>165</v>
      </c>
      <c r="C358" s="5">
        <v>56094.483</v>
      </c>
      <c r="D358" s="5">
        <v>1.8E-3</v>
      </c>
      <c r="E358" s="3">
        <f t="shared" si="171"/>
        <v>5307.9039903167204</v>
      </c>
      <c r="F358" s="82">
        <f t="shared" si="189"/>
        <v>5308</v>
      </c>
      <c r="G358" s="82">
        <f t="shared" si="172"/>
        <v>-0.21765400000003865</v>
      </c>
      <c r="J358" s="82">
        <f>+G358</f>
        <v>-0.21765400000003865</v>
      </c>
      <c r="O358" s="82">
        <f t="shared" ca="1" si="170"/>
        <v>-0.20507068701059852</v>
      </c>
      <c r="Q358" s="111">
        <f t="shared" si="173"/>
        <v>41075.983</v>
      </c>
      <c r="S358" s="83">
        <f>S$17</f>
        <v>1</v>
      </c>
      <c r="Z358" s="82">
        <f t="shared" si="174"/>
        <v>5308</v>
      </c>
      <c r="AA358" s="82">
        <f t="shared" si="175"/>
        <v>-0.22341437385182986</v>
      </c>
      <c r="AB358" s="82">
        <f t="shared" si="176"/>
        <v>-0.21992231085408406</v>
      </c>
      <c r="AC358" s="82">
        <f t="shared" si="177"/>
        <v>-0.21765400000003865</v>
      </c>
      <c r="AD358" s="82">
        <f t="shared" si="178"/>
        <v>5.7603738517912062E-3</v>
      </c>
      <c r="AE358" s="82">
        <f t="shared" si="179"/>
        <v>3.318190691239986E-5</v>
      </c>
      <c r="AF358" s="82">
        <f t="shared" si="180"/>
        <v>-0.21765400000003865</v>
      </c>
      <c r="AG358" s="83"/>
      <c r="AH358" s="82">
        <f t="shared" si="181"/>
        <v>2.2683108540454038E-3</v>
      </c>
      <c r="AI358" s="82">
        <f t="shared" si="182"/>
        <v>0.45220244344210925</v>
      </c>
      <c r="AJ358" s="82">
        <f t="shared" si="183"/>
        <v>8.1514230553638337E-2</v>
      </c>
      <c r="AK358" s="82">
        <f t="shared" si="184"/>
        <v>6.316389342950042E-2</v>
      </c>
      <c r="AL358" s="82">
        <f t="shared" si="185"/>
        <v>3.0267944449729254</v>
      </c>
      <c r="AM358" s="82">
        <f t="shared" si="186"/>
        <v>17.402737406514262</v>
      </c>
      <c r="AN358" s="82">
        <f t="shared" si="190"/>
        <v>15.49504323905647</v>
      </c>
      <c r="AO358" s="82">
        <f t="shared" si="190"/>
        <v>15.490676560504451</v>
      </c>
      <c r="AP358" s="82">
        <f t="shared" si="190"/>
        <v>15.498778959101372</v>
      </c>
      <c r="AQ358" s="82">
        <f t="shared" si="190"/>
        <v>15.483733408329599</v>
      </c>
      <c r="AR358" s="82">
        <f t="shared" si="190"/>
        <v>15.511633614113737</v>
      </c>
      <c r="AS358" s="82">
        <f t="shared" si="190"/>
        <v>15.459755361995086</v>
      </c>
      <c r="AT358" s="82">
        <f t="shared" si="190"/>
        <v>15.555789438990629</v>
      </c>
      <c r="AU358" s="82">
        <f t="shared" si="188"/>
        <v>15.376166074467275</v>
      </c>
    </row>
    <row r="359" spans="1:47" s="82" customFormat="1" ht="12.95" customHeight="1" x14ac:dyDescent="0.2">
      <c r="A359" s="3" t="s">
        <v>194</v>
      </c>
      <c r="B359" s="9" t="s">
        <v>165</v>
      </c>
      <c r="C359" s="5">
        <v>56436.795599999998</v>
      </c>
      <c r="D359" s="5">
        <v>1E-4</v>
      </c>
      <c r="E359" s="3">
        <f t="shared" si="171"/>
        <v>5458.9020161221833</v>
      </c>
      <c r="F359" s="82">
        <f t="shared" si="189"/>
        <v>5459</v>
      </c>
      <c r="G359" s="82">
        <f t="shared" si="172"/>
        <v>-0.22212950000539422</v>
      </c>
      <c r="K359" s="82">
        <f>+G359</f>
        <v>-0.22212950000539422</v>
      </c>
      <c r="O359" s="82">
        <f t="shared" ca="1" si="170"/>
        <v>-0.20845521638637773</v>
      </c>
      <c r="Q359" s="111">
        <f t="shared" si="173"/>
        <v>41418.295599999998</v>
      </c>
      <c r="S359" s="83">
        <f>S$18</f>
        <v>1</v>
      </c>
      <c r="Z359" s="82">
        <f t="shared" si="174"/>
        <v>5459</v>
      </c>
      <c r="AA359" s="82">
        <f t="shared" si="175"/>
        <v>-0.23580978956987553</v>
      </c>
      <c r="AB359" s="82">
        <f t="shared" si="176"/>
        <v>-0.22843635146189017</v>
      </c>
      <c r="AC359" s="82">
        <f t="shared" si="177"/>
        <v>-0.22212950000539422</v>
      </c>
      <c r="AD359" s="82">
        <f t="shared" si="178"/>
        <v>1.3680289564481307E-2</v>
      </c>
      <c r="AE359" s="82">
        <f t="shared" si="179"/>
        <v>1.8715032256805616E-4</v>
      </c>
      <c r="AF359" s="82">
        <f t="shared" si="180"/>
        <v>-0.22212950000539422</v>
      </c>
      <c r="AG359" s="83"/>
      <c r="AH359" s="82">
        <f t="shared" si="181"/>
        <v>6.3068514564959596E-3</v>
      </c>
      <c r="AI359" s="82">
        <f t="shared" si="182"/>
        <v>0.45102480444288651</v>
      </c>
      <c r="AJ359" s="82">
        <f t="shared" si="183"/>
        <v>0.101888600321834</v>
      </c>
      <c r="AK359" s="82">
        <f t="shared" si="184"/>
        <v>5.1942998248058307E-2</v>
      </c>
      <c r="AL359" s="82">
        <f t="shared" si="185"/>
        <v>3.0472553903927011</v>
      </c>
      <c r="AM359" s="82">
        <f t="shared" si="186"/>
        <v>21.184805017815876</v>
      </c>
      <c r="AN359" s="82">
        <f t="shared" si="190"/>
        <v>15.532840428940887</v>
      </c>
      <c r="AO359" s="82">
        <f t="shared" si="190"/>
        <v>15.529047744824604</v>
      </c>
      <c r="AP359" s="82">
        <f t="shared" si="190"/>
        <v>15.536032904343827</v>
      </c>
      <c r="AQ359" s="82">
        <f t="shared" si="190"/>
        <v>15.523161183764358</v>
      </c>
      <c r="AR359" s="82">
        <f t="shared" si="190"/>
        <v>15.546857827204786</v>
      </c>
      <c r="AS359" s="82">
        <f t="shared" si="190"/>
        <v>15.503151635467457</v>
      </c>
      <c r="AT359" s="82">
        <f t="shared" si="190"/>
        <v>15.583519736313699</v>
      </c>
      <c r="AU359" s="82">
        <f t="shared" si="188"/>
        <v>15.434707077698375</v>
      </c>
    </row>
    <row r="360" spans="1:47" s="82" customFormat="1" ht="12.95" customHeight="1" x14ac:dyDescent="0.2">
      <c r="A360" s="10" t="s">
        <v>196</v>
      </c>
      <c r="B360" s="11" t="s">
        <v>165</v>
      </c>
      <c r="C360" s="10">
        <v>56782.505799999999</v>
      </c>
      <c r="D360" s="10">
        <v>9.4999999999999998E-3</v>
      </c>
      <c r="E360" s="3">
        <f t="shared" si="171"/>
        <v>5611.3987623734529</v>
      </c>
      <c r="F360" s="82">
        <f t="shared" si="189"/>
        <v>5611.5</v>
      </c>
      <c r="G360" s="82">
        <f t="shared" si="172"/>
        <v>-0.22950575000140816</v>
      </c>
      <c r="J360" s="82">
        <f>+G360</f>
        <v>-0.22950575000140816</v>
      </c>
      <c r="O360" s="82">
        <f t="shared" ca="1" si="170"/>
        <v>-0.2118733669148965</v>
      </c>
      <c r="Q360" s="111">
        <f t="shared" si="173"/>
        <v>41764.005799999999</v>
      </c>
      <c r="S360" s="83">
        <f>S$17</f>
        <v>1</v>
      </c>
      <c r="Z360" s="82">
        <f t="shared" si="174"/>
        <v>5611.5</v>
      </c>
      <c r="AA360" s="82">
        <f t="shared" si="175"/>
        <v>-0.24871819393192696</v>
      </c>
      <c r="AB360" s="82">
        <f t="shared" si="176"/>
        <v>-0.23986785408858274</v>
      </c>
      <c r="AC360" s="82">
        <f t="shared" si="177"/>
        <v>-0.22950575000140816</v>
      </c>
      <c r="AD360" s="82">
        <f t="shared" si="178"/>
        <v>1.9212443930518797E-2</v>
      </c>
      <c r="AE360" s="82">
        <f t="shared" si="179"/>
        <v>3.6911800178332857E-4</v>
      </c>
      <c r="AF360" s="82">
        <f t="shared" si="180"/>
        <v>-0.22950575000140816</v>
      </c>
      <c r="AG360" s="83"/>
      <c r="AH360" s="82">
        <f t="shared" si="181"/>
        <v>1.0362104087174582E-2</v>
      </c>
      <c r="AI360" s="82">
        <f t="shared" si="182"/>
        <v>0.45007363924254906</v>
      </c>
      <c r="AJ360" s="82">
        <f t="shared" si="183"/>
        <v>0.12230197477534047</v>
      </c>
      <c r="AK360" s="82">
        <f t="shared" si="184"/>
        <v>4.0655112200495266E-2</v>
      </c>
      <c r="AL360" s="82">
        <f t="shared" si="185"/>
        <v>3.0677986119398066</v>
      </c>
      <c r="AM360" s="82">
        <f t="shared" si="186"/>
        <v>27.0901590357138</v>
      </c>
      <c r="AN360" s="82">
        <f t="shared" si="190"/>
        <v>15.570879272019763</v>
      </c>
      <c r="AO360" s="82">
        <f t="shared" si="190"/>
        <v>15.567776822741891</v>
      </c>
      <c r="AP360" s="82">
        <f t="shared" si="190"/>
        <v>15.573456535863548</v>
      </c>
      <c r="AQ360" s="82">
        <f t="shared" si="190"/>
        <v>15.563055120662211</v>
      </c>
      <c r="AR360" s="82">
        <f t="shared" si="190"/>
        <v>15.582092338944204</v>
      </c>
      <c r="AS360" s="82">
        <f t="shared" si="190"/>
        <v>15.54720943570292</v>
      </c>
      <c r="AT360" s="82">
        <f t="shared" si="190"/>
        <v>15.611008394727023</v>
      </c>
      <c r="AU360" s="82">
        <f t="shared" si="188"/>
        <v>15.493829614074157</v>
      </c>
    </row>
    <row r="361" spans="1:47" s="82" customFormat="1" ht="12.95" customHeight="1" x14ac:dyDescent="0.2">
      <c r="A361" s="10" t="s">
        <v>196</v>
      </c>
      <c r="B361" s="11" t="s">
        <v>165</v>
      </c>
      <c r="C361" s="10">
        <v>56799.509899999997</v>
      </c>
      <c r="D361" s="10">
        <v>2.2000000000000001E-3</v>
      </c>
      <c r="E361" s="3">
        <f t="shared" si="171"/>
        <v>5618.8994664976908</v>
      </c>
      <c r="F361" s="82">
        <f t="shared" si="189"/>
        <v>5619</v>
      </c>
      <c r="G361" s="82">
        <f t="shared" si="172"/>
        <v>-0.22790950000489829</v>
      </c>
      <c r="H361" s="82">
        <f>+G361</f>
        <v>-0.22790950000489829</v>
      </c>
      <c r="O361" s="82">
        <f t="shared" ca="1" si="170"/>
        <v>-0.21204147267859413</v>
      </c>
      <c r="Q361" s="111">
        <f t="shared" si="173"/>
        <v>41781.009899999997</v>
      </c>
      <c r="S361" s="83">
        <f>S$15</f>
        <v>0.2</v>
      </c>
      <c r="Z361" s="82">
        <f t="shared" si="174"/>
        <v>5619</v>
      </c>
      <c r="AA361" s="82">
        <f t="shared" si="175"/>
        <v>-0.24936319252764125</v>
      </c>
      <c r="AB361" s="82">
        <f t="shared" si="176"/>
        <v>-0.23847038465362894</v>
      </c>
      <c r="AC361" s="82">
        <f t="shared" si="177"/>
        <v>-0.22790950000489829</v>
      </c>
      <c r="AD361" s="82">
        <f t="shared" si="178"/>
        <v>2.1453692522742956E-2</v>
      </c>
      <c r="AE361" s="82">
        <f t="shared" si="179"/>
        <v>9.2052184572079414E-5</v>
      </c>
      <c r="AF361" s="82">
        <f t="shared" si="180"/>
        <v>-0.22790950000489829</v>
      </c>
      <c r="AG361" s="83"/>
      <c r="AH361" s="82">
        <f t="shared" si="181"/>
        <v>1.0560884648730649E-2</v>
      </c>
      <c r="AI361" s="82">
        <f t="shared" si="182"/>
        <v>0.45003295288962331</v>
      </c>
      <c r="AJ361" s="82">
        <f t="shared" si="183"/>
        <v>0.12330198372453108</v>
      </c>
      <c r="AK361" s="82">
        <f t="shared" si="184"/>
        <v>4.0100966280895919E-2</v>
      </c>
      <c r="AL361" s="82">
        <f t="shared" si="185"/>
        <v>3.0688062475320352</v>
      </c>
      <c r="AM361" s="82">
        <f t="shared" si="186"/>
        <v>27.46552623605572</v>
      </c>
      <c r="AN361" s="82">
        <f t="shared" ref="AN361:AT370" si="191">$AU361+$AB$7*SIN(AO361)</f>
        <v>15.572747035170439</v>
      </c>
      <c r="AO361" s="82">
        <f t="shared" si="191"/>
        <v>15.569681090207791</v>
      </c>
      <c r="AP361" s="82">
        <f t="shared" si="191"/>
        <v>15.575292533349272</v>
      </c>
      <c r="AQ361" s="82">
        <f t="shared" si="191"/>
        <v>15.565018870215395</v>
      </c>
      <c r="AR361" s="82">
        <f t="shared" si="191"/>
        <v>15.583817571443308</v>
      </c>
      <c r="AS361" s="82">
        <f t="shared" si="191"/>
        <v>15.549381377611011</v>
      </c>
      <c r="AT361" s="82">
        <f t="shared" si="191"/>
        <v>15.612348821144417</v>
      </c>
      <c r="AU361" s="82">
        <f t="shared" si="188"/>
        <v>15.496737279797555</v>
      </c>
    </row>
    <row r="362" spans="1:47" s="82" customFormat="1" ht="12.95" customHeight="1" x14ac:dyDescent="0.2">
      <c r="A362" s="3" t="s">
        <v>195</v>
      </c>
      <c r="B362" s="9" t="s">
        <v>165</v>
      </c>
      <c r="C362" s="5">
        <v>56801.776899999997</v>
      </c>
      <c r="D362" s="5">
        <v>1E-4</v>
      </c>
      <c r="E362" s="3">
        <f t="shared" si="171"/>
        <v>5619.8994662771347</v>
      </c>
      <c r="F362" s="82">
        <f t="shared" si="189"/>
        <v>5620</v>
      </c>
      <c r="G362" s="82">
        <f t="shared" si="172"/>
        <v>-0.22791000000142958</v>
      </c>
      <c r="K362" s="82">
        <f t="shared" ref="K362:K373" si="192">+G362</f>
        <v>-0.22791000000142958</v>
      </c>
      <c r="O362" s="82">
        <f t="shared" ca="1" si="170"/>
        <v>-0.21206388678042049</v>
      </c>
      <c r="Q362" s="111">
        <f t="shared" si="173"/>
        <v>41783.276899999997</v>
      </c>
      <c r="S362" s="83">
        <f t="shared" ref="S362:S382" si="193">S$18</f>
        <v>1</v>
      </c>
      <c r="Z362" s="82">
        <f t="shared" si="174"/>
        <v>5620</v>
      </c>
      <c r="AA362" s="82">
        <f t="shared" si="175"/>
        <v>-0.24944926447958257</v>
      </c>
      <c r="AB362" s="82">
        <f t="shared" si="176"/>
        <v>-0.23849738388421185</v>
      </c>
      <c r="AC362" s="82">
        <f t="shared" si="177"/>
        <v>-0.22791000000142958</v>
      </c>
      <c r="AD362" s="82">
        <f t="shared" si="178"/>
        <v>2.1539264478152992E-2</v>
      </c>
      <c r="AE362" s="82">
        <f t="shared" si="179"/>
        <v>4.639399142598233E-4</v>
      </c>
      <c r="AF362" s="82">
        <f t="shared" si="180"/>
        <v>-0.22791000000142958</v>
      </c>
      <c r="AG362" s="83"/>
      <c r="AH362" s="82">
        <f t="shared" si="181"/>
        <v>1.0587383882782282E-2</v>
      </c>
      <c r="AI362" s="82">
        <f t="shared" si="182"/>
        <v>0.4500275709269127</v>
      </c>
      <c r="AJ362" s="82">
        <f t="shared" si="183"/>
        <v>0.12343529157907206</v>
      </c>
      <c r="AK362" s="82">
        <f t="shared" si="184"/>
        <v>4.0027086621646155E-2</v>
      </c>
      <c r="AL362" s="82">
        <f t="shared" si="185"/>
        <v>3.0689405815762956</v>
      </c>
      <c r="AM362" s="82">
        <f t="shared" si="186"/>
        <v>27.516354958649863</v>
      </c>
      <c r="AN362" s="82">
        <f t="shared" si="191"/>
        <v>15.572996050783036</v>
      </c>
      <c r="AO362" s="82">
        <f t="shared" si="191"/>
        <v>15.569934989912047</v>
      </c>
      <c r="AP362" s="82">
        <f t="shared" si="191"/>
        <v>15.575537303692169</v>
      </c>
      <c r="AQ362" s="82">
        <f t="shared" si="191"/>
        <v>15.565280715110744</v>
      </c>
      <c r="AR362" s="82">
        <f t="shared" si="191"/>
        <v>15.58404755303069</v>
      </c>
      <c r="AS362" s="82">
        <f t="shared" si="191"/>
        <v>15.549671003386852</v>
      </c>
      <c r="AT362" s="82">
        <f t="shared" si="191"/>
        <v>15.612527470526446</v>
      </c>
      <c r="AU362" s="82">
        <f t="shared" si="188"/>
        <v>15.497124968560675</v>
      </c>
    </row>
    <row r="363" spans="1:47" s="82" customFormat="1" ht="12.95" customHeight="1" x14ac:dyDescent="0.2">
      <c r="A363" s="39" t="s">
        <v>1311</v>
      </c>
      <c r="B363" s="40" t="s">
        <v>165</v>
      </c>
      <c r="C363" s="39">
        <v>56917.391900000002</v>
      </c>
      <c r="D363" s="39">
        <v>2.9999999999999997E-4</v>
      </c>
      <c r="E363" s="82">
        <f t="shared" si="171"/>
        <v>5670.898572805786</v>
      </c>
      <c r="F363" s="82">
        <f t="shared" si="189"/>
        <v>5671</v>
      </c>
      <c r="G363" s="82">
        <f t="shared" si="172"/>
        <v>-0.22993549999955576</v>
      </c>
      <c r="K363" s="82">
        <f t="shared" si="192"/>
        <v>-0.22993549999955576</v>
      </c>
      <c r="O363" s="82">
        <f t="shared" ca="1" si="170"/>
        <v>-0.21320700597356446</v>
      </c>
      <c r="Q363" s="111">
        <f t="shared" si="173"/>
        <v>41898.891900000002</v>
      </c>
      <c r="S363" s="83">
        <f t="shared" si="193"/>
        <v>1</v>
      </c>
      <c r="Z363" s="82">
        <f t="shared" si="174"/>
        <v>5671</v>
      </c>
      <c r="AA363" s="82">
        <f t="shared" si="175"/>
        <v>-0.25386146153338429</v>
      </c>
      <c r="AB363" s="82">
        <f t="shared" si="176"/>
        <v>-0.24187281440155389</v>
      </c>
      <c r="AC363" s="82">
        <f t="shared" si="177"/>
        <v>-0.22993549999955576</v>
      </c>
      <c r="AD363" s="82">
        <f t="shared" si="178"/>
        <v>2.3925961533828533E-2</v>
      </c>
      <c r="AE363" s="82">
        <f t="shared" si="179"/>
        <v>5.7245163531824254E-4</v>
      </c>
      <c r="AF363" s="82">
        <f t="shared" si="180"/>
        <v>-0.22993549999955576</v>
      </c>
      <c r="AG363" s="83"/>
      <c r="AH363" s="82">
        <f t="shared" si="181"/>
        <v>1.1937314401998146E-2</v>
      </c>
      <c r="AI363" s="82">
        <f t="shared" si="182"/>
        <v>0.44976644243801411</v>
      </c>
      <c r="AJ363" s="82">
        <f t="shared" si="183"/>
        <v>0.13022580389332675</v>
      </c>
      <c r="AK363" s="82">
        <f t="shared" si="184"/>
        <v>3.6261171197985352E-2</v>
      </c>
      <c r="AL363" s="82">
        <f t="shared" si="185"/>
        <v>3.0757863918370836</v>
      </c>
      <c r="AM363" s="82">
        <f t="shared" si="186"/>
        <v>30.381276046371919</v>
      </c>
      <c r="AN363" s="82">
        <f t="shared" si="191"/>
        <v>15.585689979212916</v>
      </c>
      <c r="AO363" s="82">
        <f t="shared" si="191"/>
        <v>15.582883107093298</v>
      </c>
      <c r="AP363" s="82">
        <f t="shared" si="191"/>
        <v>15.588011751597168</v>
      </c>
      <c r="AQ363" s="82">
        <f t="shared" si="191"/>
        <v>15.578638329592595</v>
      </c>
      <c r="AR363" s="82">
        <f t="shared" si="191"/>
        <v>15.595761726570425</v>
      </c>
      <c r="AS363" s="82">
        <f t="shared" si="191"/>
        <v>15.564452017014787</v>
      </c>
      <c r="AT363" s="82">
        <f t="shared" si="191"/>
        <v>15.621616284264418</v>
      </c>
      <c r="AU363" s="82">
        <f t="shared" si="188"/>
        <v>15.51689709547979</v>
      </c>
    </row>
    <row r="364" spans="1:47" s="82" customFormat="1" ht="12.95" customHeight="1" x14ac:dyDescent="0.2">
      <c r="A364" s="68" t="s">
        <v>1306</v>
      </c>
      <c r="B364" s="69" t="s">
        <v>165</v>
      </c>
      <c r="C364" s="68">
        <v>57082.881600000001</v>
      </c>
      <c r="D364" s="68" t="s">
        <v>206</v>
      </c>
      <c r="E364" s="82">
        <f t="shared" si="171"/>
        <v>5743.8979832602599</v>
      </c>
      <c r="F364" s="82">
        <f t="shared" si="189"/>
        <v>5744</v>
      </c>
      <c r="G364" s="82">
        <f t="shared" si="172"/>
        <v>-0.23127199999726145</v>
      </c>
      <c r="K364" s="82">
        <f t="shared" si="192"/>
        <v>-0.23127199999726145</v>
      </c>
      <c r="O364" s="82">
        <f t="shared" ca="1" si="170"/>
        <v>-0.21484323540688818</v>
      </c>
      <c r="Q364" s="111">
        <f t="shared" si="173"/>
        <v>42064.381600000001</v>
      </c>
      <c r="S364" s="83">
        <f t="shared" si="193"/>
        <v>1</v>
      </c>
      <c r="Z364" s="82">
        <f t="shared" si="174"/>
        <v>5744</v>
      </c>
      <c r="AA364" s="82">
        <f t="shared" si="175"/>
        <v>-0.2602539934091877</v>
      </c>
      <c r="AB364" s="82">
        <f t="shared" si="176"/>
        <v>-0.24513620254686633</v>
      </c>
      <c r="AC364" s="82">
        <f t="shared" si="177"/>
        <v>-0.23127199999726145</v>
      </c>
      <c r="AD364" s="82">
        <f t="shared" si="178"/>
        <v>2.8981993411926255E-2</v>
      </c>
      <c r="AE364" s="82">
        <f t="shared" si="179"/>
        <v>8.399559421289368E-4</v>
      </c>
      <c r="AF364" s="82">
        <f t="shared" si="180"/>
        <v>-0.23127199999726145</v>
      </c>
      <c r="AG364" s="83"/>
      <c r="AH364" s="82">
        <f t="shared" si="181"/>
        <v>1.3864202549604894E-2</v>
      </c>
      <c r="AI364" s="82">
        <f t="shared" si="182"/>
        <v>0.44943805232380452</v>
      </c>
      <c r="AJ364" s="82">
        <f t="shared" si="183"/>
        <v>0.13991856864947344</v>
      </c>
      <c r="AK364" s="82">
        <f t="shared" si="184"/>
        <v>3.0876887391106122E-2</v>
      </c>
      <c r="AL364" s="82">
        <f t="shared" si="185"/>
        <v>3.0855688461496893</v>
      </c>
      <c r="AM364" s="82">
        <f t="shared" si="186"/>
        <v>35.689771060355447</v>
      </c>
      <c r="AN364" s="82">
        <f t="shared" si="191"/>
        <v>15.60384119914324</v>
      </c>
      <c r="AO364" s="82">
        <f t="shared" si="191"/>
        <v>15.601414405245119</v>
      </c>
      <c r="AP364" s="82">
        <f t="shared" si="191"/>
        <v>15.605839405806558</v>
      </c>
      <c r="AQ364" s="82">
        <f t="shared" si="191"/>
        <v>15.597769319027442</v>
      </c>
      <c r="AR364" s="82">
        <f t="shared" si="191"/>
        <v>15.612482092024072</v>
      </c>
      <c r="AS364" s="82">
        <f t="shared" si="191"/>
        <v>15.585641020335503</v>
      </c>
      <c r="AT364" s="82">
        <f t="shared" si="191"/>
        <v>15.63455557625192</v>
      </c>
      <c r="AU364" s="82">
        <f t="shared" si="188"/>
        <v>15.545198375187541</v>
      </c>
    </row>
    <row r="365" spans="1:47" s="82" customFormat="1" ht="12.95" customHeight="1" x14ac:dyDescent="0.2">
      <c r="A365" s="35" t="s">
        <v>1307</v>
      </c>
      <c r="B365" s="36" t="s">
        <v>165</v>
      </c>
      <c r="C365" s="35">
        <v>57082.881600000001</v>
      </c>
      <c r="D365" s="35">
        <v>1E-4</v>
      </c>
      <c r="E365" s="3">
        <f t="shared" si="171"/>
        <v>5743.8979832602599</v>
      </c>
      <c r="F365" s="82">
        <f t="shared" si="189"/>
        <v>5744</v>
      </c>
      <c r="G365" s="82">
        <f t="shared" si="172"/>
        <v>-0.23127199999726145</v>
      </c>
      <c r="K365" s="82">
        <f t="shared" si="192"/>
        <v>-0.23127199999726145</v>
      </c>
      <c r="O365" s="82">
        <f t="shared" ca="1" si="170"/>
        <v>-0.21484323540688818</v>
      </c>
      <c r="Q365" s="111">
        <f t="shared" si="173"/>
        <v>42064.381600000001</v>
      </c>
      <c r="S365" s="83">
        <f t="shared" si="193"/>
        <v>1</v>
      </c>
      <c r="Z365" s="82">
        <f t="shared" si="174"/>
        <v>5744</v>
      </c>
      <c r="AA365" s="82">
        <f t="shared" si="175"/>
        <v>-0.2602539934091877</v>
      </c>
      <c r="AB365" s="82">
        <f t="shared" si="176"/>
        <v>-0.24513620254686633</v>
      </c>
      <c r="AC365" s="82">
        <f t="shared" si="177"/>
        <v>-0.23127199999726145</v>
      </c>
      <c r="AD365" s="82">
        <f t="shared" si="178"/>
        <v>2.8981993411926255E-2</v>
      </c>
      <c r="AE365" s="82">
        <f t="shared" si="179"/>
        <v>8.399559421289368E-4</v>
      </c>
      <c r="AF365" s="82">
        <f t="shared" si="180"/>
        <v>-0.23127199999726145</v>
      </c>
      <c r="AG365" s="83"/>
      <c r="AH365" s="82">
        <f t="shared" si="181"/>
        <v>1.3864202549604894E-2</v>
      </c>
      <c r="AI365" s="82">
        <f t="shared" si="182"/>
        <v>0.44943805232380452</v>
      </c>
      <c r="AJ365" s="82">
        <f t="shared" si="183"/>
        <v>0.13991856864947344</v>
      </c>
      <c r="AK365" s="82">
        <f t="shared" si="184"/>
        <v>3.0876887391106122E-2</v>
      </c>
      <c r="AL365" s="82">
        <f t="shared" si="185"/>
        <v>3.0855688461496893</v>
      </c>
      <c r="AM365" s="82">
        <f t="shared" si="186"/>
        <v>35.689771060355447</v>
      </c>
      <c r="AN365" s="82">
        <f t="shared" si="191"/>
        <v>15.60384119914324</v>
      </c>
      <c r="AO365" s="82">
        <f t="shared" si="191"/>
        <v>15.601414405245119</v>
      </c>
      <c r="AP365" s="82">
        <f t="shared" si="191"/>
        <v>15.605839405806558</v>
      </c>
      <c r="AQ365" s="82">
        <f t="shared" si="191"/>
        <v>15.597769319027442</v>
      </c>
      <c r="AR365" s="82">
        <f t="shared" si="191"/>
        <v>15.612482092024072</v>
      </c>
      <c r="AS365" s="82">
        <f t="shared" si="191"/>
        <v>15.585641020335503</v>
      </c>
      <c r="AT365" s="82">
        <f t="shared" si="191"/>
        <v>15.63455557625192</v>
      </c>
      <c r="AU365" s="82">
        <f t="shared" si="188"/>
        <v>15.545198375187541</v>
      </c>
    </row>
    <row r="366" spans="1:47" s="82" customFormat="1" ht="12.95" customHeight="1" x14ac:dyDescent="0.2">
      <c r="A366" s="35" t="s">
        <v>1308</v>
      </c>
      <c r="B366" s="36" t="s">
        <v>165</v>
      </c>
      <c r="C366" s="35">
        <v>57225.6993</v>
      </c>
      <c r="D366" s="35">
        <v>1E-4</v>
      </c>
      <c r="E366" s="82">
        <f t="shared" si="171"/>
        <v>5806.8965136972847</v>
      </c>
      <c r="F366" s="82">
        <f t="shared" si="189"/>
        <v>5807</v>
      </c>
      <c r="G366" s="82">
        <f t="shared" si="172"/>
        <v>-0.23460350000095787</v>
      </c>
      <c r="K366" s="82">
        <f t="shared" si="192"/>
        <v>-0.23460350000095787</v>
      </c>
      <c r="O366" s="82">
        <f t="shared" ca="1" si="170"/>
        <v>-0.2162553238219484</v>
      </c>
      <c r="Q366" s="111">
        <f t="shared" si="173"/>
        <v>42207.1993</v>
      </c>
      <c r="S366" s="83">
        <f t="shared" si="193"/>
        <v>1</v>
      </c>
      <c r="Z366" s="82">
        <f t="shared" si="174"/>
        <v>5807</v>
      </c>
      <c r="AA366" s="82">
        <f t="shared" si="175"/>
        <v>-0.26584394734326355</v>
      </c>
      <c r="AB366" s="82">
        <f t="shared" si="176"/>
        <v>-0.25012535880517134</v>
      </c>
      <c r="AC366" s="82">
        <f t="shared" si="177"/>
        <v>-0.23460350000095787</v>
      </c>
      <c r="AD366" s="82">
        <f t="shared" si="178"/>
        <v>3.1240447342305688E-2</v>
      </c>
      <c r="AE366" s="82">
        <f t="shared" si="179"/>
        <v>9.7596555014737457E-4</v>
      </c>
      <c r="AF366" s="82">
        <f t="shared" si="180"/>
        <v>-0.23460350000095787</v>
      </c>
      <c r="AG366" s="83"/>
      <c r="AH366" s="82">
        <f t="shared" si="181"/>
        <v>1.5521858804213466E-2</v>
      </c>
      <c r="AI366" s="82">
        <f t="shared" si="182"/>
        <v>0.44919735758806523</v>
      </c>
      <c r="AJ366" s="82">
        <f t="shared" si="183"/>
        <v>0.14825937956276103</v>
      </c>
      <c r="AK366" s="82">
        <f t="shared" si="184"/>
        <v>2.6235272363730348E-2</v>
      </c>
      <c r="AL366" s="82">
        <f t="shared" si="185"/>
        <v>3.0939976400095768</v>
      </c>
      <c r="AM366" s="82">
        <f t="shared" si="186"/>
        <v>42.013275924838439</v>
      </c>
      <c r="AN366" s="82">
        <f t="shared" si="191"/>
        <v>15.619490583863662</v>
      </c>
      <c r="AO366" s="82">
        <f t="shared" si="191"/>
        <v>15.61740543891416</v>
      </c>
      <c r="AP366" s="82">
        <f t="shared" si="191"/>
        <v>15.62120171287086</v>
      </c>
      <c r="AQ366" s="82">
        <f t="shared" si="191"/>
        <v>15.614289133523844</v>
      </c>
      <c r="AR366" s="82">
        <f t="shared" si="191"/>
        <v>15.626873027993888</v>
      </c>
      <c r="AS366" s="82">
        <f t="shared" si="191"/>
        <v>15.603953846620449</v>
      </c>
      <c r="AT366" s="82">
        <f t="shared" si="191"/>
        <v>15.645664376359464</v>
      </c>
      <c r="AU366" s="82">
        <f t="shared" si="188"/>
        <v>15.569622767264093</v>
      </c>
    </row>
    <row r="367" spans="1:47" s="82" customFormat="1" ht="12.95" customHeight="1" x14ac:dyDescent="0.2">
      <c r="A367" s="35" t="s">
        <v>1309</v>
      </c>
      <c r="B367" s="36" t="s">
        <v>165</v>
      </c>
      <c r="C367" s="35">
        <v>57531.74</v>
      </c>
      <c r="D367" s="35">
        <v>1E-4</v>
      </c>
      <c r="E367" s="3">
        <f t="shared" si="171"/>
        <v>5941.8945871427904</v>
      </c>
      <c r="F367" s="82">
        <f t="shared" si="189"/>
        <v>5942</v>
      </c>
      <c r="G367" s="82">
        <f t="shared" si="172"/>
        <v>-0.2389709999988554</v>
      </c>
      <c r="K367" s="82">
        <f t="shared" si="192"/>
        <v>-0.2389709999988554</v>
      </c>
      <c r="O367" s="82">
        <f t="shared" ca="1" si="170"/>
        <v>-0.21928122756850596</v>
      </c>
      <c r="Q367" s="111">
        <f t="shared" si="173"/>
        <v>42513.24</v>
      </c>
      <c r="S367" s="83">
        <f t="shared" si="193"/>
        <v>1</v>
      </c>
      <c r="Z367" s="82">
        <f t="shared" si="174"/>
        <v>5942</v>
      </c>
      <c r="AA367" s="82">
        <f t="shared" si="175"/>
        <v>-0.27805136776183514</v>
      </c>
      <c r="AB367" s="82">
        <f t="shared" si="176"/>
        <v>-0.25802766518499332</v>
      </c>
      <c r="AC367" s="82">
        <f t="shared" si="177"/>
        <v>-0.2389709999988554</v>
      </c>
      <c r="AD367" s="82">
        <f t="shared" si="178"/>
        <v>3.908036776297974E-2</v>
      </c>
      <c r="AE367" s="82">
        <f t="shared" si="179"/>
        <v>1.5272751444897462E-3</v>
      </c>
      <c r="AF367" s="82">
        <f t="shared" si="180"/>
        <v>-0.2389709999988554</v>
      </c>
      <c r="AG367" s="83"/>
      <c r="AH367" s="82">
        <f t="shared" si="181"/>
        <v>1.9056665186137908E-2</v>
      </c>
      <c r="AI367" s="82">
        <f t="shared" si="182"/>
        <v>0.44881391496067313</v>
      </c>
      <c r="AJ367" s="82">
        <f t="shared" si="183"/>
        <v>0.16606333834225934</v>
      </c>
      <c r="AK367" s="82">
        <f t="shared" si="184"/>
        <v>1.6301535602170073E-2</v>
      </c>
      <c r="AL367" s="82">
        <f t="shared" si="185"/>
        <v>3.1120258964862955</v>
      </c>
      <c r="AM367" s="82">
        <f t="shared" si="186"/>
        <v>67.638608184942697</v>
      </c>
      <c r="AN367" s="82">
        <f t="shared" si="191"/>
        <v>15.652987019954061</v>
      </c>
      <c r="AO367" s="82">
        <f t="shared" si="191"/>
        <v>15.651668131520886</v>
      </c>
      <c r="AP367" s="82">
        <f t="shared" si="191"/>
        <v>15.65406354007153</v>
      </c>
      <c r="AQ367" s="82">
        <f t="shared" si="191"/>
        <v>15.649712681186925</v>
      </c>
      <c r="AR367" s="82">
        <f t="shared" si="191"/>
        <v>15.657614527699391</v>
      </c>
      <c r="AS367" s="82">
        <f t="shared" si="191"/>
        <v>15.64326084984098</v>
      </c>
      <c r="AT367" s="82">
        <f t="shared" si="191"/>
        <v>15.669326428772735</v>
      </c>
      <c r="AU367" s="82">
        <f t="shared" si="188"/>
        <v>15.621960750285275</v>
      </c>
    </row>
    <row r="368" spans="1:47" s="82" customFormat="1" ht="12.95" customHeight="1" x14ac:dyDescent="0.2">
      <c r="A368" s="37" t="s">
        <v>1310</v>
      </c>
      <c r="B368" s="38" t="s">
        <v>165</v>
      </c>
      <c r="C368" s="37">
        <v>57905.7886</v>
      </c>
      <c r="D368" s="37">
        <v>1E-4</v>
      </c>
      <c r="E368" s="82">
        <f t="shared" si="171"/>
        <v>6106.8917276374668</v>
      </c>
      <c r="F368" s="82">
        <f t="shared" si="189"/>
        <v>6107</v>
      </c>
      <c r="G368" s="82">
        <f t="shared" si="172"/>
        <v>-0.24545349999971222</v>
      </c>
      <c r="K368" s="82">
        <f t="shared" si="192"/>
        <v>-0.24545349999971222</v>
      </c>
      <c r="O368" s="82">
        <f t="shared" ca="1" si="170"/>
        <v>-0.22297955436985412</v>
      </c>
      <c r="Q368" s="111">
        <f t="shared" si="173"/>
        <v>42887.2886</v>
      </c>
      <c r="S368" s="83">
        <f t="shared" si="193"/>
        <v>1</v>
      </c>
      <c r="Z368" s="82">
        <f t="shared" si="174"/>
        <v>6107</v>
      </c>
      <c r="AA368" s="82">
        <f t="shared" si="175"/>
        <v>-0.29339759157229217</v>
      </c>
      <c r="AB368" s="82">
        <f t="shared" si="176"/>
        <v>-0.26879635475938746</v>
      </c>
      <c r="AC368" s="82">
        <f t="shared" si="177"/>
        <v>-0.24545349999971222</v>
      </c>
      <c r="AD368" s="82">
        <f t="shared" si="178"/>
        <v>4.794409157257995E-2</v>
      </c>
      <c r="AE368" s="82">
        <f t="shared" si="179"/>
        <v>2.2986359167199316E-3</v>
      </c>
      <c r="AF368" s="82">
        <f t="shared" si="180"/>
        <v>-0.24545349999971222</v>
      </c>
      <c r="AG368" s="83"/>
      <c r="AH368" s="82">
        <f t="shared" si="181"/>
        <v>2.3342854759675243E-2</v>
      </c>
      <c r="AI368" s="82">
        <f t="shared" si="182"/>
        <v>0.44858871249756271</v>
      </c>
      <c r="AJ368" s="82">
        <f t="shared" si="183"/>
        <v>0.18771105428358595</v>
      </c>
      <c r="AK368" s="82">
        <f t="shared" si="184"/>
        <v>4.1752148296006885E-3</v>
      </c>
      <c r="AL368" s="82">
        <f t="shared" si="185"/>
        <v>3.1340209278487103</v>
      </c>
      <c r="AM368" s="82">
        <f t="shared" si="186"/>
        <v>264.13931423420814</v>
      </c>
      <c r="AN368" s="82">
        <f t="shared" si="191"/>
        <v>15.693882091504635</v>
      </c>
      <c r="AO368" s="82">
        <f t="shared" si="191"/>
        <v>15.693540743016564</v>
      </c>
      <c r="AP368" s="82">
        <f t="shared" si="191"/>
        <v>15.694159832093035</v>
      </c>
      <c r="AQ368" s="82">
        <f t="shared" si="191"/>
        <v>15.693037012784826</v>
      </c>
      <c r="AR368" s="82">
        <f t="shared" si="191"/>
        <v>15.695073416360467</v>
      </c>
      <c r="AS368" s="82">
        <f t="shared" si="191"/>
        <v>15.691380043487841</v>
      </c>
      <c r="AT368" s="82">
        <f t="shared" si="191"/>
        <v>15.698078486973841</v>
      </c>
      <c r="AU368" s="82">
        <f t="shared" si="188"/>
        <v>15.685929396200056</v>
      </c>
    </row>
    <row r="369" spans="1:47" s="82" customFormat="1" ht="12.95" customHeight="1" x14ac:dyDescent="0.2">
      <c r="A369" s="37" t="s">
        <v>1310</v>
      </c>
      <c r="B369" s="38" t="s">
        <v>165</v>
      </c>
      <c r="C369" s="37">
        <v>57928.458700000003</v>
      </c>
      <c r="D369" s="37">
        <v>1E-4</v>
      </c>
      <c r="E369" s="3">
        <f t="shared" si="171"/>
        <v>6116.8917695430609</v>
      </c>
      <c r="F369" s="82">
        <f t="shared" si="189"/>
        <v>6117</v>
      </c>
      <c r="G369" s="82">
        <f t="shared" si="172"/>
        <v>-0.24535849999665515</v>
      </c>
      <c r="K369" s="82">
        <f t="shared" si="192"/>
        <v>-0.24535849999665515</v>
      </c>
      <c r="O369" s="82">
        <f t="shared" ca="1" si="170"/>
        <v>-0.22320369538811766</v>
      </c>
      <c r="Q369" s="111">
        <f t="shared" si="173"/>
        <v>42909.958700000003</v>
      </c>
      <c r="S369" s="83">
        <f t="shared" si="193"/>
        <v>1</v>
      </c>
      <c r="Z369" s="82">
        <f t="shared" si="174"/>
        <v>6117</v>
      </c>
      <c r="AA369" s="82">
        <f t="shared" si="175"/>
        <v>-0.29434278935534508</v>
      </c>
      <c r="AB369" s="82">
        <f t="shared" si="176"/>
        <v>-0.26895985575275261</v>
      </c>
      <c r="AC369" s="82">
        <f t="shared" si="177"/>
        <v>-0.24535849999665515</v>
      </c>
      <c r="AD369" s="82">
        <f t="shared" si="178"/>
        <v>4.8984289358689925E-2</v>
      </c>
      <c r="AE369" s="82">
        <f t="shared" si="179"/>
        <v>2.3994606039758632E-3</v>
      </c>
      <c r="AF369" s="82">
        <f t="shared" si="180"/>
        <v>-0.24535849999665515</v>
      </c>
      <c r="AG369" s="83"/>
      <c r="AH369" s="82">
        <f t="shared" si="181"/>
        <v>2.3601355756097463E-2</v>
      </c>
      <c r="AI369" s="82">
        <f t="shared" si="182"/>
        <v>0.44858363918990873</v>
      </c>
      <c r="AJ369" s="82">
        <f t="shared" si="183"/>
        <v>0.18901952026538066</v>
      </c>
      <c r="AK369" s="82">
        <f t="shared" si="184"/>
        <v>3.4405573566073954E-3</v>
      </c>
      <c r="AL369" s="82">
        <f t="shared" si="185"/>
        <v>3.1353532436742073</v>
      </c>
      <c r="AM369" s="82">
        <f t="shared" si="186"/>
        <v>320.54209271091793</v>
      </c>
      <c r="AN369" s="82">
        <f t="shared" si="191"/>
        <v>15.696359762202778</v>
      </c>
      <c r="AO369" s="82">
        <f t="shared" si="191"/>
        <v>15.696078410058178</v>
      </c>
      <c r="AP369" s="82">
        <f t="shared" si="191"/>
        <v>15.69658867003292</v>
      </c>
      <c r="AQ369" s="82">
        <f t="shared" si="191"/>
        <v>15.695663260763943</v>
      </c>
      <c r="AR369" s="82">
        <f t="shared" si="191"/>
        <v>15.6973415790169</v>
      </c>
      <c r="AS369" s="82">
        <f t="shared" si="191"/>
        <v>15.694297762937003</v>
      </c>
      <c r="AT369" s="82">
        <f t="shared" si="191"/>
        <v>15.699817986701479</v>
      </c>
      <c r="AU369" s="82">
        <f t="shared" si="188"/>
        <v>15.689806283831254</v>
      </c>
    </row>
    <row r="370" spans="1:47" s="82" customFormat="1" ht="12.95" customHeight="1" x14ac:dyDescent="0.2">
      <c r="A370" s="44" t="s">
        <v>1316</v>
      </c>
      <c r="B370" s="45" t="s">
        <v>165</v>
      </c>
      <c r="C370" s="114">
        <v>58966.719799999999</v>
      </c>
      <c r="D370" s="81">
        <v>4.0000000000000002E-4</v>
      </c>
      <c r="E370" s="3">
        <f t="shared" si="171"/>
        <v>6574.8806848520762</v>
      </c>
      <c r="F370" s="82">
        <f t="shared" si="189"/>
        <v>6575</v>
      </c>
      <c r="G370" s="82">
        <f t="shared" si="172"/>
        <v>-0.27048749999812571</v>
      </c>
      <c r="K370" s="82">
        <f t="shared" si="192"/>
        <v>-0.27048749999812571</v>
      </c>
      <c r="O370" s="82">
        <f t="shared" ca="1" si="170"/>
        <v>-0.23346935402458707</v>
      </c>
      <c r="Q370" s="111">
        <f t="shared" si="173"/>
        <v>43948.219799999999</v>
      </c>
      <c r="S370" s="83">
        <f t="shared" si="193"/>
        <v>1</v>
      </c>
      <c r="Z370" s="82">
        <f t="shared" si="174"/>
        <v>6575</v>
      </c>
      <c r="AA370" s="82">
        <f t="shared" si="175"/>
        <v>-0.33950086858745976</v>
      </c>
      <c r="AB370" s="82">
        <f t="shared" si="176"/>
        <v>-0.30575723933100435</v>
      </c>
      <c r="AC370" s="82">
        <f t="shared" si="177"/>
        <v>-0.27048749999812571</v>
      </c>
      <c r="AD370" s="82">
        <f t="shared" si="178"/>
        <v>6.9013368589334045E-2</v>
      </c>
      <c r="AE370" s="82">
        <f t="shared" si="179"/>
        <v>4.7628450440472788E-3</v>
      </c>
      <c r="AF370" s="82">
        <f t="shared" si="180"/>
        <v>-0.27048749999812571</v>
      </c>
      <c r="AG370" s="83"/>
      <c r="AH370" s="82">
        <f t="shared" si="181"/>
        <v>3.5269739332878636E-2</v>
      </c>
      <c r="AI370" s="82">
        <f t="shared" si="182"/>
        <v>0.44940259427393348</v>
      </c>
      <c r="AJ370" s="82">
        <f t="shared" si="183"/>
        <v>0.2486308062491345</v>
      </c>
      <c r="AK370" s="82">
        <f t="shared" si="184"/>
        <v>-3.0238009387097003E-2</v>
      </c>
      <c r="AL370" s="82">
        <f t="shared" si="185"/>
        <v>-3.0867292194060205</v>
      </c>
      <c r="AM370" s="82">
        <f t="shared" si="186"/>
        <v>-36.445008201005116</v>
      </c>
      <c r="AN370" s="82">
        <f t="shared" si="191"/>
        <v>15.809931428166569</v>
      </c>
      <c r="AO370" s="82">
        <f t="shared" si="191"/>
        <v>15.812311922967138</v>
      </c>
      <c r="AP370" s="82">
        <f t="shared" si="191"/>
        <v>15.807972314356457</v>
      </c>
      <c r="AQ370" s="82">
        <f t="shared" si="191"/>
        <v>15.81588483638575</v>
      </c>
      <c r="AR370" s="82">
        <f t="shared" si="191"/>
        <v>15.801462462122357</v>
      </c>
      <c r="AS370" s="82">
        <f t="shared" si="191"/>
        <v>15.827767312387973</v>
      </c>
      <c r="AT370" s="82">
        <f t="shared" si="191"/>
        <v>15.779839574405305</v>
      </c>
      <c r="AU370" s="82">
        <f t="shared" si="188"/>
        <v>15.867367737340157</v>
      </c>
    </row>
    <row r="371" spans="1:47" s="82" customFormat="1" ht="12.95" customHeight="1" x14ac:dyDescent="0.2">
      <c r="A371" s="42" t="s">
        <v>1312</v>
      </c>
      <c r="B371" s="83"/>
      <c r="C371" s="72">
        <v>59018.858500000002</v>
      </c>
      <c r="D371" s="5">
        <v>1E-4</v>
      </c>
      <c r="E371" s="3">
        <f t="shared" si="171"/>
        <v>6597.8796652228366</v>
      </c>
      <c r="F371" s="82">
        <f t="shared" si="189"/>
        <v>6598</v>
      </c>
      <c r="G371" s="82">
        <f t="shared" si="172"/>
        <v>-0.27279899999848567</v>
      </c>
      <c r="K371" s="82">
        <f t="shared" si="192"/>
        <v>-0.27279899999848567</v>
      </c>
      <c r="O371" s="82">
        <f t="shared" ca="1" si="170"/>
        <v>-0.23398487836659318</v>
      </c>
      <c r="Q371" s="111">
        <f t="shared" si="173"/>
        <v>44000.358500000002</v>
      </c>
      <c r="S371" s="83">
        <f t="shared" si="193"/>
        <v>1</v>
      </c>
      <c r="Z371" s="82">
        <f t="shared" si="174"/>
        <v>6598</v>
      </c>
      <c r="AA371" s="82">
        <f t="shared" si="175"/>
        <v>-0.34186570618723688</v>
      </c>
      <c r="AB371" s="82">
        <f t="shared" si="176"/>
        <v>-0.30864522318761989</v>
      </c>
      <c r="AC371" s="82">
        <f t="shared" si="177"/>
        <v>-0.27279899999848567</v>
      </c>
      <c r="AD371" s="82">
        <f t="shared" si="178"/>
        <v>6.9066706188751215E-2</v>
      </c>
      <c r="AE371" s="82">
        <f t="shared" si="179"/>
        <v>4.7702099037632856E-3</v>
      </c>
      <c r="AF371" s="82">
        <f t="shared" si="180"/>
        <v>-0.27279899999848567</v>
      </c>
      <c r="AG371" s="83"/>
      <c r="AH371" s="82">
        <f t="shared" si="181"/>
        <v>3.5846223189134226E-2</v>
      </c>
      <c r="AI371" s="82">
        <f t="shared" si="182"/>
        <v>0.44949832465411688</v>
      </c>
      <c r="AJ371" s="82">
        <f t="shared" si="183"/>
        <v>0.25161247674254128</v>
      </c>
      <c r="AK371" s="82">
        <f t="shared" si="184"/>
        <v>-3.1933459651981549E-2</v>
      </c>
      <c r="AL371" s="82">
        <f t="shared" si="185"/>
        <v>-3.0836496619817986</v>
      </c>
      <c r="AM371" s="82">
        <f t="shared" si="186"/>
        <v>-34.507027479130826</v>
      </c>
      <c r="AN371" s="82">
        <f t="shared" ref="AN371:AT379" si="194">$AU371+$AB$7*SIN(AO371)</f>
        <v>15.815647387167147</v>
      </c>
      <c r="AO371" s="82">
        <f t="shared" si="194"/>
        <v>15.818150212647115</v>
      </c>
      <c r="AP371" s="82">
        <f t="shared" si="194"/>
        <v>15.813584841582934</v>
      </c>
      <c r="AQ371" s="82">
        <f t="shared" si="194"/>
        <v>15.821914204615144</v>
      </c>
      <c r="AR371" s="82">
        <f t="shared" si="194"/>
        <v>15.806723120629979</v>
      </c>
      <c r="AS371" s="82">
        <f t="shared" si="194"/>
        <v>15.834448319587455</v>
      </c>
      <c r="AT371" s="82">
        <f t="shared" si="194"/>
        <v>15.783905309560339</v>
      </c>
      <c r="AU371" s="82">
        <f t="shared" si="188"/>
        <v>15.876284578891914</v>
      </c>
    </row>
    <row r="372" spans="1:47" s="82" customFormat="1" ht="12.95" customHeight="1" x14ac:dyDescent="0.2">
      <c r="A372" s="44" t="s">
        <v>1316</v>
      </c>
      <c r="B372" s="45" t="s">
        <v>165</v>
      </c>
      <c r="C372" s="114">
        <v>59032.460299999999</v>
      </c>
      <c r="D372" s="81">
        <v>2.9999999999999997E-4</v>
      </c>
      <c r="E372" s="3">
        <f t="shared" si="171"/>
        <v>6603.8795756771997</v>
      </c>
      <c r="F372" s="82">
        <f t="shared" si="189"/>
        <v>6604</v>
      </c>
      <c r="G372" s="82">
        <f t="shared" si="172"/>
        <v>-0.27300200000172481</v>
      </c>
      <c r="K372" s="82">
        <f t="shared" si="192"/>
        <v>-0.27300200000172481</v>
      </c>
      <c r="O372" s="82">
        <f t="shared" ca="1" si="170"/>
        <v>-0.23411936297755129</v>
      </c>
      <c r="Q372" s="111">
        <f t="shared" si="173"/>
        <v>44013.960299999999</v>
      </c>
      <c r="S372" s="83">
        <f t="shared" si="193"/>
        <v>1</v>
      </c>
      <c r="Z372" s="82">
        <f t="shared" si="174"/>
        <v>6604</v>
      </c>
      <c r="AA372" s="82">
        <f t="shared" si="175"/>
        <v>-0.34248415801717247</v>
      </c>
      <c r="AB372" s="82">
        <f t="shared" si="176"/>
        <v>-0.30899845024727762</v>
      </c>
      <c r="AC372" s="82">
        <f t="shared" si="177"/>
        <v>-0.27300200000172481</v>
      </c>
      <c r="AD372" s="82">
        <f t="shared" si="178"/>
        <v>6.9482158015447659E-2</v>
      </c>
      <c r="AE372" s="82">
        <f t="shared" si="179"/>
        <v>4.8277702824836375E-3</v>
      </c>
      <c r="AF372" s="82">
        <f t="shared" si="180"/>
        <v>-0.27300200000172481</v>
      </c>
      <c r="AG372" s="83"/>
      <c r="AH372" s="82">
        <f t="shared" si="181"/>
        <v>3.5996450245552834E-2</v>
      </c>
      <c r="AI372" s="82">
        <f t="shared" si="182"/>
        <v>0.4495241655023331</v>
      </c>
      <c r="AJ372" s="82">
        <f t="shared" si="183"/>
        <v>0.25239018309191946</v>
      </c>
      <c r="AK372" s="82">
        <f t="shared" si="184"/>
        <v>-3.2375855788936335E-2</v>
      </c>
      <c r="AL372" s="82">
        <f t="shared" si="185"/>
        <v>-3.0828460195655101</v>
      </c>
      <c r="AM372" s="82">
        <f t="shared" si="186"/>
        <v>-34.034712041279064</v>
      </c>
      <c r="AN372" s="82">
        <f t="shared" si="194"/>
        <v>15.817138822830694</v>
      </c>
      <c r="AO372" s="82">
        <f t="shared" si="194"/>
        <v>15.819673280455994</v>
      </c>
      <c r="AP372" s="82">
        <f t="shared" si="194"/>
        <v>15.815049456119983</v>
      </c>
      <c r="AQ372" s="82">
        <f t="shared" si="194"/>
        <v>15.823486887934227</v>
      </c>
      <c r="AR372" s="82">
        <f t="shared" si="194"/>
        <v>15.808096267495211</v>
      </c>
      <c r="AS372" s="82">
        <f t="shared" si="194"/>
        <v>15.836190647718498</v>
      </c>
      <c r="AT372" s="82">
        <f t="shared" si="194"/>
        <v>15.784967128480204</v>
      </c>
      <c r="AU372" s="82">
        <f t="shared" si="188"/>
        <v>15.878610711470634</v>
      </c>
    </row>
    <row r="373" spans="1:47" s="82" customFormat="1" ht="12.95" customHeight="1" x14ac:dyDescent="0.2">
      <c r="A373" s="42" t="s">
        <v>1314</v>
      </c>
      <c r="B373" s="83"/>
      <c r="C373" s="5">
        <v>59324.8986</v>
      </c>
      <c r="D373" s="73">
        <v>2.0000000000000001E-4</v>
      </c>
      <c r="E373" s="3">
        <f t="shared" si="171"/>
        <v>6732.8774740014396</v>
      </c>
      <c r="F373" s="82">
        <f t="shared" si="189"/>
        <v>6733</v>
      </c>
      <c r="G373" s="82">
        <f t="shared" si="172"/>
        <v>-0.27776650000305381</v>
      </c>
      <c r="K373" s="82">
        <f t="shared" si="192"/>
        <v>-0.27776650000305381</v>
      </c>
      <c r="O373" s="82">
        <f t="shared" ca="1" si="170"/>
        <v>-0.23701078211315074</v>
      </c>
      <c r="Q373" s="111">
        <f t="shared" si="173"/>
        <v>44306.3986</v>
      </c>
      <c r="S373" s="83">
        <f t="shared" si="193"/>
        <v>1</v>
      </c>
      <c r="Z373" s="82">
        <f t="shared" si="174"/>
        <v>6733</v>
      </c>
      <c r="AA373" s="82">
        <f t="shared" si="175"/>
        <v>-0.35593515763455119</v>
      </c>
      <c r="AB373" s="82">
        <f t="shared" si="176"/>
        <v>-0.31697642914509022</v>
      </c>
      <c r="AC373" s="82">
        <f t="shared" si="177"/>
        <v>-0.27776650000305381</v>
      </c>
      <c r="AD373" s="82">
        <f t="shared" si="178"/>
        <v>7.8168657631497385E-2</v>
      </c>
      <c r="AE373" s="82">
        <f t="shared" si="179"/>
        <v>6.1103390359102542E-3</v>
      </c>
      <c r="AF373" s="82">
        <f t="shared" si="180"/>
        <v>-0.27776650000305381</v>
      </c>
      <c r="AG373" s="83"/>
      <c r="AH373" s="82">
        <f t="shared" si="181"/>
        <v>3.9209929142036436E-2</v>
      </c>
      <c r="AI373" s="82">
        <f t="shared" si="182"/>
        <v>0.45016701940719417</v>
      </c>
      <c r="AJ373" s="82">
        <f t="shared" si="183"/>
        <v>0.2691008267836234</v>
      </c>
      <c r="AK373" s="82">
        <f t="shared" si="184"/>
        <v>-4.189909135530271E-2</v>
      </c>
      <c r="AL373" s="82">
        <f t="shared" si="185"/>
        <v>-3.0655363376812677</v>
      </c>
      <c r="AM373" s="82">
        <f t="shared" si="186"/>
        <v>-26.283626669201947</v>
      </c>
      <c r="AN373" s="82">
        <f t="shared" si="194"/>
        <v>15.849240014757566</v>
      </c>
      <c r="AO373" s="82">
        <f t="shared" si="194"/>
        <v>15.85242356827426</v>
      </c>
      <c r="AP373" s="82">
        <f t="shared" si="194"/>
        <v>15.846591940649192</v>
      </c>
      <c r="AQ373" s="82">
        <f t="shared" si="194"/>
        <v>15.857278068929292</v>
      </c>
      <c r="AR373" s="82">
        <f t="shared" si="194"/>
        <v>15.837708531494382</v>
      </c>
      <c r="AS373" s="82">
        <f t="shared" si="194"/>
        <v>15.873589925259699</v>
      </c>
      <c r="AT373" s="82">
        <f t="shared" si="194"/>
        <v>15.807930071120539</v>
      </c>
      <c r="AU373" s="82">
        <f t="shared" si="188"/>
        <v>15.928622561913098</v>
      </c>
    </row>
    <row r="374" spans="1:47" s="82" customFormat="1" ht="12.95" customHeight="1" x14ac:dyDescent="0.2">
      <c r="A374" s="46" t="s">
        <v>1318</v>
      </c>
      <c r="B374" s="77" t="s">
        <v>165</v>
      </c>
      <c r="C374" s="78">
        <v>59344.824999999997</v>
      </c>
      <c r="D374" s="79">
        <v>1E-3</v>
      </c>
      <c r="E374" s="3">
        <f t="shared" si="171"/>
        <v>6741.667238273656</v>
      </c>
      <c r="F374" s="82">
        <f t="shared" si="189"/>
        <v>6741.5</v>
      </c>
      <c r="G374" s="82">
        <f t="shared" si="172"/>
        <v>0.37912924999545794</v>
      </c>
      <c r="O374" s="82">
        <f t="shared" ca="1" si="170"/>
        <v>-0.23720130197867476</v>
      </c>
      <c r="Q374" s="111">
        <f t="shared" si="173"/>
        <v>44326.324999999997</v>
      </c>
      <c r="S374" s="83">
        <f t="shared" si="193"/>
        <v>1</v>
      </c>
      <c r="U374" s="82">
        <f>+G374</f>
        <v>0.37912924999545794</v>
      </c>
      <c r="Z374" s="82">
        <f t="shared" si="174"/>
        <v>6741.5</v>
      </c>
      <c r="AA374" s="82">
        <f t="shared" si="175"/>
        <v>-0.35683184227908576</v>
      </c>
      <c r="AB374" s="82">
        <f t="shared" si="176"/>
        <v>0.33970870494001393</v>
      </c>
      <c r="AC374" s="82">
        <f t="shared" si="177"/>
        <v>0.37912924999545794</v>
      </c>
      <c r="AD374" s="82">
        <f t="shared" si="178"/>
        <v>0.73596109227454365</v>
      </c>
      <c r="AE374" s="82">
        <f t="shared" si="179"/>
        <v>0.54163872934193935</v>
      </c>
      <c r="AF374" s="82">
        <f t="shared" si="180"/>
        <v>0.37912924999545794</v>
      </c>
      <c r="AG374" s="83"/>
      <c r="AH374" s="82">
        <f t="shared" si="181"/>
        <v>3.9420545055444033E-2</v>
      </c>
      <c r="AI374" s="82">
        <f t="shared" si="182"/>
        <v>0.4502152637464758</v>
      </c>
      <c r="AJ374" s="82">
        <f t="shared" si="183"/>
        <v>0.27020136381358106</v>
      </c>
      <c r="AK374" s="82">
        <f t="shared" si="184"/>
        <v>-4.2527452152834551E-2</v>
      </c>
      <c r="AL374" s="82">
        <f t="shared" si="185"/>
        <v>-3.064393466446091</v>
      </c>
      <c r="AM374" s="82">
        <f t="shared" si="186"/>
        <v>-25.894140722673924</v>
      </c>
      <c r="AN374" s="82">
        <f t="shared" si="194"/>
        <v>15.851357803425401</v>
      </c>
      <c r="AO374" s="82">
        <f t="shared" si="194"/>
        <v>15.854581874476018</v>
      </c>
      <c r="AP374" s="82">
        <f t="shared" si="194"/>
        <v>15.848674228490001</v>
      </c>
      <c r="AQ374" s="82">
        <f t="shared" si="194"/>
        <v>15.859503063637689</v>
      </c>
      <c r="AR374" s="82">
        <f t="shared" si="194"/>
        <v>15.839666308181547</v>
      </c>
      <c r="AS374" s="82">
        <f t="shared" si="194"/>
        <v>15.876049754412771</v>
      </c>
      <c r="AT374" s="82">
        <f t="shared" si="194"/>
        <v>15.809452996115544</v>
      </c>
      <c r="AU374" s="82">
        <f t="shared" si="188"/>
        <v>15.931917916399616</v>
      </c>
    </row>
    <row r="375" spans="1:47" s="82" customFormat="1" ht="12.95" customHeight="1" x14ac:dyDescent="0.2">
      <c r="A375" s="74" t="s">
        <v>1315</v>
      </c>
      <c r="B375" s="75" t="s">
        <v>165</v>
      </c>
      <c r="C375" s="76">
        <v>59365.703000000001</v>
      </c>
      <c r="D375" s="76">
        <v>2.0000000000000001E-4</v>
      </c>
      <c r="E375" s="3">
        <f t="shared" si="171"/>
        <v>6750.8767642530302</v>
      </c>
      <c r="F375" s="82">
        <f t="shared" si="189"/>
        <v>6751</v>
      </c>
      <c r="G375" s="82">
        <f t="shared" si="172"/>
        <v>-0.27937549999478506</v>
      </c>
      <c r="K375" s="82">
        <f>+G375</f>
        <v>-0.27937549999478506</v>
      </c>
      <c r="O375" s="82">
        <f t="shared" ca="1" si="170"/>
        <v>-0.23741423594602509</v>
      </c>
      <c r="Q375" s="111">
        <f t="shared" si="173"/>
        <v>44347.203000000001</v>
      </c>
      <c r="S375" s="83">
        <f t="shared" si="193"/>
        <v>1</v>
      </c>
      <c r="Z375" s="82">
        <f t="shared" si="174"/>
        <v>6751</v>
      </c>
      <c r="AA375" s="82">
        <f t="shared" si="175"/>
        <v>-0.35783554141664392</v>
      </c>
      <c r="AB375" s="82">
        <f t="shared" si="176"/>
        <v>-0.31903127100908185</v>
      </c>
      <c r="AC375" s="82">
        <f t="shared" si="177"/>
        <v>-0.27937549999478506</v>
      </c>
      <c r="AD375" s="82">
        <f t="shared" si="178"/>
        <v>7.8460041421858862E-2</v>
      </c>
      <c r="AE375" s="82">
        <f t="shared" si="179"/>
        <v>6.155978099919808E-3</v>
      </c>
      <c r="AF375" s="82">
        <f t="shared" si="180"/>
        <v>-0.27937549999478506</v>
      </c>
      <c r="AG375" s="83"/>
      <c r="AH375" s="82">
        <f t="shared" si="181"/>
        <v>3.9655771014296799E-2</v>
      </c>
      <c r="AI375" s="82">
        <f t="shared" si="182"/>
        <v>0.45027004962730866</v>
      </c>
      <c r="AJ375" s="82">
        <f t="shared" si="183"/>
        <v>0.2714313130091508</v>
      </c>
      <c r="AK375" s="82">
        <f t="shared" si="184"/>
        <v>-4.3229874707280444E-2</v>
      </c>
      <c r="AL375" s="82">
        <f t="shared" si="185"/>
        <v>-3.0631157709911223</v>
      </c>
      <c r="AM375" s="82">
        <f t="shared" si="186"/>
        <v>-25.472131302661399</v>
      </c>
      <c r="AN375" s="82">
        <f t="shared" si="194"/>
        <v>15.853725156251205</v>
      </c>
      <c r="AO375" s="82">
        <f t="shared" si="194"/>
        <v>15.856994157365499</v>
      </c>
      <c r="AP375" s="82">
        <f t="shared" si="194"/>
        <v>15.85100211199865</v>
      </c>
      <c r="AQ375" s="82">
        <f t="shared" si="194"/>
        <v>15.86198957895968</v>
      </c>
      <c r="AR375" s="82">
        <f t="shared" si="194"/>
        <v>15.841855458433336</v>
      </c>
      <c r="AS375" s="82">
        <f t="shared" si="194"/>
        <v>15.878798264961029</v>
      </c>
      <c r="AT375" s="82">
        <f t="shared" si="194"/>
        <v>15.811156663429113</v>
      </c>
      <c r="AU375" s="82">
        <f t="shared" si="188"/>
        <v>15.935600959649255</v>
      </c>
    </row>
    <row r="376" spans="1:47" s="82" customFormat="1" ht="12.95" customHeight="1" x14ac:dyDescent="0.2">
      <c r="A376" s="74" t="s">
        <v>1315</v>
      </c>
      <c r="B376" s="75" t="s">
        <v>165</v>
      </c>
      <c r="C376" s="76">
        <v>59399.708899999998</v>
      </c>
      <c r="D376" s="76">
        <v>2.9999999999999997E-4</v>
      </c>
      <c r="E376" s="3">
        <f t="shared" si="171"/>
        <v>6765.8771579450458</v>
      </c>
      <c r="F376" s="82">
        <f t="shared" si="189"/>
        <v>6766</v>
      </c>
      <c r="G376" s="82">
        <f t="shared" si="172"/>
        <v>-0.2784830000018701</v>
      </c>
      <c r="K376" s="82">
        <f>+G376</f>
        <v>-0.2784830000018701</v>
      </c>
      <c r="O376" s="82">
        <f t="shared" ca="1" si="170"/>
        <v>-0.23775044747342039</v>
      </c>
      <c r="Q376" s="111">
        <f t="shared" si="173"/>
        <v>44381.208899999998</v>
      </c>
      <c r="S376" s="83">
        <f t="shared" si="193"/>
        <v>1</v>
      </c>
      <c r="Z376" s="82">
        <f t="shared" si="174"/>
        <v>6766</v>
      </c>
      <c r="AA376" s="82">
        <f t="shared" si="175"/>
        <v>-0.35942360272079782</v>
      </c>
      <c r="AB376" s="82">
        <f t="shared" si="176"/>
        <v>-0.31850981689691887</v>
      </c>
      <c r="AC376" s="82">
        <f t="shared" si="177"/>
        <v>-0.2784830000018701</v>
      </c>
      <c r="AD376" s="82">
        <f t="shared" si="178"/>
        <v>8.0940602718927723E-2</v>
      </c>
      <c r="AE376" s="82">
        <f t="shared" si="179"/>
        <v>6.5513811685032897E-3</v>
      </c>
      <c r="AF376" s="82">
        <f t="shared" si="180"/>
        <v>-0.2784830000018701</v>
      </c>
      <c r="AG376" s="83"/>
      <c r="AH376" s="82">
        <f t="shared" si="181"/>
        <v>4.0026816895048757E-2</v>
      </c>
      <c r="AI376" s="82">
        <f t="shared" si="182"/>
        <v>0.45035841660082732</v>
      </c>
      <c r="AJ376" s="82">
        <f t="shared" si="183"/>
        <v>0.27337321162997513</v>
      </c>
      <c r="AK376" s="82">
        <f t="shared" si="184"/>
        <v>-4.4339262538061502E-2</v>
      </c>
      <c r="AL376" s="82">
        <f t="shared" si="185"/>
        <v>-3.0610975498163207</v>
      </c>
      <c r="AM376" s="82">
        <f t="shared" si="186"/>
        <v>-24.832814411894073</v>
      </c>
      <c r="AN376" s="82">
        <f t="shared" si="194"/>
        <v>15.857463984115723</v>
      </c>
      <c r="AO376" s="82">
        <f t="shared" si="194"/>
        <v>15.860803154815065</v>
      </c>
      <c r="AP376" s="82">
        <f t="shared" si="194"/>
        <v>15.854679074565354</v>
      </c>
      <c r="AQ376" s="82">
        <f t="shared" si="194"/>
        <v>15.865915125464529</v>
      </c>
      <c r="AR376" s="82">
        <f t="shared" si="194"/>
        <v>15.845314301365118</v>
      </c>
      <c r="AS376" s="82">
        <f t="shared" si="194"/>
        <v>15.883136464826601</v>
      </c>
      <c r="AT376" s="82">
        <f t="shared" si="194"/>
        <v>15.813850111903131</v>
      </c>
      <c r="AU376" s="82">
        <f t="shared" si="188"/>
        <v>15.941416291096054</v>
      </c>
    </row>
    <row r="377" spans="1:47" s="82" customFormat="1" ht="12.95" customHeight="1" x14ac:dyDescent="0.2">
      <c r="A377" s="44" t="s">
        <v>1317</v>
      </c>
      <c r="B377" s="45" t="s">
        <v>165</v>
      </c>
      <c r="C377" s="114">
        <v>59730.688900000001</v>
      </c>
      <c r="D377" s="81">
        <v>2.9999999999999997E-4</v>
      </c>
      <c r="E377" s="3">
        <f t="shared" si="171"/>
        <v>6911.8762435209001</v>
      </c>
      <c r="F377" s="82">
        <f t="shared" si="189"/>
        <v>6912</v>
      </c>
      <c r="G377" s="82">
        <f t="shared" si="172"/>
        <v>-0.28055599999788683</v>
      </c>
      <c r="K377" s="82">
        <f>+G377</f>
        <v>-0.28055599999788683</v>
      </c>
      <c r="O377" s="82">
        <f t="shared" ca="1" si="170"/>
        <v>-0.24102290634006784</v>
      </c>
      <c r="Q377" s="111">
        <f t="shared" si="173"/>
        <v>44712.188900000001</v>
      </c>
      <c r="S377" s="83">
        <f t="shared" si="193"/>
        <v>1</v>
      </c>
      <c r="Z377" s="82">
        <f t="shared" si="174"/>
        <v>6912</v>
      </c>
      <c r="AA377" s="82">
        <f t="shared" si="175"/>
        <v>-0.37509071779275677</v>
      </c>
      <c r="AB377" s="82">
        <f t="shared" si="176"/>
        <v>-0.32417045275549855</v>
      </c>
      <c r="AC377" s="82">
        <f t="shared" si="177"/>
        <v>-0.28055599999788683</v>
      </c>
      <c r="AD377" s="82">
        <f t="shared" si="178"/>
        <v>9.4534717794869938E-2</v>
      </c>
      <c r="AE377" s="82">
        <f t="shared" si="179"/>
        <v>8.9368128685556984E-3</v>
      </c>
      <c r="AF377" s="82">
        <f t="shared" si="180"/>
        <v>-0.28055599999788683</v>
      </c>
      <c r="AG377" s="83"/>
      <c r="AH377" s="82">
        <f t="shared" si="181"/>
        <v>4.3614452757611742E-2</v>
      </c>
      <c r="AI377" s="82">
        <f t="shared" si="182"/>
        <v>0.45133852319419898</v>
      </c>
      <c r="AJ377" s="82">
        <f t="shared" si="183"/>
        <v>0.29226901262012911</v>
      </c>
      <c r="AK377" s="82">
        <f t="shared" si="184"/>
        <v>-5.5158175035494521E-2</v>
      </c>
      <c r="AL377" s="82">
        <f t="shared" si="185"/>
        <v>-3.0413970445977374</v>
      </c>
      <c r="AM377" s="82">
        <f t="shared" si="186"/>
        <v>-19.944252515001576</v>
      </c>
      <c r="AN377" s="82">
        <f t="shared" si="194"/>
        <v>15.893918073119153</v>
      </c>
      <c r="AO377" s="82">
        <f t="shared" si="194"/>
        <v>15.897887305390325</v>
      </c>
      <c r="AP377" s="82">
        <f t="shared" si="194"/>
        <v>15.890562485907605</v>
      </c>
      <c r="AQ377" s="82">
        <f t="shared" si="194"/>
        <v>15.904087744126899</v>
      </c>
      <c r="AR377" s="82">
        <f t="shared" si="194"/>
        <v>15.879139837691577</v>
      </c>
      <c r="AS377" s="82">
        <f t="shared" si="194"/>
        <v>15.925253407827926</v>
      </c>
      <c r="AT377" s="82">
        <f t="shared" si="194"/>
        <v>15.840307676220299</v>
      </c>
      <c r="AU377" s="82">
        <f t="shared" si="188"/>
        <v>15.998018850511555</v>
      </c>
    </row>
    <row r="378" spans="1:47" s="82" customFormat="1" ht="12.95" customHeight="1" x14ac:dyDescent="0.2">
      <c r="A378" s="44" t="s">
        <v>1317</v>
      </c>
      <c r="B378" s="45" t="s">
        <v>165</v>
      </c>
      <c r="C378" s="114">
        <v>59730.69</v>
      </c>
      <c r="D378" s="81">
        <v>2.0000000000000001E-4</v>
      </c>
      <c r="E378" s="3">
        <f t="shared" si="171"/>
        <v>6911.8767287435548</v>
      </c>
      <c r="F378" s="82">
        <f t="shared" si="189"/>
        <v>6912</v>
      </c>
      <c r="G378" s="82">
        <f t="shared" si="172"/>
        <v>-0.27945599999657134</v>
      </c>
      <c r="K378" s="82">
        <f>+G378</f>
        <v>-0.27945599999657134</v>
      </c>
      <c r="O378" s="82">
        <f t="shared" ca="1" si="170"/>
        <v>-0.24102290634006784</v>
      </c>
      <c r="Q378" s="111">
        <f t="shared" si="173"/>
        <v>44712.19</v>
      </c>
      <c r="S378" s="83">
        <f t="shared" si="193"/>
        <v>1</v>
      </c>
      <c r="Z378" s="82">
        <f t="shared" si="174"/>
        <v>6912</v>
      </c>
      <c r="AA378" s="82">
        <f t="shared" si="175"/>
        <v>-0.37509071779275677</v>
      </c>
      <c r="AB378" s="82">
        <f t="shared" si="176"/>
        <v>-0.32307045275418306</v>
      </c>
      <c r="AC378" s="82">
        <f t="shared" si="177"/>
        <v>-0.27945599999657134</v>
      </c>
      <c r="AD378" s="82">
        <f t="shared" si="178"/>
        <v>9.5634717796185431E-2</v>
      </c>
      <c r="AE378" s="82">
        <f t="shared" si="179"/>
        <v>9.1459992479560256E-3</v>
      </c>
      <c r="AF378" s="82">
        <f t="shared" si="180"/>
        <v>-0.27945599999657134</v>
      </c>
      <c r="AG378" s="83"/>
      <c r="AH378" s="82">
        <f t="shared" si="181"/>
        <v>4.3614452757611742E-2</v>
      </c>
      <c r="AI378" s="82">
        <f t="shared" si="182"/>
        <v>0.45133852319419898</v>
      </c>
      <c r="AJ378" s="82">
        <f t="shared" si="183"/>
        <v>0.29226901262012911</v>
      </c>
      <c r="AK378" s="82">
        <f t="shared" si="184"/>
        <v>-5.5158175035494521E-2</v>
      </c>
      <c r="AL378" s="82">
        <f t="shared" si="185"/>
        <v>-3.0413970445977374</v>
      </c>
      <c r="AM378" s="82">
        <f t="shared" si="186"/>
        <v>-19.944252515001576</v>
      </c>
      <c r="AN378" s="82">
        <f t="shared" si="194"/>
        <v>15.893918073119153</v>
      </c>
      <c r="AO378" s="82">
        <f t="shared" si="194"/>
        <v>15.897887305390325</v>
      </c>
      <c r="AP378" s="82">
        <f t="shared" si="194"/>
        <v>15.890562485907605</v>
      </c>
      <c r="AQ378" s="82">
        <f t="shared" si="194"/>
        <v>15.904087744126899</v>
      </c>
      <c r="AR378" s="82">
        <f t="shared" si="194"/>
        <v>15.879139837691577</v>
      </c>
      <c r="AS378" s="82">
        <f t="shared" si="194"/>
        <v>15.925253407827926</v>
      </c>
      <c r="AT378" s="82">
        <f t="shared" si="194"/>
        <v>15.840307676220299</v>
      </c>
      <c r="AU378" s="82">
        <f t="shared" si="188"/>
        <v>15.998018850511555</v>
      </c>
    </row>
    <row r="379" spans="1:47" s="82" customFormat="1" ht="12.95" customHeight="1" x14ac:dyDescent="0.2">
      <c r="A379" s="44" t="s">
        <v>1317</v>
      </c>
      <c r="B379" s="45" t="s">
        <v>165</v>
      </c>
      <c r="C379" s="114">
        <v>59771.496299999999</v>
      </c>
      <c r="D379" s="81">
        <v>1E-4</v>
      </c>
      <c r="E379" s="3">
        <f t="shared" si="171"/>
        <v>6929.8768571070004</v>
      </c>
      <c r="F379" s="82">
        <f t="shared" si="189"/>
        <v>6930</v>
      </c>
      <c r="G379" s="82">
        <f t="shared" si="172"/>
        <v>-0.27916499999992084</v>
      </c>
      <c r="K379" s="82">
        <f>+G379</f>
        <v>-0.27916499999992084</v>
      </c>
      <c r="O379" s="82">
        <f t="shared" ca="1" si="170"/>
        <v>-0.24142636017294217</v>
      </c>
      <c r="Q379" s="111">
        <f t="shared" si="173"/>
        <v>44752.996299999999</v>
      </c>
      <c r="S379" s="83">
        <f t="shared" si="193"/>
        <v>1</v>
      </c>
      <c r="Z379" s="82">
        <f t="shared" si="174"/>
        <v>6930</v>
      </c>
      <c r="AA379" s="82">
        <f t="shared" si="175"/>
        <v>-0.37704873600396538</v>
      </c>
      <c r="AB379" s="82">
        <f t="shared" si="176"/>
        <v>-0.32321868027271244</v>
      </c>
      <c r="AC379" s="82">
        <f t="shared" si="177"/>
        <v>-0.27916499999992084</v>
      </c>
      <c r="AD379" s="82">
        <f t="shared" si="178"/>
        <v>9.7883736004044541E-2</v>
      </c>
      <c r="AE379" s="82">
        <f t="shared" si="179"/>
        <v>9.5812257741094854E-3</v>
      </c>
      <c r="AF379" s="82">
        <f t="shared" si="180"/>
        <v>-0.27916499999992084</v>
      </c>
      <c r="AG379" s="83"/>
      <c r="AH379" s="82">
        <f t="shared" si="181"/>
        <v>4.405368027279162E-2</v>
      </c>
      <c r="AI379" s="82">
        <f t="shared" si="182"/>
        <v>0.45147454787724717</v>
      </c>
      <c r="AJ379" s="82">
        <f t="shared" si="183"/>
        <v>0.29459831246993862</v>
      </c>
      <c r="AK379" s="82">
        <f t="shared" si="184"/>
        <v>-5.6494856203892219E-2</v>
      </c>
      <c r="AL379" s="82">
        <f t="shared" si="185"/>
        <v>-3.0389604852989498</v>
      </c>
      <c r="AM379" s="82">
        <f t="shared" si="186"/>
        <v>-19.469959221096765</v>
      </c>
      <c r="AN379" s="82">
        <f t="shared" si="194"/>
        <v>15.898420965962798</v>
      </c>
      <c r="AO379" s="82">
        <f t="shared" si="194"/>
        <v>15.902460803024198</v>
      </c>
      <c r="AP379" s="82">
        <f t="shared" si="194"/>
        <v>15.894999278507349</v>
      </c>
      <c r="AQ379" s="82">
        <f t="shared" si="194"/>
        <v>15.908789186174682</v>
      </c>
      <c r="AR379" s="82">
        <f t="shared" si="194"/>
        <v>15.883331817442471</v>
      </c>
      <c r="AS379" s="82">
        <f t="shared" si="194"/>
        <v>15.930431177413965</v>
      </c>
      <c r="AT379" s="82">
        <f t="shared" si="194"/>
        <v>15.843602608367247</v>
      </c>
      <c r="AU379" s="82">
        <f t="shared" si="188"/>
        <v>16.004997248247715</v>
      </c>
    </row>
    <row r="380" spans="1:47" s="82" customFormat="1" ht="12.95" customHeight="1" x14ac:dyDescent="0.2">
      <c r="A380" s="112" t="s">
        <v>1319</v>
      </c>
      <c r="B380" s="113" t="s">
        <v>165</v>
      </c>
      <c r="C380" s="81">
        <v>60079.804799999998</v>
      </c>
      <c r="D380" s="81">
        <v>5.9999999999999995E-4</v>
      </c>
      <c r="E380" s="3">
        <f t="shared" ref="E380:E382" si="195">+(C380-C$7)/C$8</f>
        <v>7065.8752832211549</v>
      </c>
      <c r="F380" s="82">
        <f t="shared" si="189"/>
        <v>7066</v>
      </c>
      <c r="G380" s="82">
        <f t="shared" ref="G380:G382" si="196">+C380-(C$7+F380*C$8)</f>
        <v>-0.28273300000000745</v>
      </c>
      <c r="K380" s="82">
        <f t="shared" ref="K380:K382" si="197">+G380</f>
        <v>-0.28273300000000745</v>
      </c>
      <c r="O380" s="82">
        <f t="shared" ref="O380:O382" ca="1" si="198">+C$11+C$12*$F380</f>
        <v>-0.24447467802132611</v>
      </c>
      <c r="Q380" s="111">
        <f t="shared" ref="Q380:Q382" si="199">+C380-15018.5</f>
        <v>45061.304799999998</v>
      </c>
      <c r="S380" s="83">
        <f t="shared" si="193"/>
        <v>1</v>
      </c>
      <c r="Z380" s="82">
        <f t="shared" ref="Z380:Z382" si="200">F380</f>
        <v>7066</v>
      </c>
      <c r="AA380" s="82">
        <f t="shared" ref="AA380:AA382" si="201">AB$3+AB$4*Z380+AB$5*Z380^2+AH380</f>
        <v>-0.39203142031220367</v>
      </c>
      <c r="AB380" s="82">
        <f t="shared" ref="AB380:AB382" si="202">IF(S380&lt;&gt;0,G380-AH380, -9999)</f>
        <v>-0.33008234238217604</v>
      </c>
      <c r="AC380" s="82">
        <f t="shared" ref="AC380:AC382" si="203">+G380-P380</f>
        <v>-0.28273300000000745</v>
      </c>
      <c r="AD380" s="82">
        <f t="shared" ref="AD380:AD382" si="204">IF(S380&lt;&gt;0,G380-AA380, -9999)</f>
        <v>0.10929842031219622</v>
      </c>
      <c r="AE380" s="82">
        <f t="shared" ref="AE380:AE382" si="205">+(G380-AA380)^2*S380</f>
        <v>1.1946144682741508E-2</v>
      </c>
      <c r="AF380" s="82">
        <f t="shared" ref="AF380:AF382" si="206">IF(S380&lt;&gt;0,G380-P380, -9999)</f>
        <v>-0.28273300000000745</v>
      </c>
      <c r="AG380" s="83"/>
      <c r="AH380" s="82">
        <f t="shared" ref="AH380:AH382" si="207">$AB$6*($AB$11/AI380*AJ380+$AB$12)</f>
        <v>4.7349342382168598E-2</v>
      </c>
      <c r="AI380" s="82">
        <f t="shared" ref="AI380:AI382" si="208">1+$AB$7*COS(AL380)</f>
        <v>0.45261163473454635</v>
      </c>
      <c r="AJ380" s="82">
        <f t="shared" ref="AJ380:AJ382" si="209">SIN(AL380+RADIANS($AB$9))</f>
        <v>0.31219918942983038</v>
      </c>
      <c r="AK380" s="82">
        <f t="shared" si="184"/>
        <v>-6.661694961481808E-2</v>
      </c>
      <c r="AL380" s="82">
        <f t="shared" si="185"/>
        <v>-3.0204885846175986</v>
      </c>
      <c r="AM380" s="82">
        <f t="shared" si="186"/>
        <v>-16.494532787640484</v>
      </c>
      <c r="AN380" s="82">
        <f t="shared" ref="AN380:AT380" si="210">$AU380+$AB$7*SIN(AO380)</f>
        <v>15.932511134823267</v>
      </c>
      <c r="AO380" s="82">
        <f t="shared" si="210"/>
        <v>15.937029876521793</v>
      </c>
      <c r="AP380" s="82">
        <f t="shared" si="210"/>
        <v>15.928623589160944</v>
      </c>
      <c r="AQ380" s="82">
        <f t="shared" si="210"/>
        <v>15.944275125066843</v>
      </c>
      <c r="AR380" s="82">
        <f t="shared" si="210"/>
        <v>15.915177874987148</v>
      </c>
      <c r="AS380" s="82">
        <f t="shared" si="210"/>
        <v>15.969434512825012</v>
      </c>
      <c r="AT380" s="82">
        <f t="shared" si="210"/>
        <v>15.868764283016811</v>
      </c>
      <c r="AU380" s="82">
        <f t="shared" ref="AU380:AU382" si="211">RADIANS($AB$9)+$AB$18*(F380-AB$15)</f>
        <v>16.057722920032017</v>
      </c>
    </row>
    <row r="381" spans="1:47" s="82" customFormat="1" ht="12.95" customHeight="1" x14ac:dyDescent="0.2">
      <c r="A381" s="112" t="s">
        <v>1319</v>
      </c>
      <c r="B381" s="113" t="s">
        <v>165</v>
      </c>
      <c r="C381" s="81">
        <v>60104.745000000003</v>
      </c>
      <c r="D381" s="81">
        <v>1E-4</v>
      </c>
      <c r="E381" s="3">
        <f t="shared" si="195"/>
        <v>7076.876692351856</v>
      </c>
      <c r="F381" s="82">
        <f t="shared" si="189"/>
        <v>7077</v>
      </c>
      <c r="G381" s="82">
        <f t="shared" si="196"/>
        <v>-0.27953849999903468</v>
      </c>
      <c r="K381" s="82">
        <f t="shared" si="197"/>
        <v>-0.27953849999903468</v>
      </c>
      <c r="O381" s="82">
        <f t="shared" ca="1" si="198"/>
        <v>-0.244721233141416</v>
      </c>
      <c r="Q381" s="111">
        <f t="shared" si="199"/>
        <v>45086.245000000003</v>
      </c>
      <c r="S381" s="83">
        <f t="shared" si="193"/>
        <v>1</v>
      </c>
      <c r="Z381" s="82">
        <f t="shared" si="200"/>
        <v>7077</v>
      </c>
      <c r="AA381" s="82">
        <f t="shared" si="201"/>
        <v>-0.39325787682764612</v>
      </c>
      <c r="AB381" s="82">
        <f t="shared" si="202"/>
        <v>-0.32715258405462289</v>
      </c>
      <c r="AC381" s="82">
        <f t="shared" si="203"/>
        <v>-0.27953849999903468</v>
      </c>
      <c r="AD381" s="82">
        <f t="shared" si="204"/>
        <v>0.11371937682861144</v>
      </c>
      <c r="AE381" s="82">
        <f t="shared" si="205"/>
        <v>1.2932096666287729E-2</v>
      </c>
      <c r="AF381" s="82">
        <f t="shared" si="206"/>
        <v>-0.27953849999903468</v>
      </c>
      <c r="AG381" s="83"/>
      <c r="AH381" s="82">
        <f t="shared" si="207"/>
        <v>4.7614084055588181E-2</v>
      </c>
      <c r="AI381" s="82">
        <f t="shared" si="208"/>
        <v>0.45271212061322585</v>
      </c>
      <c r="AJ381" s="82">
        <f t="shared" si="209"/>
        <v>0.31362308374442632</v>
      </c>
      <c r="AK381" s="82">
        <f t="shared" si="184"/>
        <v>-6.7437507963274052E-2</v>
      </c>
      <c r="AL381" s="82">
        <f t="shared" si="185"/>
        <v>-3.018989404930859</v>
      </c>
      <c r="AM381" s="82">
        <f t="shared" si="186"/>
        <v>-16.292342450641559</v>
      </c>
      <c r="AN381" s="82">
        <f t="shared" ref="AN381:AT381" si="212">$AU381+$AB$7*SIN(AO381)</f>
        <v>15.935274015147264</v>
      </c>
      <c r="AO381" s="82">
        <f t="shared" si="212"/>
        <v>15.939827126385172</v>
      </c>
      <c r="AP381" s="82">
        <f t="shared" si="212"/>
        <v>15.931351512407641</v>
      </c>
      <c r="AQ381" s="82">
        <f t="shared" si="212"/>
        <v>15.947142464419873</v>
      </c>
      <c r="AR381" s="82">
        <f t="shared" si="212"/>
        <v>15.917767829097802</v>
      </c>
      <c r="AS381" s="82">
        <f t="shared" si="212"/>
        <v>15.972579582958463</v>
      </c>
      <c r="AT381" s="82">
        <f t="shared" si="212"/>
        <v>15.870821358959267</v>
      </c>
      <c r="AU381" s="82">
        <f t="shared" si="211"/>
        <v>16.061987496426337</v>
      </c>
    </row>
    <row r="382" spans="1:47" s="82" customFormat="1" ht="12.95" customHeight="1" x14ac:dyDescent="0.2">
      <c r="A382" s="112" t="s">
        <v>1319</v>
      </c>
      <c r="B382" s="113" t="s">
        <v>165</v>
      </c>
      <c r="C382" s="81">
        <v>60136.483899999999</v>
      </c>
      <c r="D382" s="81">
        <v>1E-4</v>
      </c>
      <c r="E382" s="3">
        <f t="shared" si="195"/>
        <v>7090.8770862644269</v>
      </c>
      <c r="F382" s="82">
        <f t="shared" si="189"/>
        <v>7091</v>
      </c>
      <c r="G382" s="82">
        <f t="shared" si="196"/>
        <v>-0.27864550000231247</v>
      </c>
      <c r="K382" s="82">
        <f t="shared" si="197"/>
        <v>-0.27864550000231247</v>
      </c>
      <c r="O382" s="82">
        <f t="shared" ca="1" si="198"/>
        <v>-0.24503503056698492</v>
      </c>
      <c r="Q382" s="111">
        <f t="shared" si="199"/>
        <v>45117.983899999999</v>
      </c>
      <c r="S382" s="83">
        <f t="shared" si="193"/>
        <v>1</v>
      </c>
      <c r="Z382" s="82">
        <f t="shared" si="200"/>
        <v>7091</v>
      </c>
      <c r="AA382" s="82">
        <f t="shared" si="201"/>
        <v>-0.39482199673209251</v>
      </c>
      <c r="AB382" s="82">
        <f t="shared" si="202"/>
        <v>-0.32659612386627684</v>
      </c>
      <c r="AC382" s="82">
        <f t="shared" si="203"/>
        <v>-0.27864550000231247</v>
      </c>
      <c r="AD382" s="82">
        <f t="shared" si="204"/>
        <v>0.11617649672978003</v>
      </c>
      <c r="AE382" s="82">
        <f t="shared" si="205"/>
        <v>1.3496978392404591E-2</v>
      </c>
      <c r="AF382" s="82">
        <f t="shared" si="206"/>
        <v>-0.27864550000231247</v>
      </c>
      <c r="AG382" s="83"/>
      <c r="AH382" s="82">
        <f t="shared" si="207"/>
        <v>4.7950623863964349E-2</v>
      </c>
      <c r="AI382" s="82">
        <f t="shared" si="208"/>
        <v>0.45284187127195308</v>
      </c>
      <c r="AJ382" s="82">
        <f t="shared" si="209"/>
        <v>0.3154354094602505</v>
      </c>
      <c r="AK382" s="82">
        <f t="shared" si="184"/>
        <v>-6.8482279246465466E-2</v>
      </c>
      <c r="AL382" s="82">
        <f t="shared" si="185"/>
        <v>-3.0170801815281805</v>
      </c>
      <c r="AM382" s="82">
        <f t="shared" si="186"/>
        <v>-16.041890474220803</v>
      </c>
      <c r="AN382" s="82">
        <f t="shared" ref="AN382:AT382" si="213">$AU382+$AB$7*SIN(AO382)</f>
        <v>15.938791682456927</v>
      </c>
      <c r="AO382" s="82">
        <f t="shared" si="213"/>
        <v>15.943387563454236</v>
      </c>
      <c r="AP382" s="82">
        <f t="shared" si="213"/>
        <v>15.934825304394273</v>
      </c>
      <c r="AQ382" s="82">
        <f t="shared" si="213"/>
        <v>15.950791180195699</v>
      </c>
      <c r="AR382" s="82">
        <f t="shared" si="213"/>
        <v>15.921067363947229</v>
      </c>
      <c r="AS382" s="82">
        <f t="shared" si="213"/>
        <v>15.976580209602147</v>
      </c>
      <c r="AT382" s="82">
        <f t="shared" si="213"/>
        <v>15.87344448911095</v>
      </c>
      <c r="AU382" s="82">
        <f t="shared" si="211"/>
        <v>16.067415139110015</v>
      </c>
    </row>
    <row r="383" spans="1:47" s="82" customFormat="1" ht="12.95" customHeight="1" x14ac:dyDescent="0.2">
      <c r="A383" s="41"/>
      <c r="B383" s="83"/>
      <c r="C383" s="5"/>
      <c r="D383" s="73"/>
      <c r="E383" s="3"/>
      <c r="Q383" s="111"/>
      <c r="S383" s="83"/>
      <c r="AG383" s="83"/>
    </row>
    <row r="384" spans="1:47" s="82" customFormat="1" ht="12.95" customHeight="1" x14ac:dyDescent="0.2">
      <c r="A384" s="41"/>
      <c r="B384" s="83"/>
      <c r="C384" s="5"/>
      <c r="D384" s="73"/>
      <c r="Q384" s="111"/>
      <c r="S384" s="83"/>
      <c r="AG384" s="83"/>
    </row>
    <row r="385" spans="1:33" s="82" customFormat="1" ht="12.95" customHeight="1" x14ac:dyDescent="0.2">
      <c r="A385" s="41"/>
      <c r="B385" s="83"/>
      <c r="C385" s="5"/>
      <c r="D385" s="73"/>
      <c r="E385" s="3"/>
      <c r="Q385" s="111"/>
      <c r="S385" s="83"/>
      <c r="AG385" s="83"/>
    </row>
    <row r="386" spans="1:33" s="82" customFormat="1" ht="12.95" customHeight="1" x14ac:dyDescent="0.2">
      <c r="A386" s="41"/>
      <c r="B386" s="83"/>
      <c r="C386" s="5"/>
      <c r="D386" s="73"/>
      <c r="Q386" s="111"/>
      <c r="S386" s="83"/>
      <c r="AG386" s="83"/>
    </row>
    <row r="387" spans="1:33" s="82" customFormat="1" ht="12.95" customHeight="1" x14ac:dyDescent="0.2">
      <c r="A387" s="41"/>
      <c r="B387" s="83"/>
      <c r="C387" s="5"/>
      <c r="D387" s="73"/>
      <c r="E387" s="3"/>
      <c r="Q387" s="111"/>
      <c r="S387" s="83"/>
      <c r="AG387" s="83"/>
    </row>
    <row r="388" spans="1:33" s="82" customFormat="1" ht="12.95" customHeight="1" x14ac:dyDescent="0.2">
      <c r="A388" s="41"/>
      <c r="B388" s="83"/>
      <c r="C388" s="5"/>
      <c r="D388" s="73"/>
      <c r="Q388" s="111"/>
      <c r="S388" s="83"/>
      <c r="AG388" s="83"/>
    </row>
    <row r="389" spans="1:33" s="82" customFormat="1" ht="12.95" customHeight="1" x14ac:dyDescent="0.2">
      <c r="A389" s="41"/>
      <c r="B389" s="83"/>
      <c r="C389" s="5"/>
      <c r="D389" s="73"/>
      <c r="E389" s="3"/>
      <c r="Q389" s="111"/>
      <c r="S389" s="83"/>
      <c r="AG389" s="83"/>
    </row>
    <row r="390" spans="1:33" s="82" customFormat="1" ht="12.95" customHeight="1" x14ac:dyDescent="0.2">
      <c r="A390" s="41"/>
      <c r="B390" s="83"/>
      <c r="C390" s="5"/>
      <c r="D390" s="73"/>
      <c r="Q390" s="111"/>
      <c r="S390" s="83"/>
      <c r="AG390" s="83"/>
    </row>
    <row r="391" spans="1:33" s="82" customFormat="1" ht="12.95" customHeight="1" x14ac:dyDescent="0.2">
      <c r="A391" s="41"/>
      <c r="B391" s="83"/>
      <c r="C391" s="5"/>
      <c r="D391" s="73"/>
      <c r="E391" s="3"/>
      <c r="Q391" s="111"/>
      <c r="S391" s="83"/>
      <c r="AG391" s="83"/>
    </row>
    <row r="392" spans="1:33" s="82" customFormat="1" ht="12.95" customHeight="1" x14ac:dyDescent="0.2">
      <c r="A392" s="41"/>
      <c r="B392" s="83"/>
      <c r="C392" s="5"/>
      <c r="D392" s="73"/>
      <c r="Q392" s="111"/>
      <c r="S392" s="83"/>
      <c r="AG392" s="83"/>
    </row>
    <row r="393" spans="1:33" s="82" customFormat="1" ht="12.95" customHeight="1" x14ac:dyDescent="0.2">
      <c r="A393" s="41"/>
      <c r="B393" s="83"/>
      <c r="C393" s="5"/>
      <c r="D393" s="73"/>
      <c r="E393" s="3"/>
      <c r="Q393" s="111"/>
      <c r="S393" s="83"/>
      <c r="AG393" s="83"/>
    </row>
    <row r="394" spans="1:33" s="82" customFormat="1" ht="12.95" customHeight="1" x14ac:dyDescent="0.2">
      <c r="A394" s="41"/>
      <c r="B394" s="83"/>
      <c r="C394" s="5"/>
      <c r="D394" s="73"/>
      <c r="Q394" s="111"/>
      <c r="S394" s="83"/>
      <c r="AG394" s="83"/>
    </row>
    <row r="395" spans="1:33" s="82" customFormat="1" ht="12.95" customHeight="1" x14ac:dyDescent="0.2">
      <c r="B395" s="83"/>
      <c r="C395" s="73"/>
      <c r="D395" s="73"/>
      <c r="Q395" s="111"/>
      <c r="S395" s="83"/>
      <c r="AG395" s="83"/>
    </row>
    <row r="396" spans="1:33" s="82" customFormat="1" ht="12.95" customHeight="1" x14ac:dyDescent="0.2">
      <c r="B396" s="83"/>
      <c r="C396" s="73"/>
      <c r="D396" s="73"/>
      <c r="Q396" s="111"/>
      <c r="S396" s="83"/>
      <c r="AG396" s="83"/>
    </row>
    <row r="397" spans="1:33" s="82" customFormat="1" ht="12.95" customHeight="1" x14ac:dyDescent="0.2">
      <c r="B397" s="83"/>
      <c r="C397" s="73"/>
      <c r="D397" s="73"/>
      <c r="Q397" s="111"/>
      <c r="S397" s="83"/>
      <c r="AG397" s="83"/>
    </row>
    <row r="398" spans="1:33" s="82" customFormat="1" ht="12.95" customHeight="1" x14ac:dyDescent="0.2">
      <c r="B398" s="83"/>
      <c r="C398" s="73"/>
      <c r="D398" s="73"/>
      <c r="Q398" s="111"/>
      <c r="S398" s="83"/>
      <c r="AG398" s="83"/>
    </row>
    <row r="399" spans="1:33" s="82" customFormat="1" ht="12.95" customHeight="1" x14ac:dyDescent="0.2">
      <c r="B399" s="83"/>
      <c r="C399" s="73"/>
      <c r="D399" s="73"/>
      <c r="Q399" s="111"/>
      <c r="S399" s="83"/>
      <c r="AG399" s="83"/>
    </row>
    <row r="400" spans="1:33" s="82" customFormat="1" ht="12.95" customHeight="1" x14ac:dyDescent="0.2">
      <c r="B400" s="83"/>
      <c r="C400" s="73"/>
      <c r="D400" s="73"/>
      <c r="Q400" s="111"/>
      <c r="S400" s="83"/>
      <c r="AG400" s="83"/>
    </row>
    <row r="401" spans="2:33" s="82" customFormat="1" ht="12.95" customHeight="1" x14ac:dyDescent="0.2">
      <c r="B401" s="83"/>
      <c r="C401" s="73"/>
      <c r="D401" s="73"/>
      <c r="Q401" s="111"/>
      <c r="S401" s="83"/>
      <c r="AG401" s="83"/>
    </row>
    <row r="402" spans="2:33" s="82" customFormat="1" ht="12.95" customHeight="1" x14ac:dyDescent="0.2">
      <c r="B402" s="83"/>
      <c r="C402" s="73"/>
      <c r="D402" s="73"/>
      <c r="Q402" s="111"/>
      <c r="S402" s="83"/>
      <c r="AG402" s="83"/>
    </row>
    <row r="403" spans="2:33" s="82" customFormat="1" ht="12.95" customHeight="1" x14ac:dyDescent="0.2">
      <c r="B403" s="83"/>
      <c r="C403" s="73"/>
      <c r="D403" s="73"/>
      <c r="Q403" s="111"/>
      <c r="S403" s="83"/>
      <c r="AG403" s="83"/>
    </row>
    <row r="404" spans="2:33" s="82" customFormat="1" ht="12.95" customHeight="1" x14ac:dyDescent="0.2">
      <c r="B404" s="83"/>
      <c r="C404" s="73"/>
      <c r="D404" s="73"/>
      <c r="Q404" s="111"/>
      <c r="S404" s="83"/>
      <c r="AG404" s="83"/>
    </row>
    <row r="405" spans="2:33" s="82" customFormat="1" ht="12.95" customHeight="1" x14ac:dyDescent="0.2">
      <c r="B405" s="83"/>
      <c r="C405" s="73"/>
      <c r="D405" s="73"/>
      <c r="Q405" s="111"/>
      <c r="S405" s="83"/>
      <c r="AG405" s="83"/>
    </row>
    <row r="406" spans="2:33" s="82" customFormat="1" ht="12.95" customHeight="1" x14ac:dyDescent="0.2">
      <c r="B406" s="83"/>
      <c r="C406" s="73"/>
      <c r="D406" s="73"/>
      <c r="Q406" s="111"/>
      <c r="S406" s="83"/>
      <c r="AG406" s="83"/>
    </row>
    <row r="407" spans="2:33" s="82" customFormat="1" ht="12.95" customHeight="1" x14ac:dyDescent="0.2">
      <c r="B407" s="83"/>
      <c r="C407" s="73"/>
      <c r="D407" s="73"/>
      <c r="Q407" s="111"/>
      <c r="S407" s="83"/>
      <c r="AG407" s="83"/>
    </row>
    <row r="408" spans="2:33" s="82" customFormat="1" ht="12.95" customHeight="1" x14ac:dyDescent="0.2">
      <c r="B408" s="83"/>
      <c r="C408" s="73"/>
      <c r="D408" s="73"/>
      <c r="Q408" s="111"/>
      <c r="S408" s="83"/>
      <c r="AG408" s="83"/>
    </row>
    <row r="409" spans="2:33" s="82" customFormat="1" ht="12.95" customHeight="1" x14ac:dyDescent="0.2">
      <c r="B409" s="83"/>
      <c r="C409" s="73"/>
      <c r="D409" s="73"/>
      <c r="Q409" s="111"/>
      <c r="S409" s="83"/>
      <c r="AG409" s="83"/>
    </row>
    <row r="410" spans="2:33" s="82" customFormat="1" ht="12.95" customHeight="1" x14ac:dyDescent="0.2">
      <c r="B410" s="83"/>
      <c r="C410" s="73"/>
      <c r="D410" s="73"/>
      <c r="Q410" s="111"/>
      <c r="S410" s="83"/>
      <c r="AG410" s="83"/>
    </row>
    <row r="411" spans="2:33" s="82" customFormat="1" ht="12.95" customHeight="1" x14ac:dyDescent="0.2">
      <c r="B411" s="83"/>
      <c r="C411" s="73"/>
      <c r="D411" s="73"/>
      <c r="Q411" s="111"/>
      <c r="S411" s="83"/>
      <c r="AG411" s="83"/>
    </row>
    <row r="412" spans="2:33" s="82" customFormat="1" ht="12.95" customHeight="1" x14ac:dyDescent="0.2">
      <c r="B412" s="83"/>
      <c r="C412" s="73"/>
      <c r="D412" s="73"/>
      <c r="Q412" s="111"/>
      <c r="S412" s="83"/>
      <c r="AG412" s="83"/>
    </row>
    <row r="413" spans="2:33" s="82" customFormat="1" ht="12.95" customHeight="1" x14ac:dyDescent="0.2">
      <c r="B413" s="83"/>
      <c r="C413" s="73"/>
      <c r="D413" s="73"/>
      <c r="Q413" s="111"/>
      <c r="S413" s="83"/>
      <c r="AG413" s="83"/>
    </row>
    <row r="414" spans="2:33" s="82" customFormat="1" ht="12.95" customHeight="1" x14ac:dyDescent="0.2">
      <c r="B414" s="83"/>
      <c r="C414" s="73"/>
      <c r="D414" s="73"/>
      <c r="Q414" s="111"/>
      <c r="S414" s="83"/>
      <c r="AG414" s="83"/>
    </row>
    <row r="415" spans="2:33" s="82" customFormat="1" ht="12.95" customHeight="1" x14ac:dyDescent="0.2">
      <c r="B415" s="83"/>
      <c r="C415" s="73"/>
      <c r="D415" s="73"/>
      <c r="Q415" s="111"/>
      <c r="S415" s="83"/>
      <c r="AG415" s="83"/>
    </row>
    <row r="416" spans="2:33" s="82" customFormat="1" ht="12.95" customHeight="1" x14ac:dyDescent="0.2">
      <c r="B416" s="83"/>
      <c r="C416" s="73"/>
      <c r="D416" s="73"/>
      <c r="Q416" s="111"/>
      <c r="S416" s="83"/>
      <c r="AG416" s="83"/>
    </row>
    <row r="417" spans="2:33" s="82" customFormat="1" ht="12.95" customHeight="1" x14ac:dyDescent="0.2">
      <c r="B417" s="83"/>
      <c r="C417" s="73"/>
      <c r="D417" s="73"/>
      <c r="Q417" s="111"/>
      <c r="S417" s="83"/>
      <c r="AG417" s="83"/>
    </row>
    <row r="418" spans="2:33" s="82" customFormat="1" ht="12.95" customHeight="1" x14ac:dyDescent="0.2">
      <c r="B418" s="83"/>
      <c r="C418" s="73"/>
      <c r="D418" s="73"/>
      <c r="Q418" s="111"/>
      <c r="S418" s="83"/>
      <c r="AG418" s="83"/>
    </row>
    <row r="419" spans="2:33" s="82" customFormat="1" ht="12.95" customHeight="1" x14ac:dyDescent="0.2">
      <c r="B419" s="83"/>
      <c r="C419" s="73"/>
      <c r="D419" s="73"/>
      <c r="Q419" s="111"/>
      <c r="S419" s="83"/>
      <c r="AG419" s="83"/>
    </row>
    <row r="420" spans="2:33" s="82" customFormat="1" ht="12.95" customHeight="1" x14ac:dyDescent="0.2">
      <c r="B420" s="83"/>
      <c r="C420" s="73"/>
      <c r="D420" s="73"/>
      <c r="Q420" s="111"/>
      <c r="S420" s="83"/>
      <c r="AG420" s="83"/>
    </row>
    <row r="421" spans="2:33" s="82" customFormat="1" ht="12.95" customHeight="1" x14ac:dyDescent="0.2">
      <c r="B421" s="83"/>
      <c r="C421" s="73"/>
      <c r="D421" s="73"/>
      <c r="Q421" s="111"/>
      <c r="S421" s="83"/>
      <c r="AG421" s="83"/>
    </row>
    <row r="422" spans="2:33" s="82" customFormat="1" ht="12.95" customHeight="1" x14ac:dyDescent="0.2">
      <c r="B422" s="83"/>
      <c r="C422" s="73"/>
      <c r="D422" s="73"/>
      <c r="Q422" s="111"/>
      <c r="S422" s="83"/>
      <c r="AG422" s="83"/>
    </row>
    <row r="423" spans="2:33" s="82" customFormat="1" ht="12.95" customHeight="1" x14ac:dyDescent="0.2">
      <c r="B423" s="83"/>
      <c r="C423" s="73"/>
      <c r="D423" s="73"/>
      <c r="Q423" s="111"/>
      <c r="S423" s="83"/>
      <c r="AG423" s="83"/>
    </row>
    <row r="424" spans="2:33" s="82" customFormat="1" ht="12.95" customHeight="1" x14ac:dyDescent="0.2">
      <c r="B424" s="83"/>
      <c r="C424" s="73"/>
      <c r="D424" s="73"/>
      <c r="Q424" s="111"/>
      <c r="S424" s="83"/>
      <c r="AG424" s="83"/>
    </row>
    <row r="425" spans="2:33" s="82" customFormat="1" ht="12.95" customHeight="1" x14ac:dyDescent="0.2">
      <c r="B425" s="83"/>
      <c r="C425" s="73"/>
      <c r="D425" s="73"/>
      <c r="Q425" s="111"/>
      <c r="S425" s="83"/>
      <c r="AG425" s="83"/>
    </row>
    <row r="426" spans="2:33" s="82" customFormat="1" ht="12.95" customHeight="1" x14ac:dyDescent="0.2">
      <c r="B426" s="83"/>
      <c r="C426" s="73"/>
      <c r="D426" s="73"/>
      <c r="Q426" s="111"/>
      <c r="S426" s="83"/>
      <c r="AG426" s="83"/>
    </row>
    <row r="427" spans="2:33" s="82" customFormat="1" ht="12.95" customHeight="1" x14ac:dyDescent="0.2">
      <c r="B427" s="83"/>
      <c r="C427" s="73"/>
      <c r="D427" s="73"/>
      <c r="Q427" s="111"/>
      <c r="S427" s="83"/>
      <c r="AG427" s="83"/>
    </row>
    <row r="428" spans="2:33" s="82" customFormat="1" ht="12.95" customHeight="1" x14ac:dyDescent="0.2">
      <c r="B428" s="83"/>
      <c r="C428" s="73"/>
      <c r="D428" s="73"/>
      <c r="Q428" s="111"/>
      <c r="S428" s="83"/>
      <c r="AG428" s="83"/>
    </row>
    <row r="429" spans="2:33" s="82" customFormat="1" ht="12.95" customHeight="1" x14ac:dyDescent="0.2">
      <c r="B429" s="83"/>
      <c r="C429" s="73"/>
      <c r="D429" s="73"/>
      <c r="Q429" s="111"/>
      <c r="S429" s="83"/>
      <c r="AG429" s="83"/>
    </row>
    <row r="430" spans="2:33" s="82" customFormat="1" ht="12.95" customHeight="1" x14ac:dyDescent="0.2">
      <c r="B430" s="83"/>
      <c r="C430" s="73"/>
      <c r="D430" s="73"/>
      <c r="Q430" s="111"/>
      <c r="S430" s="83"/>
      <c r="AG430" s="83"/>
    </row>
    <row r="431" spans="2:33" s="82" customFormat="1" ht="12.95" customHeight="1" x14ac:dyDescent="0.2">
      <c r="B431" s="83"/>
      <c r="C431" s="73"/>
      <c r="D431" s="73"/>
      <c r="Q431" s="111"/>
      <c r="S431" s="83"/>
      <c r="AG431" s="83"/>
    </row>
    <row r="432" spans="2:33" s="82" customFormat="1" ht="12.95" customHeight="1" x14ac:dyDescent="0.2">
      <c r="B432" s="83"/>
      <c r="C432" s="73"/>
      <c r="D432" s="73"/>
      <c r="Q432" s="111"/>
      <c r="S432" s="83"/>
      <c r="AG432" s="83"/>
    </row>
    <row r="433" spans="2:47" s="82" customFormat="1" ht="12.95" customHeight="1" x14ac:dyDescent="0.2">
      <c r="B433" s="83"/>
      <c r="C433" s="73"/>
      <c r="D433" s="73"/>
      <c r="Q433" s="111"/>
      <c r="S433" s="83"/>
      <c r="AG433" s="83"/>
    </row>
    <row r="434" spans="2:47" s="82" customFormat="1" ht="12.95" customHeight="1" x14ac:dyDescent="0.2">
      <c r="B434" s="83"/>
      <c r="C434" s="73"/>
      <c r="D434" s="73"/>
      <c r="Q434" s="111"/>
      <c r="S434" s="83"/>
      <c r="AG434" s="83"/>
    </row>
    <row r="435" spans="2:47" s="82" customFormat="1" ht="12.95" customHeight="1" x14ac:dyDescent="0.2">
      <c r="B435" s="83"/>
      <c r="C435" s="73"/>
      <c r="D435" s="73"/>
      <c r="Q435" s="111"/>
      <c r="S435" s="83"/>
      <c r="AG435" s="83"/>
    </row>
    <row r="436" spans="2:47" s="82" customFormat="1" ht="12.95" customHeight="1" x14ac:dyDescent="0.2">
      <c r="B436" s="83"/>
      <c r="C436" s="73"/>
      <c r="D436" s="73"/>
      <c r="Q436" s="111"/>
      <c r="S436" s="83"/>
      <c r="AG436" s="83"/>
    </row>
    <row r="437" spans="2:47" s="82" customFormat="1" ht="12.95" customHeight="1" x14ac:dyDescent="0.2">
      <c r="B437" s="83"/>
      <c r="C437" s="73"/>
      <c r="D437" s="73"/>
      <c r="Q437" s="111"/>
      <c r="S437" s="83"/>
      <c r="AG437" s="83"/>
    </row>
    <row r="438" spans="2:47" s="82" customFormat="1" ht="12.95" customHeight="1" x14ac:dyDescent="0.2">
      <c r="B438" s="83"/>
      <c r="C438" s="73"/>
      <c r="D438" s="73"/>
      <c r="Q438" s="111"/>
      <c r="S438" s="83"/>
      <c r="AG438" s="83"/>
    </row>
    <row r="439" spans="2:47" s="82" customFormat="1" ht="12.95" customHeight="1" x14ac:dyDescent="0.2">
      <c r="B439" s="83"/>
      <c r="C439" s="73"/>
      <c r="D439" s="73"/>
      <c r="Q439" s="111"/>
      <c r="S439" s="83"/>
      <c r="AG439" s="83"/>
    </row>
    <row r="440" spans="2:47" s="82" customFormat="1" ht="12.95" customHeight="1" x14ac:dyDescent="0.2">
      <c r="B440" s="83"/>
      <c r="C440" s="73"/>
      <c r="D440" s="73"/>
      <c r="Q440" s="111"/>
      <c r="S440" s="83"/>
      <c r="AG440" s="83"/>
    </row>
    <row r="441" spans="2:47" s="82" customFormat="1" ht="12.95" customHeight="1" x14ac:dyDescent="0.2">
      <c r="B441" s="83"/>
      <c r="C441" s="73"/>
      <c r="D441" s="73"/>
      <c r="Q441" s="111"/>
      <c r="S441" s="83"/>
      <c r="AG441" s="83"/>
    </row>
    <row r="442" spans="2:47" s="82" customFormat="1" ht="12.95" customHeight="1" x14ac:dyDescent="0.2">
      <c r="B442" s="83"/>
      <c r="C442" s="73"/>
      <c r="D442" s="73"/>
      <c r="Q442" s="111"/>
      <c r="S442" s="83"/>
      <c r="AG442" s="83"/>
    </row>
    <row r="443" spans="2:47" s="82" customFormat="1" ht="12.95" customHeight="1" x14ac:dyDescent="0.2">
      <c r="B443" s="83"/>
      <c r="C443" s="73"/>
      <c r="D443" s="73"/>
      <c r="Q443" s="111"/>
      <c r="S443" s="83"/>
      <c r="AG443" s="83"/>
    </row>
    <row r="444" spans="2:47" s="82" customFormat="1" ht="12.95" customHeight="1" x14ac:dyDescent="0.2">
      <c r="B444" s="83"/>
      <c r="C444" s="73"/>
      <c r="D444" s="73"/>
      <c r="Q444" s="111"/>
      <c r="S444" s="83"/>
      <c r="AG444" s="83"/>
    </row>
    <row r="445" spans="2:47" s="82" customFormat="1" ht="12.95" customHeight="1" x14ac:dyDescent="0.2">
      <c r="B445" s="83"/>
      <c r="C445" s="73"/>
      <c r="D445" s="73"/>
      <c r="Q445" s="111"/>
      <c r="S445" s="83"/>
      <c r="AG445" s="83"/>
    </row>
    <row r="446" spans="2:47" s="82" customFormat="1" ht="12.95" customHeight="1" x14ac:dyDescent="0.2">
      <c r="B446" s="83"/>
      <c r="C446" s="73"/>
      <c r="D446" s="73"/>
      <c r="Q446" s="111"/>
      <c r="S446" s="83"/>
      <c r="AG446" s="83"/>
    </row>
    <row r="447" spans="2:47" ht="12.95" customHeight="1" x14ac:dyDescent="0.2">
      <c r="B447" s="48"/>
      <c r="C447" s="71"/>
      <c r="D447" s="71"/>
      <c r="Q447" s="70"/>
      <c r="AA447" s="49"/>
      <c r="AB447" s="49"/>
      <c r="AC447" s="49"/>
      <c r="AD447" s="49"/>
      <c r="AE447" s="49"/>
      <c r="AG447" s="4"/>
      <c r="AN447" s="49"/>
      <c r="AO447" s="49"/>
      <c r="AP447" s="49"/>
      <c r="AQ447" s="49"/>
      <c r="AR447" s="49"/>
      <c r="AS447" s="49"/>
      <c r="AT447" s="49"/>
      <c r="AU447" s="49"/>
    </row>
    <row r="448" spans="2:47" ht="12.95" customHeight="1" x14ac:dyDescent="0.2">
      <c r="B448" s="48"/>
      <c r="C448" s="71"/>
      <c r="D448" s="71"/>
      <c r="Q448" s="70"/>
      <c r="AA448" s="49"/>
      <c r="AB448" s="49"/>
      <c r="AC448" s="49"/>
      <c r="AD448" s="49"/>
      <c r="AE448" s="49"/>
      <c r="AG448" s="4"/>
      <c r="AN448" s="49"/>
      <c r="AO448" s="49"/>
      <c r="AP448" s="49"/>
      <c r="AQ448" s="49"/>
      <c r="AR448" s="49"/>
      <c r="AS448" s="49"/>
      <c r="AT448" s="49"/>
      <c r="AU448" s="49"/>
    </row>
    <row r="449" spans="2:47" ht="12.95" customHeight="1" x14ac:dyDescent="0.2">
      <c r="B449" s="48"/>
      <c r="C449" s="71"/>
      <c r="D449" s="71"/>
      <c r="Q449" s="70"/>
      <c r="AA449" s="49"/>
      <c r="AB449" s="49"/>
      <c r="AC449" s="49"/>
      <c r="AD449" s="49"/>
      <c r="AE449" s="49"/>
      <c r="AG449" s="4"/>
      <c r="AN449" s="49"/>
      <c r="AO449" s="49"/>
      <c r="AP449" s="49"/>
      <c r="AQ449" s="49"/>
      <c r="AR449" s="49"/>
      <c r="AS449" s="49"/>
      <c r="AT449" s="49"/>
      <c r="AU449" s="49"/>
    </row>
    <row r="450" spans="2:47" ht="12.95" customHeight="1" x14ac:dyDescent="0.2">
      <c r="B450" s="48"/>
      <c r="C450" s="71"/>
      <c r="D450" s="71"/>
      <c r="Q450" s="70"/>
      <c r="AA450" s="49"/>
      <c r="AB450" s="49"/>
      <c r="AC450" s="49"/>
      <c r="AD450" s="49"/>
      <c r="AE450" s="49"/>
      <c r="AG450" s="4"/>
      <c r="AN450" s="49"/>
      <c r="AO450" s="49"/>
      <c r="AP450" s="49"/>
      <c r="AQ450" s="49"/>
      <c r="AR450" s="49"/>
      <c r="AS450" s="49"/>
      <c r="AT450" s="49"/>
      <c r="AU450" s="49"/>
    </row>
    <row r="451" spans="2:47" ht="12.95" customHeight="1" x14ac:dyDescent="0.2">
      <c r="B451" s="48"/>
      <c r="C451" s="71"/>
      <c r="D451" s="71"/>
      <c r="Q451" s="70"/>
      <c r="AA451" s="49"/>
      <c r="AB451" s="49"/>
      <c r="AC451" s="49"/>
      <c r="AD451" s="49"/>
      <c r="AE451" s="49"/>
      <c r="AG451" s="4"/>
      <c r="AN451" s="49"/>
      <c r="AO451" s="49"/>
      <c r="AP451" s="49"/>
      <c r="AQ451" s="49"/>
      <c r="AR451" s="49"/>
      <c r="AS451" s="49"/>
      <c r="AT451" s="49"/>
      <c r="AU451" s="49"/>
    </row>
    <row r="452" spans="2:47" ht="12.95" customHeight="1" x14ac:dyDescent="0.2">
      <c r="B452" s="48"/>
      <c r="C452" s="71"/>
      <c r="D452" s="71"/>
      <c r="Q452" s="70"/>
      <c r="AA452" s="49"/>
      <c r="AB452" s="49"/>
      <c r="AC452" s="49"/>
      <c r="AD452" s="49"/>
      <c r="AE452" s="49"/>
      <c r="AG452" s="4"/>
      <c r="AN452" s="49"/>
      <c r="AO452" s="49"/>
      <c r="AP452" s="49"/>
      <c r="AQ452" s="49"/>
      <c r="AR452" s="49"/>
      <c r="AS452" s="49"/>
      <c r="AT452" s="49"/>
      <c r="AU452" s="49"/>
    </row>
    <row r="453" spans="2:47" ht="12.95" customHeight="1" x14ac:dyDescent="0.2">
      <c r="B453" s="48"/>
      <c r="C453" s="71"/>
      <c r="D453" s="71"/>
      <c r="Q453" s="70"/>
      <c r="AA453" s="49"/>
      <c r="AB453" s="49"/>
      <c r="AC453" s="49"/>
      <c r="AD453" s="49"/>
      <c r="AE453" s="49"/>
      <c r="AG453" s="4"/>
      <c r="AN453" s="49"/>
      <c r="AO453" s="49"/>
      <c r="AP453" s="49"/>
      <c r="AQ453" s="49"/>
      <c r="AR453" s="49"/>
      <c r="AS453" s="49"/>
      <c r="AT453" s="49"/>
      <c r="AU453" s="49"/>
    </row>
    <row r="454" spans="2:47" ht="12.95" customHeight="1" x14ac:dyDescent="0.2">
      <c r="C454" s="71"/>
      <c r="D454" s="71"/>
      <c r="Q454" s="70"/>
      <c r="AA454" s="49"/>
      <c r="AB454" s="49"/>
      <c r="AC454" s="49"/>
      <c r="AD454" s="49"/>
      <c r="AE454" s="49"/>
      <c r="AG454" s="4"/>
      <c r="AN454" s="49"/>
      <c r="AO454" s="49"/>
      <c r="AP454" s="49"/>
      <c r="AQ454" s="49"/>
      <c r="AR454" s="49"/>
      <c r="AS454" s="49"/>
      <c r="AT454" s="49"/>
      <c r="AU454" s="49"/>
    </row>
    <row r="455" spans="2:47" ht="12.95" customHeight="1" x14ac:dyDescent="0.2">
      <c r="C455" s="71"/>
      <c r="D455" s="71"/>
      <c r="Q455" s="70"/>
      <c r="AA455" s="49"/>
      <c r="AB455" s="49"/>
      <c r="AC455" s="49"/>
      <c r="AD455" s="49"/>
      <c r="AE455" s="49"/>
      <c r="AG455" s="4"/>
      <c r="AN455" s="49"/>
      <c r="AO455" s="49"/>
      <c r="AP455" s="49"/>
      <c r="AQ455" s="49"/>
      <c r="AR455" s="49"/>
      <c r="AS455" s="49"/>
      <c r="AT455" s="49"/>
      <c r="AU455" s="49"/>
    </row>
    <row r="456" spans="2:47" ht="12.95" customHeight="1" x14ac:dyDescent="0.2">
      <c r="C456" s="71"/>
      <c r="D456" s="71"/>
      <c r="Q456" s="70"/>
      <c r="AA456" s="49"/>
      <c r="AB456" s="49"/>
      <c r="AC456" s="49"/>
      <c r="AD456" s="49"/>
      <c r="AE456" s="49"/>
      <c r="AG456" s="4"/>
      <c r="AN456" s="49"/>
      <c r="AO456" s="49"/>
      <c r="AP456" s="49"/>
      <c r="AQ456" s="49"/>
      <c r="AR456" s="49"/>
      <c r="AS456" s="49"/>
      <c r="AT456" s="49"/>
      <c r="AU456" s="49"/>
    </row>
    <row r="457" spans="2:47" ht="12.95" customHeight="1" x14ac:dyDescent="0.2">
      <c r="C457" s="71"/>
      <c r="D457" s="71"/>
      <c r="Q457" s="70"/>
      <c r="AA457" s="49"/>
      <c r="AB457" s="49"/>
      <c r="AC457" s="49"/>
      <c r="AD457" s="49"/>
      <c r="AE457" s="49"/>
      <c r="AG457" s="4"/>
      <c r="AN457" s="49"/>
      <c r="AO457" s="49"/>
      <c r="AP457" s="49"/>
      <c r="AQ457" s="49"/>
      <c r="AR457" s="49"/>
      <c r="AS457" s="49"/>
      <c r="AT457" s="49"/>
      <c r="AU457" s="49"/>
    </row>
    <row r="458" spans="2:47" ht="12.95" customHeight="1" x14ac:dyDescent="0.2">
      <c r="C458" s="71"/>
      <c r="D458" s="71"/>
      <c r="Q458" s="70"/>
      <c r="AA458" s="49"/>
      <c r="AB458" s="49"/>
      <c r="AC458" s="49"/>
      <c r="AD458" s="49"/>
      <c r="AE458" s="49"/>
      <c r="AG458" s="4"/>
      <c r="AN458" s="49"/>
      <c r="AO458" s="49"/>
      <c r="AP458" s="49"/>
      <c r="AQ458" s="49"/>
      <c r="AR458" s="49"/>
      <c r="AS458" s="49"/>
      <c r="AT458" s="49"/>
      <c r="AU458" s="49"/>
    </row>
    <row r="459" spans="2:47" ht="12.95" customHeight="1" x14ac:dyDescent="0.2">
      <c r="C459" s="71"/>
      <c r="D459" s="71"/>
      <c r="Q459" s="70"/>
      <c r="AA459" s="49"/>
      <c r="AB459" s="49"/>
      <c r="AC459" s="49"/>
      <c r="AD459" s="49"/>
      <c r="AE459" s="49"/>
      <c r="AG459" s="4"/>
      <c r="AN459" s="49"/>
      <c r="AO459" s="49"/>
      <c r="AP459" s="49"/>
      <c r="AQ459" s="49"/>
      <c r="AR459" s="49"/>
      <c r="AS459" s="49"/>
      <c r="AT459" s="49"/>
      <c r="AU459" s="49"/>
    </row>
    <row r="460" spans="2:47" ht="12.95" customHeight="1" x14ac:dyDescent="0.2">
      <c r="C460" s="71"/>
      <c r="D460" s="71"/>
      <c r="Q460" s="70"/>
      <c r="AA460" s="49"/>
      <c r="AB460" s="49"/>
      <c r="AC460" s="49"/>
      <c r="AD460" s="49"/>
      <c r="AE460" s="49"/>
      <c r="AG460" s="4"/>
      <c r="AN460" s="49"/>
      <c r="AO460" s="49"/>
      <c r="AP460" s="49"/>
      <c r="AQ460" s="49"/>
      <c r="AR460" s="49"/>
      <c r="AS460" s="49"/>
      <c r="AT460" s="49"/>
      <c r="AU460" s="49"/>
    </row>
    <row r="461" spans="2:47" ht="12.95" customHeight="1" x14ac:dyDescent="0.2">
      <c r="C461" s="71"/>
      <c r="D461" s="71"/>
      <c r="Q461" s="70"/>
      <c r="AA461" s="49"/>
      <c r="AB461" s="49"/>
      <c r="AC461" s="49"/>
      <c r="AD461" s="49"/>
      <c r="AE461" s="49"/>
      <c r="AG461" s="4"/>
      <c r="AN461" s="49"/>
      <c r="AO461" s="49"/>
      <c r="AP461" s="49"/>
      <c r="AQ461" s="49"/>
      <c r="AR461" s="49"/>
      <c r="AS461" s="49"/>
      <c r="AT461" s="49"/>
      <c r="AU461" s="49"/>
    </row>
    <row r="462" spans="2:47" ht="12.95" customHeight="1" x14ac:dyDescent="0.2">
      <c r="C462" s="71"/>
      <c r="D462" s="71"/>
      <c r="Q462" s="70"/>
      <c r="AA462" s="49"/>
      <c r="AB462" s="49"/>
      <c r="AC462" s="49"/>
      <c r="AD462" s="49"/>
      <c r="AE462" s="49"/>
      <c r="AG462" s="4"/>
      <c r="AN462" s="49"/>
      <c r="AO462" s="49"/>
      <c r="AP462" s="49"/>
      <c r="AQ462" s="49"/>
      <c r="AR462" s="49"/>
      <c r="AS462" s="49"/>
      <c r="AT462" s="49"/>
      <c r="AU462" s="49"/>
    </row>
    <row r="463" spans="2:47" ht="12.95" customHeight="1" x14ac:dyDescent="0.2">
      <c r="C463" s="71"/>
      <c r="D463" s="71"/>
      <c r="Q463" s="70"/>
      <c r="AA463" s="49"/>
      <c r="AB463" s="49"/>
      <c r="AC463" s="49"/>
      <c r="AD463" s="49"/>
      <c r="AE463" s="49"/>
      <c r="AG463" s="4"/>
      <c r="AN463" s="49"/>
      <c r="AO463" s="49"/>
      <c r="AP463" s="49"/>
      <c r="AQ463" s="49"/>
      <c r="AR463" s="49"/>
      <c r="AS463" s="49"/>
      <c r="AT463" s="49"/>
      <c r="AU463" s="49"/>
    </row>
    <row r="464" spans="2:47" ht="12.95" customHeight="1" x14ac:dyDescent="0.2">
      <c r="C464" s="71"/>
      <c r="D464" s="71"/>
      <c r="Q464" s="70"/>
      <c r="AA464" s="49"/>
      <c r="AB464" s="49"/>
      <c r="AC464" s="49"/>
      <c r="AD464" s="49"/>
      <c r="AE464" s="49"/>
      <c r="AG464" s="4"/>
      <c r="AN464" s="49"/>
      <c r="AO464" s="49"/>
      <c r="AP464" s="49"/>
      <c r="AQ464" s="49"/>
      <c r="AR464" s="49"/>
      <c r="AS464" s="49"/>
      <c r="AT464" s="49"/>
      <c r="AU464" s="49"/>
    </row>
    <row r="465" spans="3:50" ht="12.95" customHeight="1" x14ac:dyDescent="0.2">
      <c r="C465" s="71"/>
      <c r="D465" s="71"/>
      <c r="Q465" s="70"/>
      <c r="AA465" s="49"/>
      <c r="AB465" s="49"/>
      <c r="AC465" s="49"/>
      <c r="AD465" s="49"/>
      <c r="AE465" s="49"/>
      <c r="AG465" s="4"/>
      <c r="AN465" s="49"/>
      <c r="AO465" s="49"/>
      <c r="AP465" s="49"/>
      <c r="AQ465" s="49"/>
      <c r="AR465" s="49"/>
      <c r="AS465" s="49"/>
      <c r="AT465" s="49"/>
      <c r="AU465" s="49"/>
    </row>
    <row r="466" spans="3:50" ht="12.95" customHeight="1" x14ac:dyDescent="0.2">
      <c r="C466" s="71"/>
      <c r="D466" s="71"/>
      <c r="Q466" s="70"/>
      <c r="AA466" s="49"/>
      <c r="AB466" s="49"/>
      <c r="AC466" s="49"/>
      <c r="AD466" s="49"/>
      <c r="AE466" s="49"/>
      <c r="AG466" s="4"/>
      <c r="AN466" s="49"/>
      <c r="AO466" s="49"/>
      <c r="AP466" s="49"/>
      <c r="AQ466" s="49"/>
      <c r="AR466" s="49"/>
      <c r="AS466" s="49"/>
      <c r="AT466" s="49"/>
      <c r="AU466" s="49"/>
    </row>
    <row r="467" spans="3:50" ht="12.95" customHeight="1" x14ac:dyDescent="0.2">
      <c r="C467" s="71"/>
      <c r="D467" s="71"/>
      <c r="Q467" s="70"/>
      <c r="AA467" s="49"/>
      <c r="AB467" s="49"/>
      <c r="AC467" s="49"/>
      <c r="AD467" s="49"/>
      <c r="AE467" s="49"/>
      <c r="AG467" s="4"/>
      <c r="AN467" s="49"/>
      <c r="AO467" s="49"/>
      <c r="AP467" s="49"/>
      <c r="AQ467" s="49"/>
      <c r="AR467" s="49"/>
      <c r="AS467" s="49"/>
      <c r="AT467" s="49"/>
      <c r="AU467" s="49"/>
    </row>
    <row r="468" spans="3:50" ht="12.95" customHeight="1" x14ac:dyDescent="0.2">
      <c r="C468" s="71"/>
      <c r="D468" s="71"/>
      <c r="AA468" s="49"/>
      <c r="AB468" s="49"/>
      <c r="AC468" s="49"/>
      <c r="AD468" s="49"/>
      <c r="AE468" s="49"/>
      <c r="AG468" s="4"/>
      <c r="AN468" s="49"/>
      <c r="AO468" s="49"/>
      <c r="AP468" s="49"/>
      <c r="AQ468" s="49"/>
      <c r="AR468" s="49"/>
      <c r="AS468" s="49"/>
      <c r="AT468" s="49"/>
      <c r="AU468" s="49"/>
    </row>
    <row r="469" spans="3:50" ht="12.95" customHeight="1" x14ac:dyDescent="0.2">
      <c r="C469" s="71"/>
      <c r="D469" s="71"/>
      <c r="AA469" s="49"/>
      <c r="AB469" s="49"/>
      <c r="AC469" s="49"/>
      <c r="AD469" s="49"/>
      <c r="AE469" s="49"/>
      <c r="AG469" s="4"/>
      <c r="AN469" s="49"/>
      <c r="AO469" s="49"/>
      <c r="AP469" s="49"/>
      <c r="AQ469" s="49"/>
      <c r="AR469" s="49"/>
      <c r="AS469" s="49"/>
      <c r="AT469" s="49"/>
      <c r="AU469" s="49"/>
    </row>
    <row r="470" spans="3:50" ht="12.95" customHeight="1" x14ac:dyDescent="0.2">
      <c r="C470" s="71"/>
      <c r="D470" s="71"/>
      <c r="AA470" s="49"/>
      <c r="AB470" s="49"/>
      <c r="AC470" s="49"/>
      <c r="AD470" s="49"/>
      <c r="AE470" s="49"/>
      <c r="AG470" s="4"/>
      <c r="AN470" s="49"/>
      <c r="AO470" s="49"/>
      <c r="AP470" s="49"/>
      <c r="AQ470" s="49"/>
      <c r="AR470" s="49"/>
      <c r="AS470" s="49"/>
      <c r="AT470" s="49"/>
      <c r="AU470" s="49"/>
      <c r="AV470" s="49"/>
      <c r="AX470" s="49"/>
    </row>
    <row r="471" spans="3:50" ht="12.95" customHeight="1" x14ac:dyDescent="0.2">
      <c r="C471" s="71"/>
      <c r="D471" s="71"/>
      <c r="AA471" s="49"/>
      <c r="AB471" s="49"/>
      <c r="AC471" s="49"/>
      <c r="AD471" s="49"/>
      <c r="AE471" s="49"/>
      <c r="AG471" s="4"/>
      <c r="AN471" s="49"/>
      <c r="AO471" s="49"/>
      <c r="AP471" s="49"/>
      <c r="AQ471" s="49"/>
      <c r="AR471" s="49"/>
      <c r="AS471" s="49"/>
      <c r="AT471" s="49"/>
      <c r="AU471" s="49"/>
    </row>
    <row r="472" spans="3:50" ht="12.95" customHeight="1" x14ac:dyDescent="0.2">
      <c r="C472" s="71"/>
      <c r="D472" s="71"/>
      <c r="AA472" s="49"/>
      <c r="AB472" s="49"/>
      <c r="AC472" s="49"/>
      <c r="AD472" s="49"/>
      <c r="AE472" s="49"/>
      <c r="AG472" s="4"/>
      <c r="AN472" s="49"/>
      <c r="AO472" s="49"/>
      <c r="AP472" s="49"/>
      <c r="AQ472" s="49"/>
      <c r="AR472" s="49"/>
      <c r="AS472" s="49"/>
      <c r="AT472" s="49"/>
      <c r="AU472" s="49"/>
    </row>
    <row r="473" spans="3:50" ht="12.95" customHeight="1" x14ac:dyDescent="0.2">
      <c r="C473" s="71"/>
      <c r="D473" s="71"/>
      <c r="AA473" s="49"/>
      <c r="AB473" s="49"/>
      <c r="AC473" s="49"/>
      <c r="AD473" s="49"/>
      <c r="AE473" s="49"/>
      <c r="AG473" s="4"/>
      <c r="AN473" s="49"/>
      <c r="AO473" s="49"/>
      <c r="AP473" s="49"/>
      <c r="AQ473" s="49"/>
      <c r="AR473" s="49"/>
      <c r="AS473" s="49"/>
      <c r="AT473" s="49"/>
      <c r="AU473" s="49"/>
    </row>
    <row r="474" spans="3:50" ht="12.95" customHeight="1" x14ac:dyDescent="0.2">
      <c r="C474" s="71"/>
      <c r="D474" s="71"/>
      <c r="AA474" s="49"/>
      <c r="AB474" s="49"/>
      <c r="AC474" s="49"/>
      <c r="AD474" s="49"/>
      <c r="AE474" s="49"/>
      <c r="AG474" s="4"/>
      <c r="AN474" s="49"/>
      <c r="AO474" s="49"/>
      <c r="AP474" s="49"/>
      <c r="AQ474" s="49"/>
      <c r="AR474" s="49"/>
      <c r="AS474" s="49"/>
      <c r="AT474" s="49"/>
      <c r="AU474" s="49"/>
    </row>
    <row r="475" spans="3:50" ht="12.95" customHeight="1" x14ac:dyDescent="0.2">
      <c r="C475" s="71"/>
      <c r="D475" s="71"/>
      <c r="AA475" s="49"/>
      <c r="AB475" s="49"/>
      <c r="AC475" s="49"/>
      <c r="AD475" s="49"/>
      <c r="AE475" s="49"/>
      <c r="AG475" s="4"/>
      <c r="AN475" s="49"/>
      <c r="AO475" s="49"/>
      <c r="AP475" s="49"/>
      <c r="AQ475" s="49"/>
      <c r="AR475" s="49"/>
      <c r="AS475" s="49"/>
      <c r="AT475" s="49"/>
      <c r="AU475" s="49"/>
    </row>
    <row r="476" spans="3:50" ht="12.95" customHeight="1" x14ac:dyDescent="0.2">
      <c r="C476" s="71"/>
      <c r="D476" s="71"/>
      <c r="AA476" s="49"/>
      <c r="AB476" s="49"/>
      <c r="AC476" s="49"/>
      <c r="AD476" s="49"/>
      <c r="AE476" s="49"/>
      <c r="AG476" s="4"/>
      <c r="AN476" s="49"/>
      <c r="AO476" s="49"/>
      <c r="AP476" s="49"/>
      <c r="AQ476" s="49"/>
      <c r="AR476" s="49"/>
      <c r="AS476" s="49"/>
      <c r="AT476" s="49"/>
      <c r="AU476" s="49"/>
    </row>
    <row r="477" spans="3:50" ht="12.95" customHeight="1" x14ac:dyDescent="0.2">
      <c r="C477" s="71"/>
      <c r="D477" s="71"/>
      <c r="AA477" s="49"/>
      <c r="AB477" s="49"/>
      <c r="AC477" s="49"/>
      <c r="AD477" s="49"/>
      <c r="AE477" s="49"/>
      <c r="AG477" s="4"/>
      <c r="AN477" s="49"/>
      <c r="AO477" s="49"/>
      <c r="AP477" s="49"/>
      <c r="AQ477" s="49"/>
      <c r="AR477" s="49"/>
      <c r="AS477" s="49"/>
      <c r="AT477" s="49"/>
      <c r="AU477" s="49"/>
    </row>
    <row r="478" spans="3:50" ht="12.95" customHeight="1" x14ac:dyDescent="0.2">
      <c r="C478" s="71"/>
      <c r="D478" s="71"/>
      <c r="AA478" s="49"/>
      <c r="AB478" s="49"/>
      <c r="AC478" s="49"/>
      <c r="AD478" s="49"/>
      <c r="AE478" s="49"/>
      <c r="AG478" s="4"/>
      <c r="AN478" s="49"/>
      <c r="AO478" s="49"/>
      <c r="AP478" s="49"/>
      <c r="AQ478" s="49"/>
      <c r="AR478" s="49"/>
      <c r="AS478" s="49"/>
      <c r="AT478" s="49"/>
      <c r="AU478" s="49"/>
    </row>
    <row r="479" spans="3:50" ht="12.95" customHeight="1" x14ac:dyDescent="0.2">
      <c r="C479" s="71"/>
      <c r="D479" s="71"/>
      <c r="AA479" s="49"/>
      <c r="AB479" s="49"/>
      <c r="AC479" s="49"/>
      <c r="AD479" s="49"/>
      <c r="AE479" s="49"/>
      <c r="AG479" s="4"/>
      <c r="AN479" s="49"/>
      <c r="AO479" s="49"/>
      <c r="AP479" s="49"/>
      <c r="AQ479" s="49"/>
      <c r="AR479" s="49"/>
      <c r="AS479" s="49"/>
      <c r="AT479" s="49"/>
      <c r="AU479" s="49"/>
    </row>
    <row r="480" spans="3:50" ht="12.95" customHeight="1" x14ac:dyDescent="0.2">
      <c r="C480" s="71"/>
      <c r="D480" s="71"/>
      <c r="AA480" s="49"/>
      <c r="AB480" s="49"/>
      <c r="AC480" s="49"/>
      <c r="AD480" s="49"/>
      <c r="AE480" s="49"/>
      <c r="AG480" s="4"/>
      <c r="AN480" s="49"/>
      <c r="AO480" s="49"/>
      <c r="AP480" s="49"/>
      <c r="AQ480" s="49"/>
      <c r="AR480" s="49"/>
      <c r="AS480" s="49"/>
      <c r="AT480" s="49"/>
      <c r="AU480" s="49"/>
    </row>
    <row r="481" spans="3:64" ht="12.95" customHeight="1" x14ac:dyDescent="0.2">
      <c r="C481" s="71"/>
      <c r="D481" s="71"/>
      <c r="AA481" s="49"/>
      <c r="AB481" s="49"/>
      <c r="AC481" s="49"/>
      <c r="AD481" s="49"/>
      <c r="AE481" s="49"/>
      <c r="AG481" s="4"/>
      <c r="AN481" s="49"/>
      <c r="AO481" s="49"/>
      <c r="AP481" s="49"/>
      <c r="AQ481" s="49"/>
      <c r="AR481" s="49"/>
      <c r="AS481" s="49"/>
      <c r="AT481" s="49"/>
      <c r="AU481" s="49"/>
    </row>
    <row r="482" spans="3:64" ht="12.95" customHeight="1" x14ac:dyDescent="0.2">
      <c r="C482" s="71"/>
      <c r="D482" s="71"/>
      <c r="AA482" s="49"/>
      <c r="AB482" s="49"/>
      <c r="AC482" s="49"/>
      <c r="AD482" s="49"/>
      <c r="AE482" s="49"/>
      <c r="AG482" s="4"/>
      <c r="AN482" s="49"/>
      <c r="AO482" s="49"/>
      <c r="AP482" s="49"/>
      <c r="AQ482" s="49"/>
      <c r="AR482" s="49"/>
      <c r="AS482" s="49"/>
      <c r="AT482" s="49"/>
      <c r="AU482" s="49"/>
    </row>
    <row r="483" spans="3:64" ht="12.95" customHeight="1" x14ac:dyDescent="0.2">
      <c r="C483" s="71"/>
      <c r="D483" s="71"/>
      <c r="AA483" s="49"/>
      <c r="AB483" s="49"/>
      <c r="AC483" s="49"/>
      <c r="AD483" s="49"/>
      <c r="AE483" s="49"/>
      <c r="AG483" s="4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</row>
    <row r="484" spans="3:64" ht="12.95" customHeight="1" x14ac:dyDescent="0.2">
      <c r="C484" s="71"/>
      <c r="D484" s="71"/>
      <c r="AA484" s="49"/>
      <c r="AB484" s="49"/>
      <c r="AC484" s="49"/>
      <c r="AD484" s="49"/>
      <c r="AE484" s="49"/>
      <c r="AG484" s="4"/>
      <c r="AN484" s="49"/>
      <c r="AO484" s="49"/>
      <c r="AP484" s="49"/>
      <c r="AQ484" s="49"/>
      <c r="AR484" s="49"/>
      <c r="AS484" s="49"/>
      <c r="AT484" s="49"/>
      <c r="AU484" s="49"/>
    </row>
    <row r="485" spans="3:64" ht="12.95" customHeight="1" x14ac:dyDescent="0.2">
      <c r="C485" s="71"/>
      <c r="D485" s="71"/>
      <c r="AA485" s="49"/>
      <c r="AB485" s="49"/>
      <c r="AC485" s="49"/>
      <c r="AD485" s="49"/>
      <c r="AE485" s="49"/>
      <c r="AG485" s="4"/>
      <c r="AN485" s="49"/>
      <c r="AO485" s="49"/>
      <c r="AP485" s="49"/>
      <c r="AQ485" s="49"/>
      <c r="AR485" s="49"/>
      <c r="AS485" s="49"/>
      <c r="AT485" s="49"/>
      <c r="AU485" s="49"/>
    </row>
    <row r="486" spans="3:64" ht="12.95" customHeight="1" x14ac:dyDescent="0.2">
      <c r="C486" s="71"/>
      <c r="D486" s="71"/>
      <c r="AA486" s="49"/>
      <c r="AB486" s="49"/>
      <c r="AC486" s="49"/>
      <c r="AD486" s="49"/>
      <c r="AE486" s="49"/>
      <c r="AG486" s="4"/>
      <c r="AN486" s="49"/>
      <c r="AO486" s="49"/>
      <c r="AP486" s="49"/>
      <c r="AQ486" s="49"/>
      <c r="AR486" s="49"/>
      <c r="AS486" s="49"/>
      <c r="AT486" s="49"/>
      <c r="AU486" s="49"/>
    </row>
    <row r="487" spans="3:64" ht="12.95" customHeight="1" x14ac:dyDescent="0.2">
      <c r="C487" s="71"/>
      <c r="D487" s="71"/>
      <c r="AA487" s="49"/>
      <c r="AB487" s="49"/>
      <c r="AC487" s="49"/>
      <c r="AD487" s="49"/>
      <c r="AE487" s="49"/>
      <c r="AG487" s="4"/>
      <c r="AN487" s="49"/>
      <c r="AO487" s="49"/>
      <c r="AP487" s="49"/>
      <c r="AQ487" s="49"/>
      <c r="AR487" s="49"/>
      <c r="AS487" s="49"/>
      <c r="AT487" s="49"/>
      <c r="AU487" s="49"/>
    </row>
    <row r="488" spans="3:64" ht="12.95" customHeight="1" x14ac:dyDescent="0.2">
      <c r="C488" s="71"/>
      <c r="D488" s="71"/>
      <c r="AA488" s="49"/>
      <c r="AB488" s="49"/>
      <c r="AC488" s="49"/>
      <c r="AD488" s="49"/>
      <c r="AE488" s="49"/>
      <c r="AG488" s="4"/>
      <c r="AN488" s="49"/>
      <c r="AO488" s="49"/>
      <c r="AP488" s="49"/>
      <c r="AQ488" s="49"/>
      <c r="AR488" s="49"/>
      <c r="AS488" s="49"/>
      <c r="AT488" s="49"/>
      <c r="AU488" s="49"/>
    </row>
    <row r="489" spans="3:64" ht="12.95" customHeight="1" x14ac:dyDescent="0.2">
      <c r="C489" s="71"/>
      <c r="D489" s="71"/>
      <c r="AA489" s="49"/>
      <c r="AB489" s="49"/>
      <c r="AC489" s="49"/>
      <c r="AD489" s="49"/>
      <c r="AE489" s="49"/>
      <c r="AG489" s="4"/>
      <c r="AN489" s="49"/>
      <c r="AO489" s="49"/>
      <c r="AP489" s="49"/>
      <c r="AQ489" s="49"/>
      <c r="AR489" s="49"/>
      <c r="AS489" s="49"/>
      <c r="AT489" s="49"/>
      <c r="AU489" s="49"/>
    </row>
    <row r="490" spans="3:64" ht="12.95" customHeight="1" x14ac:dyDescent="0.2">
      <c r="C490" s="71"/>
      <c r="D490" s="71"/>
      <c r="AA490" s="49"/>
      <c r="AB490" s="49"/>
      <c r="AC490" s="49"/>
      <c r="AD490" s="49"/>
      <c r="AE490" s="49"/>
      <c r="AG490" s="4"/>
      <c r="AN490" s="49"/>
      <c r="AO490" s="49"/>
      <c r="AP490" s="49"/>
      <c r="AQ490" s="49"/>
      <c r="AR490" s="49"/>
      <c r="AS490" s="49"/>
      <c r="AT490" s="49"/>
      <c r="AU490" s="49"/>
    </row>
    <row r="491" spans="3:64" ht="12.95" customHeight="1" x14ac:dyDescent="0.2">
      <c r="C491" s="71"/>
      <c r="D491" s="71"/>
      <c r="AA491" s="49"/>
      <c r="AB491" s="49"/>
      <c r="AC491" s="49"/>
      <c r="AD491" s="49"/>
      <c r="AE491" s="49"/>
      <c r="AG491" s="4"/>
      <c r="AN491" s="49"/>
      <c r="AO491" s="49"/>
      <c r="AP491" s="49"/>
      <c r="AQ491" s="49"/>
      <c r="AR491" s="49"/>
      <c r="AS491" s="49"/>
      <c r="AT491" s="49"/>
      <c r="AU491" s="49"/>
    </row>
    <row r="492" spans="3:64" ht="12.95" customHeight="1" x14ac:dyDescent="0.2">
      <c r="C492" s="71"/>
      <c r="D492" s="71"/>
      <c r="AA492" s="49"/>
      <c r="AB492" s="49"/>
      <c r="AC492" s="49"/>
      <c r="AD492" s="49"/>
      <c r="AE492" s="49"/>
      <c r="AG492" s="4"/>
      <c r="AN492" s="49"/>
      <c r="AO492" s="49"/>
      <c r="AP492" s="49"/>
      <c r="AQ492" s="49"/>
      <c r="AR492" s="49"/>
      <c r="AS492" s="49"/>
      <c r="AT492" s="49"/>
      <c r="AU492" s="49"/>
    </row>
    <row r="493" spans="3:64" ht="12.95" customHeight="1" x14ac:dyDescent="0.2">
      <c r="C493" s="71"/>
      <c r="D493" s="71"/>
      <c r="AA493" s="49"/>
      <c r="AB493" s="49"/>
      <c r="AC493" s="49"/>
      <c r="AD493" s="49"/>
      <c r="AE493" s="49"/>
      <c r="AG493" s="4"/>
      <c r="AN493" s="49"/>
      <c r="AO493" s="49"/>
      <c r="AP493" s="49"/>
      <c r="AQ493" s="49"/>
      <c r="AR493" s="49"/>
      <c r="AS493" s="49"/>
      <c r="AT493" s="49"/>
      <c r="AU493" s="49"/>
    </row>
    <row r="494" spans="3:64" ht="12.95" customHeight="1" x14ac:dyDescent="0.2">
      <c r="C494" s="71"/>
      <c r="D494" s="71"/>
      <c r="AA494" s="49"/>
      <c r="AB494" s="49"/>
      <c r="AC494" s="49"/>
      <c r="AD494" s="49"/>
      <c r="AE494" s="49"/>
      <c r="AG494" s="4"/>
      <c r="AN494" s="49"/>
      <c r="AO494" s="49"/>
      <c r="AP494" s="49"/>
      <c r="AQ494" s="49"/>
      <c r="AR494" s="49"/>
      <c r="AS494" s="49"/>
      <c r="AT494" s="49"/>
      <c r="AU494" s="49"/>
    </row>
    <row r="495" spans="3:64" ht="12.95" customHeight="1" x14ac:dyDescent="0.2">
      <c r="C495" s="71"/>
      <c r="D495" s="71"/>
      <c r="AA495" s="49"/>
      <c r="AB495" s="49"/>
      <c r="AC495" s="49"/>
      <c r="AD495" s="49"/>
      <c r="AE495" s="49"/>
      <c r="AG495" s="4"/>
      <c r="AN495" s="49"/>
      <c r="AO495" s="49"/>
      <c r="AP495" s="49"/>
      <c r="AQ495" s="49"/>
      <c r="AR495" s="49"/>
      <c r="AS495" s="49"/>
      <c r="AT495" s="49"/>
      <c r="AU495" s="49"/>
    </row>
    <row r="496" spans="3:64" ht="12.95" customHeight="1" x14ac:dyDescent="0.2">
      <c r="C496" s="71"/>
      <c r="D496" s="71"/>
      <c r="AA496" s="49"/>
      <c r="AB496" s="49"/>
      <c r="AC496" s="49"/>
      <c r="AD496" s="49"/>
      <c r="AE496" s="49"/>
      <c r="AG496" s="4"/>
      <c r="AN496" s="49"/>
      <c r="AO496" s="49"/>
      <c r="AP496" s="49"/>
      <c r="AQ496" s="49"/>
      <c r="AR496" s="49"/>
      <c r="AS496" s="49"/>
      <c r="AT496" s="49"/>
      <c r="AU496" s="49"/>
    </row>
    <row r="497" spans="3:47" ht="12.95" customHeight="1" x14ac:dyDescent="0.2">
      <c r="C497" s="71"/>
      <c r="D497" s="71"/>
      <c r="AA497" s="49"/>
      <c r="AB497" s="49"/>
      <c r="AC497" s="49"/>
      <c r="AD497" s="49"/>
      <c r="AE497" s="49"/>
      <c r="AG497" s="4"/>
      <c r="AN497" s="49"/>
      <c r="AO497" s="49"/>
      <c r="AP497" s="49"/>
      <c r="AQ497" s="49"/>
      <c r="AR497" s="49"/>
      <c r="AS497" s="49"/>
      <c r="AT497" s="49"/>
      <c r="AU497" s="49"/>
    </row>
    <row r="498" spans="3:47" ht="12.95" customHeight="1" x14ac:dyDescent="0.2">
      <c r="C498" s="71"/>
      <c r="D498" s="71"/>
      <c r="AA498" s="49"/>
      <c r="AB498" s="49"/>
      <c r="AC498" s="49"/>
      <c r="AD498" s="49"/>
      <c r="AE498" s="49"/>
      <c r="AG498" s="4"/>
      <c r="AN498" s="49"/>
      <c r="AO498" s="49"/>
      <c r="AP498" s="49"/>
      <c r="AQ498" s="49"/>
      <c r="AR498" s="49"/>
      <c r="AS498" s="49"/>
      <c r="AT498" s="49"/>
      <c r="AU498" s="49"/>
    </row>
    <row r="499" spans="3:47" ht="12.95" customHeight="1" x14ac:dyDescent="0.2">
      <c r="C499" s="71"/>
      <c r="D499" s="71"/>
      <c r="AA499" s="49"/>
      <c r="AB499" s="49"/>
      <c r="AC499" s="49"/>
      <c r="AD499" s="49"/>
      <c r="AE499" s="49"/>
      <c r="AG499" s="4"/>
      <c r="AN499" s="49"/>
      <c r="AO499" s="49"/>
      <c r="AP499" s="49"/>
      <c r="AQ499" s="49"/>
      <c r="AR499" s="49"/>
      <c r="AS499" s="49"/>
      <c r="AT499" s="49"/>
      <c r="AU499" s="49"/>
    </row>
    <row r="500" spans="3:47" ht="12.95" customHeight="1" x14ac:dyDescent="0.2">
      <c r="C500" s="71"/>
      <c r="D500" s="71"/>
      <c r="AA500" s="49"/>
      <c r="AB500" s="49"/>
      <c r="AC500" s="49"/>
      <c r="AD500" s="49"/>
      <c r="AE500" s="49"/>
      <c r="AG500" s="4"/>
      <c r="AN500" s="49"/>
      <c r="AO500" s="49"/>
      <c r="AP500" s="49"/>
      <c r="AQ500" s="49"/>
      <c r="AR500" s="49"/>
      <c r="AS500" s="49"/>
      <c r="AT500" s="49"/>
      <c r="AU500" s="49"/>
    </row>
    <row r="501" spans="3:47" ht="12.95" customHeight="1" x14ac:dyDescent="0.2">
      <c r="C501" s="71"/>
      <c r="D501" s="71"/>
      <c r="AA501" s="49"/>
      <c r="AB501" s="49"/>
      <c r="AC501" s="49"/>
      <c r="AD501" s="49"/>
      <c r="AE501" s="49"/>
      <c r="AG501" s="4"/>
      <c r="AN501" s="49"/>
      <c r="AO501" s="49"/>
      <c r="AP501" s="49"/>
      <c r="AQ501" s="49"/>
      <c r="AR501" s="49"/>
      <c r="AS501" s="49"/>
      <c r="AT501" s="49"/>
      <c r="AU501" s="49"/>
    </row>
    <row r="502" spans="3:47" ht="12.95" customHeight="1" x14ac:dyDescent="0.2">
      <c r="C502" s="71"/>
      <c r="D502" s="71"/>
      <c r="AA502" s="49"/>
      <c r="AB502" s="49"/>
      <c r="AC502" s="49"/>
      <c r="AD502" s="49"/>
      <c r="AE502" s="49"/>
      <c r="AG502" s="4"/>
      <c r="AN502" s="49"/>
      <c r="AO502" s="49"/>
      <c r="AP502" s="49"/>
      <c r="AQ502" s="49"/>
      <c r="AR502" s="49"/>
      <c r="AS502" s="49"/>
      <c r="AT502" s="49"/>
      <c r="AU502" s="49"/>
    </row>
    <row r="503" spans="3:47" ht="12.95" customHeight="1" x14ac:dyDescent="0.2">
      <c r="C503" s="71"/>
      <c r="D503" s="71"/>
      <c r="AA503" s="49"/>
      <c r="AB503" s="49"/>
      <c r="AC503" s="49"/>
      <c r="AD503" s="49"/>
      <c r="AE503" s="49"/>
      <c r="AG503" s="4"/>
      <c r="AN503" s="49"/>
      <c r="AO503" s="49"/>
      <c r="AP503" s="49"/>
      <c r="AQ503" s="49"/>
      <c r="AR503" s="49"/>
      <c r="AS503" s="49"/>
      <c r="AT503" s="49"/>
      <c r="AU503" s="49"/>
    </row>
    <row r="504" spans="3:47" ht="12.95" customHeight="1" x14ac:dyDescent="0.2">
      <c r="C504" s="71"/>
      <c r="D504" s="71"/>
      <c r="AA504" s="49"/>
      <c r="AB504" s="49"/>
      <c r="AC504" s="49"/>
      <c r="AD504" s="49"/>
      <c r="AE504" s="49"/>
      <c r="AG504" s="4"/>
      <c r="AN504" s="49"/>
      <c r="AO504" s="49"/>
      <c r="AP504" s="49"/>
      <c r="AQ504" s="49"/>
      <c r="AR504" s="49"/>
      <c r="AS504" s="49"/>
      <c r="AT504" s="49"/>
      <c r="AU504" s="49"/>
    </row>
    <row r="505" spans="3:47" ht="12.95" customHeight="1" x14ac:dyDescent="0.2">
      <c r="C505" s="71"/>
      <c r="D505" s="71"/>
      <c r="AA505" s="49"/>
      <c r="AB505" s="49"/>
      <c r="AC505" s="49"/>
      <c r="AD505" s="49"/>
      <c r="AE505" s="49"/>
      <c r="AG505" s="4"/>
      <c r="AN505" s="49"/>
      <c r="AO505" s="49"/>
      <c r="AP505" s="49"/>
      <c r="AQ505" s="49"/>
      <c r="AR505" s="49"/>
      <c r="AS505" s="49"/>
      <c r="AT505" s="49"/>
      <c r="AU505" s="49"/>
    </row>
    <row r="506" spans="3:47" ht="12.95" customHeight="1" x14ac:dyDescent="0.2">
      <c r="C506" s="71"/>
      <c r="D506" s="71"/>
      <c r="AA506" s="49"/>
      <c r="AB506" s="49"/>
      <c r="AC506" s="49"/>
      <c r="AD506" s="49"/>
      <c r="AE506" s="49"/>
      <c r="AG506" s="4"/>
      <c r="AN506" s="49"/>
      <c r="AO506" s="49"/>
      <c r="AP506" s="49"/>
      <c r="AQ506" s="49"/>
      <c r="AR506" s="49"/>
      <c r="AS506" s="49"/>
      <c r="AT506" s="49"/>
      <c r="AU506" s="49"/>
    </row>
    <row r="507" spans="3:47" ht="12.95" customHeight="1" x14ac:dyDescent="0.2">
      <c r="C507" s="71"/>
      <c r="D507" s="71"/>
      <c r="AA507" s="49"/>
      <c r="AB507" s="49"/>
      <c r="AC507" s="49"/>
      <c r="AD507" s="49"/>
      <c r="AE507" s="49"/>
      <c r="AG507" s="4"/>
      <c r="AN507" s="49"/>
      <c r="AO507" s="49"/>
      <c r="AP507" s="49"/>
      <c r="AQ507" s="49"/>
      <c r="AR507" s="49"/>
      <c r="AS507" s="49"/>
      <c r="AT507" s="49"/>
      <c r="AU507" s="49"/>
    </row>
    <row r="508" spans="3:47" ht="12.95" customHeight="1" x14ac:dyDescent="0.2">
      <c r="C508" s="71"/>
      <c r="D508" s="71"/>
      <c r="AA508" s="49"/>
      <c r="AB508" s="49"/>
      <c r="AC508" s="49"/>
      <c r="AD508" s="49"/>
      <c r="AE508" s="49"/>
      <c r="AG508" s="4"/>
      <c r="AN508" s="49"/>
      <c r="AO508" s="49"/>
      <c r="AP508" s="49"/>
      <c r="AQ508" s="49"/>
      <c r="AR508" s="49"/>
      <c r="AS508" s="49"/>
      <c r="AT508" s="49"/>
      <c r="AU508" s="49"/>
    </row>
    <row r="509" spans="3:47" ht="12.95" customHeight="1" x14ac:dyDescent="0.2">
      <c r="C509" s="71"/>
      <c r="D509" s="71"/>
      <c r="AA509" s="49"/>
      <c r="AB509" s="49"/>
      <c r="AC509" s="49"/>
      <c r="AD509" s="49"/>
      <c r="AE509" s="49"/>
      <c r="AG509" s="4"/>
      <c r="AN509" s="49"/>
      <c r="AO509" s="49"/>
      <c r="AP509" s="49"/>
      <c r="AQ509" s="49"/>
      <c r="AR509" s="49"/>
      <c r="AS509" s="49"/>
      <c r="AT509" s="49"/>
      <c r="AU509" s="49"/>
    </row>
    <row r="510" spans="3:47" ht="12.95" customHeight="1" x14ac:dyDescent="0.2">
      <c r="C510" s="71"/>
      <c r="D510" s="71"/>
      <c r="AA510" s="49"/>
      <c r="AB510" s="49"/>
      <c r="AC510" s="49"/>
      <c r="AD510" s="49"/>
      <c r="AE510" s="49"/>
      <c r="AG510" s="4"/>
      <c r="AN510" s="49"/>
      <c r="AO510" s="49"/>
      <c r="AP510" s="49"/>
      <c r="AQ510" s="49"/>
      <c r="AR510" s="49"/>
      <c r="AS510" s="49"/>
      <c r="AT510" s="49"/>
      <c r="AU510" s="49"/>
    </row>
    <row r="511" spans="3:47" ht="12.95" customHeight="1" x14ac:dyDescent="0.2">
      <c r="C511" s="71"/>
      <c r="D511" s="71"/>
      <c r="AA511" s="49"/>
      <c r="AB511" s="49"/>
      <c r="AC511" s="49"/>
      <c r="AD511" s="49"/>
      <c r="AE511" s="49"/>
      <c r="AG511" s="4"/>
      <c r="AN511" s="49"/>
      <c r="AO511" s="49"/>
      <c r="AP511" s="49"/>
      <c r="AQ511" s="49"/>
      <c r="AR511" s="49"/>
      <c r="AS511" s="49"/>
      <c r="AT511" s="49"/>
      <c r="AU511" s="49"/>
    </row>
    <row r="512" spans="3:47" ht="12.95" customHeight="1" x14ac:dyDescent="0.2">
      <c r="C512" s="71"/>
      <c r="D512" s="71"/>
      <c r="AA512" s="49"/>
      <c r="AB512" s="49"/>
      <c r="AC512" s="49"/>
      <c r="AD512" s="49"/>
      <c r="AE512" s="49"/>
      <c r="AG512" s="4"/>
      <c r="AN512" s="49"/>
      <c r="AO512" s="49"/>
      <c r="AP512" s="49"/>
      <c r="AQ512" s="49"/>
      <c r="AR512" s="49"/>
      <c r="AS512" s="49"/>
      <c r="AT512" s="49"/>
      <c r="AU512" s="49"/>
    </row>
    <row r="513" spans="3:64" ht="12.95" customHeight="1" x14ac:dyDescent="0.2">
      <c r="C513" s="71"/>
      <c r="D513" s="71"/>
      <c r="AA513" s="49"/>
      <c r="AB513" s="49"/>
      <c r="AC513" s="49"/>
      <c r="AD513" s="49"/>
      <c r="AE513" s="49"/>
      <c r="AG513" s="4"/>
      <c r="AN513" s="49"/>
      <c r="AO513" s="49"/>
      <c r="AP513" s="49"/>
      <c r="AQ513" s="49"/>
      <c r="AR513" s="49"/>
      <c r="AS513" s="49"/>
      <c r="AT513" s="49"/>
      <c r="AU513" s="49"/>
      <c r="AV513" s="49"/>
    </row>
    <row r="514" spans="3:64" ht="12.95" customHeight="1" x14ac:dyDescent="0.2">
      <c r="C514" s="71"/>
      <c r="D514" s="71"/>
      <c r="AA514" s="49"/>
      <c r="AB514" s="49"/>
      <c r="AC514" s="49"/>
      <c r="AD514" s="49"/>
      <c r="AE514" s="49"/>
      <c r="AG514" s="4"/>
      <c r="AN514" s="49"/>
      <c r="AO514" s="49"/>
      <c r="AP514" s="49"/>
      <c r="AQ514" s="49"/>
      <c r="AR514" s="49"/>
      <c r="AS514" s="49"/>
      <c r="AT514" s="49"/>
      <c r="AU514" s="49"/>
    </row>
    <row r="515" spans="3:64" ht="12.95" customHeight="1" x14ac:dyDescent="0.2">
      <c r="C515" s="71"/>
      <c r="D515" s="71"/>
      <c r="AA515" s="49"/>
      <c r="AB515" s="49"/>
      <c r="AC515" s="49"/>
      <c r="AD515" s="49"/>
      <c r="AE515" s="49"/>
      <c r="AG515" s="4"/>
      <c r="AN515" s="49"/>
      <c r="AO515" s="49"/>
      <c r="AP515" s="49"/>
      <c r="AQ515" s="49"/>
      <c r="AR515" s="49"/>
      <c r="AS515" s="49"/>
      <c r="AT515" s="49"/>
      <c r="AU515" s="49"/>
    </row>
    <row r="516" spans="3:64" ht="12.95" customHeight="1" x14ac:dyDescent="0.2">
      <c r="C516" s="71"/>
      <c r="D516" s="71"/>
      <c r="AA516" s="49"/>
      <c r="AB516" s="49"/>
      <c r="AC516" s="49"/>
      <c r="AD516" s="49"/>
      <c r="AE516" s="49"/>
      <c r="AG516" s="4"/>
      <c r="AN516" s="49"/>
      <c r="AO516" s="49"/>
      <c r="AP516" s="49"/>
      <c r="AQ516" s="49"/>
      <c r="AR516" s="49"/>
      <c r="AS516" s="49"/>
      <c r="AT516" s="49"/>
      <c r="AU516" s="49"/>
      <c r="AV516" s="49"/>
    </row>
    <row r="517" spans="3:64" ht="12.95" customHeight="1" x14ac:dyDescent="0.2">
      <c r="C517" s="71"/>
      <c r="D517" s="71"/>
      <c r="AA517" s="49"/>
      <c r="AB517" s="49"/>
      <c r="AC517" s="49"/>
      <c r="AD517" s="49"/>
      <c r="AE517" s="49"/>
      <c r="AG517" s="4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</row>
    <row r="518" spans="3:64" ht="12.95" customHeight="1" x14ac:dyDescent="0.2">
      <c r="C518" s="71"/>
      <c r="D518" s="71"/>
      <c r="AA518" s="49"/>
      <c r="AB518" s="49"/>
      <c r="AC518" s="49"/>
      <c r="AD518" s="49"/>
      <c r="AE518" s="49"/>
      <c r="AG518" s="4"/>
      <c r="AN518" s="49"/>
      <c r="AO518" s="49"/>
      <c r="AP518" s="49"/>
      <c r="AQ518" s="49"/>
      <c r="AR518" s="49"/>
      <c r="AS518" s="49"/>
      <c r="AT518" s="49"/>
      <c r="AU518" s="49"/>
    </row>
    <row r="519" spans="3:64" ht="12.95" customHeight="1" x14ac:dyDescent="0.2">
      <c r="C519" s="71"/>
      <c r="D519" s="71"/>
      <c r="AA519" s="49"/>
      <c r="AB519" s="49"/>
      <c r="AC519" s="49"/>
      <c r="AD519" s="49"/>
      <c r="AE519" s="49"/>
      <c r="AG519" s="4"/>
      <c r="AN519" s="49"/>
      <c r="AO519" s="49"/>
      <c r="AP519" s="49"/>
      <c r="AQ519" s="49"/>
      <c r="AR519" s="49"/>
      <c r="AS519" s="49"/>
      <c r="AT519" s="49"/>
      <c r="AU519" s="49"/>
    </row>
    <row r="520" spans="3:64" ht="12.95" customHeight="1" x14ac:dyDescent="0.2">
      <c r="C520" s="71"/>
      <c r="D520" s="71"/>
      <c r="AA520" s="49"/>
      <c r="AB520" s="49"/>
      <c r="AC520" s="49"/>
      <c r="AD520" s="49"/>
      <c r="AE520" s="49"/>
      <c r="AG520" s="4"/>
      <c r="AN520" s="49"/>
      <c r="AO520" s="49"/>
      <c r="AP520" s="49"/>
      <c r="AQ520" s="49"/>
      <c r="AR520" s="49"/>
      <c r="AS520" s="49"/>
      <c r="AT520" s="49"/>
      <c r="AU520" s="49"/>
    </row>
    <row r="521" spans="3:64" ht="12.95" customHeight="1" x14ac:dyDescent="0.2">
      <c r="C521" s="71"/>
      <c r="D521" s="71"/>
      <c r="AA521" s="49"/>
      <c r="AB521" s="49"/>
      <c r="AC521" s="49"/>
      <c r="AD521" s="49"/>
      <c r="AE521" s="49"/>
      <c r="AG521" s="4"/>
      <c r="AN521" s="49"/>
      <c r="AO521" s="49"/>
      <c r="AP521" s="49"/>
      <c r="AQ521" s="49"/>
      <c r="AR521" s="49"/>
      <c r="AS521" s="49"/>
      <c r="AT521" s="49"/>
      <c r="AU521" s="49"/>
    </row>
    <row r="522" spans="3:64" ht="12.95" customHeight="1" x14ac:dyDescent="0.2">
      <c r="C522" s="71"/>
      <c r="D522" s="71"/>
      <c r="AA522" s="49"/>
      <c r="AB522" s="49"/>
      <c r="AC522" s="49"/>
      <c r="AD522" s="49"/>
      <c r="AE522" s="49"/>
      <c r="AG522" s="4"/>
      <c r="AN522" s="49"/>
      <c r="AO522" s="49"/>
      <c r="AP522" s="49"/>
      <c r="AQ522" s="49"/>
      <c r="AR522" s="49"/>
      <c r="AS522" s="49"/>
      <c r="AT522" s="49"/>
      <c r="AU522" s="49"/>
    </row>
    <row r="523" spans="3:64" ht="12.95" customHeight="1" x14ac:dyDescent="0.2">
      <c r="C523" s="71"/>
      <c r="D523" s="71"/>
      <c r="AA523" s="49"/>
      <c r="AB523" s="49"/>
      <c r="AC523" s="49"/>
      <c r="AD523" s="49"/>
      <c r="AE523" s="49"/>
      <c r="AG523" s="4"/>
      <c r="AN523" s="49"/>
      <c r="AO523" s="49"/>
      <c r="AP523" s="49"/>
      <c r="AQ523" s="49"/>
      <c r="AR523" s="49"/>
      <c r="AS523" s="49"/>
      <c r="AT523" s="49"/>
      <c r="AU523" s="49"/>
    </row>
    <row r="524" spans="3:64" ht="12.95" customHeight="1" x14ac:dyDescent="0.2">
      <c r="C524" s="71"/>
      <c r="D524" s="71"/>
      <c r="AA524" s="49"/>
      <c r="AB524" s="49"/>
      <c r="AC524" s="49"/>
      <c r="AD524" s="49"/>
      <c r="AE524" s="49"/>
      <c r="AG524" s="4"/>
      <c r="AN524" s="49"/>
      <c r="AO524" s="49"/>
      <c r="AP524" s="49"/>
      <c r="AQ524" s="49"/>
      <c r="AR524" s="49"/>
      <c r="AS524" s="49"/>
      <c r="AT524" s="49"/>
      <c r="AU524" s="49"/>
    </row>
    <row r="525" spans="3:64" ht="12.95" customHeight="1" x14ac:dyDescent="0.2">
      <c r="C525" s="71"/>
      <c r="D525" s="71"/>
      <c r="AA525" s="49"/>
      <c r="AB525" s="49"/>
      <c r="AC525" s="49"/>
      <c r="AD525" s="49"/>
      <c r="AE525" s="49"/>
      <c r="AG525" s="4"/>
      <c r="AN525" s="49"/>
      <c r="AO525" s="49"/>
      <c r="AP525" s="49"/>
      <c r="AQ525" s="49"/>
      <c r="AR525" s="49"/>
      <c r="AS525" s="49"/>
      <c r="AT525" s="49"/>
      <c r="AU525" s="49"/>
    </row>
    <row r="526" spans="3:64" ht="12.95" customHeight="1" x14ac:dyDescent="0.2">
      <c r="C526" s="71"/>
      <c r="D526" s="71"/>
      <c r="AA526" s="49"/>
      <c r="AB526" s="49"/>
      <c r="AC526" s="49"/>
      <c r="AD526" s="49"/>
      <c r="AE526" s="49"/>
      <c r="AG526" s="4"/>
      <c r="AN526" s="49"/>
      <c r="AO526" s="49"/>
      <c r="AP526" s="49"/>
      <c r="AQ526" s="49"/>
      <c r="AR526" s="49"/>
      <c r="AS526" s="49"/>
      <c r="AT526" s="49"/>
      <c r="AU526" s="49"/>
      <c r="AV526" s="49"/>
      <c r="AX526" s="49"/>
    </row>
    <row r="527" spans="3:64" ht="12.95" customHeight="1" x14ac:dyDescent="0.2">
      <c r="C527" s="71"/>
      <c r="D527" s="71"/>
      <c r="AA527" s="49"/>
      <c r="AB527" s="49"/>
      <c r="AC527" s="49"/>
      <c r="AD527" s="49"/>
      <c r="AE527" s="49"/>
      <c r="AG527" s="4"/>
      <c r="AN527" s="49"/>
      <c r="AO527" s="49"/>
      <c r="AP527" s="49"/>
      <c r="AQ527" s="49"/>
      <c r="AR527" s="49"/>
      <c r="AS527" s="49"/>
      <c r="AT527" s="49"/>
      <c r="AU527" s="49"/>
    </row>
    <row r="528" spans="3:64" ht="12.95" customHeight="1" x14ac:dyDescent="0.2">
      <c r="C528" s="71"/>
      <c r="D528" s="71"/>
      <c r="AA528" s="49"/>
      <c r="AB528" s="49"/>
      <c r="AC528" s="49"/>
      <c r="AD528" s="49"/>
      <c r="AE528" s="49"/>
      <c r="AG528" s="4"/>
      <c r="AN528" s="49"/>
      <c r="AO528" s="49"/>
      <c r="AP528" s="49"/>
      <c r="AQ528" s="49"/>
      <c r="AR528" s="49"/>
      <c r="AS528" s="49"/>
      <c r="AT528" s="49"/>
      <c r="AU528" s="49"/>
    </row>
    <row r="529" spans="3:64" ht="12.95" customHeight="1" x14ac:dyDescent="0.2">
      <c r="C529" s="71"/>
      <c r="D529" s="71"/>
      <c r="AA529" s="49"/>
      <c r="AB529" s="49"/>
      <c r="AC529" s="49"/>
      <c r="AD529" s="49"/>
      <c r="AE529" s="49"/>
      <c r="AG529" s="4"/>
      <c r="AN529" s="49"/>
      <c r="AO529" s="49"/>
      <c r="AP529" s="49"/>
      <c r="AQ529" s="49"/>
      <c r="AR529" s="49"/>
      <c r="AS529" s="49"/>
      <c r="AT529" s="49"/>
      <c r="AU529" s="49"/>
    </row>
    <row r="530" spans="3:64" ht="12.95" customHeight="1" x14ac:dyDescent="0.2">
      <c r="C530" s="71"/>
      <c r="D530" s="71"/>
      <c r="AA530" s="49"/>
      <c r="AB530" s="49"/>
      <c r="AC530" s="49"/>
      <c r="AD530" s="49"/>
      <c r="AE530" s="49"/>
      <c r="AG530" s="4"/>
      <c r="AN530" s="49"/>
      <c r="AO530" s="49"/>
      <c r="AP530" s="49"/>
      <c r="AQ530" s="49"/>
      <c r="AR530" s="49"/>
      <c r="AS530" s="49"/>
      <c r="AT530" s="49"/>
      <c r="AU530" s="49"/>
    </row>
    <row r="531" spans="3:64" ht="12.95" customHeight="1" x14ac:dyDescent="0.2">
      <c r="C531" s="71"/>
      <c r="D531" s="71"/>
      <c r="AA531" s="49"/>
      <c r="AB531" s="49"/>
      <c r="AC531" s="49"/>
      <c r="AD531" s="49"/>
      <c r="AE531" s="49"/>
      <c r="AG531" s="4"/>
      <c r="AN531" s="49"/>
      <c r="AO531" s="49"/>
      <c r="AP531" s="49"/>
      <c r="AQ531" s="49"/>
      <c r="AR531" s="49"/>
      <c r="AS531" s="49"/>
      <c r="AT531" s="49"/>
      <c r="AU531" s="49"/>
    </row>
    <row r="532" spans="3:64" ht="12.95" customHeight="1" x14ac:dyDescent="0.2">
      <c r="C532" s="71"/>
      <c r="D532" s="71"/>
      <c r="AA532" s="49"/>
      <c r="AB532" s="49"/>
      <c r="AC532" s="49"/>
      <c r="AD532" s="49"/>
      <c r="AE532" s="49"/>
      <c r="AG532" s="4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</row>
    <row r="533" spans="3:64" ht="12.95" customHeight="1" x14ac:dyDescent="0.2">
      <c r="C533" s="71"/>
      <c r="D533" s="71"/>
      <c r="AA533" s="49"/>
      <c r="AB533" s="49"/>
      <c r="AC533" s="49"/>
      <c r="AD533" s="49"/>
      <c r="AE533" s="49"/>
      <c r="AG533" s="4"/>
      <c r="AN533" s="49"/>
      <c r="AO533" s="49"/>
      <c r="AP533" s="49"/>
      <c r="AQ533" s="49"/>
      <c r="AR533" s="49"/>
      <c r="AS533" s="49"/>
      <c r="AT533" s="49"/>
      <c r="AU533" s="49"/>
    </row>
    <row r="534" spans="3:64" ht="12.95" customHeight="1" x14ac:dyDescent="0.2">
      <c r="C534" s="71"/>
      <c r="D534" s="71"/>
      <c r="AA534" s="49"/>
      <c r="AB534" s="49"/>
      <c r="AC534" s="49"/>
      <c r="AD534" s="49"/>
      <c r="AE534" s="49"/>
      <c r="AG534" s="4"/>
      <c r="AN534" s="49"/>
      <c r="AO534" s="49"/>
      <c r="AP534" s="49"/>
      <c r="AQ534" s="49"/>
      <c r="AR534" s="49"/>
      <c r="AS534" s="49"/>
      <c r="AT534" s="49"/>
      <c r="AU534" s="49"/>
    </row>
    <row r="535" spans="3:64" ht="12.95" customHeight="1" x14ac:dyDescent="0.2">
      <c r="C535" s="71"/>
      <c r="D535" s="71"/>
      <c r="AA535" s="49"/>
      <c r="AB535" s="49"/>
      <c r="AC535" s="49"/>
      <c r="AD535" s="49"/>
      <c r="AE535" s="49"/>
      <c r="AG535" s="4"/>
      <c r="AN535" s="49"/>
      <c r="AO535" s="49"/>
      <c r="AP535" s="49"/>
      <c r="AQ535" s="49"/>
      <c r="AR535" s="49"/>
      <c r="AS535" s="49"/>
      <c r="AT535" s="49"/>
      <c r="AU535" s="49"/>
    </row>
    <row r="536" spans="3:64" ht="12.95" customHeight="1" x14ac:dyDescent="0.2">
      <c r="C536" s="71"/>
      <c r="D536" s="71"/>
      <c r="AA536" s="49"/>
      <c r="AB536" s="49"/>
      <c r="AC536" s="49"/>
      <c r="AD536" s="49"/>
      <c r="AE536" s="49"/>
      <c r="AG536" s="4"/>
      <c r="AN536" s="49"/>
      <c r="AO536" s="49"/>
      <c r="AP536" s="49"/>
      <c r="AQ536" s="49"/>
      <c r="AR536" s="49"/>
      <c r="AS536" s="49"/>
      <c r="AT536" s="49"/>
      <c r="AU536" s="49"/>
    </row>
    <row r="537" spans="3:64" ht="12.95" customHeight="1" x14ac:dyDescent="0.2">
      <c r="C537" s="71"/>
      <c r="D537" s="71"/>
      <c r="AA537" s="49"/>
      <c r="AB537" s="49"/>
      <c r="AC537" s="49"/>
      <c r="AD537" s="49"/>
      <c r="AE537" s="49"/>
      <c r="AG537" s="4"/>
      <c r="AN537" s="49"/>
      <c r="AO537" s="49"/>
      <c r="AP537" s="49"/>
      <c r="AQ537" s="49"/>
      <c r="AR537" s="49"/>
      <c r="AS537" s="49"/>
      <c r="AT537" s="49"/>
      <c r="AU537" s="49"/>
    </row>
    <row r="538" spans="3:64" ht="12.95" customHeight="1" x14ac:dyDescent="0.2">
      <c r="C538" s="71"/>
      <c r="D538" s="71"/>
      <c r="AA538" s="49"/>
      <c r="AB538" s="49"/>
      <c r="AC538" s="49"/>
      <c r="AD538" s="49"/>
      <c r="AE538" s="49"/>
      <c r="AG538" s="4"/>
      <c r="AN538" s="49"/>
      <c r="AO538" s="49"/>
      <c r="AP538" s="49"/>
      <c r="AQ538" s="49"/>
      <c r="AR538" s="49"/>
      <c r="AS538" s="49"/>
      <c r="AT538" s="49"/>
      <c r="AU538" s="49"/>
    </row>
    <row r="539" spans="3:64" ht="12.95" customHeight="1" x14ac:dyDescent="0.2">
      <c r="C539" s="71"/>
      <c r="D539" s="71"/>
      <c r="AA539" s="49"/>
      <c r="AB539" s="49"/>
      <c r="AC539" s="49"/>
      <c r="AD539" s="49"/>
      <c r="AE539" s="49"/>
      <c r="AG539" s="4"/>
      <c r="AN539" s="49"/>
      <c r="AO539" s="49"/>
      <c r="AP539" s="49"/>
      <c r="AQ539" s="49"/>
      <c r="AR539" s="49"/>
      <c r="AS539" s="49"/>
      <c r="AT539" s="49"/>
      <c r="AU539" s="49"/>
    </row>
    <row r="540" spans="3:64" ht="12.95" customHeight="1" x14ac:dyDescent="0.2">
      <c r="C540" s="71"/>
      <c r="D540" s="71"/>
      <c r="AA540" s="49"/>
      <c r="AB540" s="49"/>
      <c r="AC540" s="49"/>
      <c r="AD540" s="49"/>
      <c r="AE540" s="49"/>
      <c r="AG540" s="4"/>
      <c r="AN540" s="49"/>
      <c r="AO540" s="49"/>
      <c r="AP540" s="49"/>
      <c r="AQ540" s="49"/>
      <c r="AR540" s="49"/>
      <c r="AS540" s="49"/>
      <c r="AT540" s="49"/>
      <c r="AU540" s="49"/>
    </row>
    <row r="541" spans="3:64" ht="12.95" customHeight="1" x14ac:dyDescent="0.2">
      <c r="C541" s="71"/>
      <c r="D541" s="71"/>
      <c r="AA541" s="49"/>
      <c r="AB541" s="49"/>
      <c r="AC541" s="49"/>
      <c r="AD541" s="49"/>
      <c r="AE541" s="49"/>
      <c r="AG541" s="4"/>
      <c r="AN541" s="49"/>
      <c r="AO541" s="49"/>
      <c r="AP541" s="49"/>
      <c r="AQ541" s="49"/>
      <c r="AR541" s="49"/>
      <c r="AS541" s="49"/>
      <c r="AT541" s="49"/>
      <c r="AU541" s="49"/>
    </row>
    <row r="542" spans="3:64" ht="12.95" customHeight="1" x14ac:dyDescent="0.2">
      <c r="C542" s="71"/>
      <c r="D542" s="71"/>
      <c r="AA542" s="49"/>
      <c r="AB542" s="49"/>
      <c r="AC542" s="49"/>
      <c r="AD542" s="49"/>
      <c r="AE542" s="49"/>
      <c r="AG542" s="4"/>
      <c r="AN542" s="49"/>
      <c r="AO542" s="49"/>
      <c r="AP542" s="49"/>
      <c r="AQ542" s="49"/>
      <c r="AR542" s="49"/>
      <c r="AS542" s="49"/>
      <c r="AT542" s="49"/>
      <c r="AU542" s="49"/>
    </row>
    <row r="543" spans="3:64" ht="12.95" customHeight="1" x14ac:dyDescent="0.2">
      <c r="C543" s="71"/>
      <c r="D543" s="71"/>
      <c r="AA543" s="49"/>
      <c r="AB543" s="49"/>
      <c r="AC543" s="49"/>
      <c r="AD543" s="49"/>
      <c r="AE543" s="49"/>
      <c r="AG543" s="4"/>
      <c r="AN543" s="49"/>
      <c r="AO543" s="49"/>
      <c r="AP543" s="49"/>
      <c r="AQ543" s="49"/>
      <c r="AR543" s="49"/>
      <c r="AS543" s="49"/>
      <c r="AT543" s="49"/>
      <c r="AU543" s="49"/>
    </row>
    <row r="544" spans="3:64" ht="12.95" customHeight="1" x14ac:dyDescent="0.2">
      <c r="C544" s="71"/>
      <c r="D544" s="71"/>
      <c r="AA544" s="49"/>
      <c r="AB544" s="49"/>
      <c r="AC544" s="49"/>
      <c r="AD544" s="49"/>
      <c r="AE544" s="49"/>
      <c r="AG544" s="4"/>
      <c r="AN544" s="49"/>
      <c r="AO544" s="49"/>
      <c r="AP544" s="49"/>
      <c r="AQ544" s="49"/>
      <c r="AR544" s="49"/>
      <c r="AS544" s="49"/>
      <c r="AT544" s="49"/>
      <c r="AU544" s="49"/>
    </row>
    <row r="545" spans="3:48" ht="12.95" customHeight="1" x14ac:dyDescent="0.2">
      <c r="C545" s="71"/>
      <c r="D545" s="71"/>
      <c r="AA545" s="49"/>
      <c r="AB545" s="49"/>
      <c r="AC545" s="49"/>
      <c r="AD545" s="49"/>
      <c r="AE545" s="49"/>
      <c r="AG545" s="4"/>
      <c r="AN545" s="49"/>
      <c r="AO545" s="49"/>
      <c r="AP545" s="49"/>
      <c r="AQ545" s="49"/>
      <c r="AR545" s="49"/>
      <c r="AS545" s="49"/>
      <c r="AT545" s="49"/>
      <c r="AU545" s="49"/>
    </row>
    <row r="546" spans="3:48" ht="12.95" customHeight="1" x14ac:dyDescent="0.2">
      <c r="C546" s="71"/>
      <c r="D546" s="71"/>
      <c r="AA546" s="49"/>
      <c r="AB546" s="49"/>
      <c r="AC546" s="49"/>
      <c r="AD546" s="49"/>
      <c r="AE546" s="49"/>
      <c r="AG546" s="4"/>
      <c r="AN546" s="49"/>
      <c r="AO546" s="49"/>
      <c r="AP546" s="49"/>
      <c r="AQ546" s="49"/>
      <c r="AR546" s="49"/>
      <c r="AS546" s="49"/>
      <c r="AT546" s="49"/>
      <c r="AU546" s="49"/>
    </row>
    <row r="547" spans="3:48" ht="12.95" customHeight="1" x14ac:dyDescent="0.2">
      <c r="C547" s="71"/>
      <c r="D547" s="71"/>
      <c r="AA547" s="49"/>
      <c r="AB547" s="49"/>
      <c r="AC547" s="49"/>
      <c r="AD547" s="49"/>
      <c r="AE547" s="49"/>
      <c r="AG547" s="4"/>
      <c r="AN547" s="49"/>
      <c r="AO547" s="49"/>
      <c r="AP547" s="49"/>
      <c r="AQ547" s="49"/>
      <c r="AR547" s="49"/>
      <c r="AS547" s="49"/>
      <c r="AT547" s="49"/>
      <c r="AU547" s="49"/>
    </row>
    <row r="548" spans="3:48" ht="12.95" customHeight="1" x14ac:dyDescent="0.2">
      <c r="C548" s="71"/>
      <c r="D548" s="71"/>
      <c r="AA548" s="49"/>
      <c r="AB548" s="49"/>
      <c r="AC548" s="49"/>
      <c r="AD548" s="49"/>
      <c r="AE548" s="49"/>
      <c r="AG548" s="4"/>
      <c r="AN548" s="49"/>
      <c r="AO548" s="49"/>
      <c r="AP548" s="49"/>
      <c r="AQ548" s="49"/>
      <c r="AR548" s="49"/>
      <c r="AS548" s="49"/>
      <c r="AT548" s="49"/>
      <c r="AU548" s="49"/>
    </row>
    <row r="549" spans="3:48" ht="12.95" customHeight="1" x14ac:dyDescent="0.2">
      <c r="C549" s="71"/>
      <c r="D549" s="71"/>
      <c r="AA549" s="49"/>
      <c r="AB549" s="49"/>
      <c r="AC549" s="49"/>
      <c r="AD549" s="49"/>
      <c r="AE549" s="49"/>
      <c r="AG549" s="4"/>
      <c r="AN549" s="49"/>
      <c r="AO549" s="49"/>
      <c r="AP549" s="49"/>
      <c r="AQ549" s="49"/>
      <c r="AR549" s="49"/>
      <c r="AS549" s="49"/>
      <c r="AT549" s="49"/>
      <c r="AU549" s="49"/>
    </row>
    <row r="550" spans="3:48" ht="12.95" customHeight="1" x14ac:dyDescent="0.2">
      <c r="C550" s="71"/>
      <c r="D550" s="71"/>
      <c r="AA550" s="49"/>
      <c r="AB550" s="49"/>
      <c r="AC550" s="49"/>
      <c r="AD550" s="49"/>
      <c r="AE550" s="49"/>
      <c r="AG550" s="4"/>
      <c r="AN550" s="49"/>
      <c r="AO550" s="49"/>
      <c r="AP550" s="49"/>
      <c r="AQ550" s="49"/>
      <c r="AR550" s="49"/>
      <c r="AS550" s="49"/>
      <c r="AT550" s="49"/>
      <c r="AU550" s="49"/>
    </row>
    <row r="551" spans="3:48" ht="12.95" customHeight="1" x14ac:dyDescent="0.2">
      <c r="C551" s="71"/>
      <c r="D551" s="71"/>
      <c r="AA551" s="49"/>
      <c r="AB551" s="49"/>
      <c r="AC551" s="49"/>
      <c r="AD551" s="49"/>
      <c r="AE551" s="49"/>
      <c r="AG551" s="4"/>
      <c r="AN551" s="49"/>
      <c r="AO551" s="49"/>
      <c r="AP551" s="49"/>
      <c r="AQ551" s="49"/>
      <c r="AR551" s="49"/>
      <c r="AS551" s="49"/>
      <c r="AT551" s="49"/>
      <c r="AU551" s="49"/>
    </row>
    <row r="552" spans="3:48" ht="12.95" customHeight="1" x14ac:dyDescent="0.2">
      <c r="C552" s="71"/>
      <c r="D552" s="71"/>
      <c r="AA552" s="49"/>
      <c r="AB552" s="49"/>
      <c r="AC552" s="49"/>
      <c r="AD552" s="49"/>
      <c r="AE552" s="49"/>
      <c r="AG552" s="4"/>
      <c r="AN552" s="49"/>
      <c r="AO552" s="49"/>
      <c r="AP552" s="49"/>
      <c r="AQ552" s="49"/>
      <c r="AR552" s="49"/>
      <c r="AS552" s="49"/>
      <c r="AT552" s="49"/>
      <c r="AU552" s="49"/>
    </row>
    <row r="553" spans="3:48" ht="12.95" customHeight="1" x14ac:dyDescent="0.2">
      <c r="C553" s="71"/>
      <c r="D553" s="71"/>
      <c r="AA553" s="49"/>
      <c r="AB553" s="49"/>
      <c r="AC553" s="49"/>
      <c r="AD553" s="49"/>
      <c r="AE553" s="49"/>
      <c r="AG553" s="4"/>
      <c r="AN553" s="49"/>
      <c r="AO553" s="49"/>
      <c r="AP553" s="49"/>
      <c r="AQ553" s="49"/>
      <c r="AR553" s="49"/>
      <c r="AS553" s="49"/>
      <c r="AT553" s="49"/>
      <c r="AU553" s="49"/>
    </row>
    <row r="554" spans="3:48" ht="12.95" customHeight="1" x14ac:dyDescent="0.2">
      <c r="C554" s="71"/>
      <c r="D554" s="71"/>
      <c r="AA554" s="49"/>
      <c r="AB554" s="49"/>
      <c r="AC554" s="49"/>
      <c r="AD554" s="49"/>
      <c r="AE554" s="49"/>
      <c r="AG554" s="4"/>
      <c r="AN554" s="49"/>
      <c r="AO554" s="49"/>
      <c r="AP554" s="49"/>
      <c r="AQ554" s="49"/>
      <c r="AR554" s="49"/>
      <c r="AS554" s="49"/>
      <c r="AT554" s="49"/>
      <c r="AU554" s="49"/>
    </row>
    <row r="555" spans="3:48" ht="12.95" customHeight="1" x14ac:dyDescent="0.2">
      <c r="C555" s="71"/>
      <c r="D555" s="71"/>
      <c r="AA555" s="49"/>
      <c r="AB555" s="49"/>
      <c r="AC555" s="49"/>
      <c r="AD555" s="49"/>
      <c r="AE555" s="49"/>
      <c r="AG555" s="4"/>
      <c r="AN555" s="49"/>
      <c r="AO555" s="49"/>
      <c r="AP555" s="49"/>
      <c r="AQ555" s="49"/>
      <c r="AR555" s="49"/>
      <c r="AS555" s="49"/>
      <c r="AT555" s="49"/>
      <c r="AU555" s="49"/>
    </row>
    <row r="556" spans="3:48" ht="12.95" customHeight="1" x14ac:dyDescent="0.2">
      <c r="C556" s="71"/>
      <c r="D556" s="71"/>
      <c r="AA556" s="49"/>
      <c r="AB556" s="49"/>
      <c r="AC556" s="49"/>
      <c r="AD556" s="49"/>
      <c r="AE556" s="49"/>
      <c r="AG556" s="4"/>
      <c r="AN556" s="49"/>
      <c r="AO556" s="49"/>
      <c r="AP556" s="49"/>
      <c r="AQ556" s="49"/>
      <c r="AR556" s="49"/>
      <c r="AS556" s="49"/>
      <c r="AT556" s="49"/>
      <c r="AU556" s="49"/>
    </row>
    <row r="557" spans="3:48" ht="12.95" customHeight="1" x14ac:dyDescent="0.2">
      <c r="C557" s="71"/>
      <c r="D557" s="71"/>
      <c r="AA557" s="49"/>
      <c r="AB557" s="49"/>
      <c r="AC557" s="49"/>
      <c r="AD557" s="49"/>
      <c r="AE557" s="49"/>
      <c r="AG557" s="4"/>
      <c r="AN557" s="49"/>
      <c r="AO557" s="49"/>
      <c r="AP557" s="49"/>
      <c r="AQ557" s="49"/>
      <c r="AR557" s="49"/>
      <c r="AS557" s="49"/>
      <c r="AT557" s="49"/>
      <c r="AU557" s="49"/>
      <c r="AV557" s="49"/>
    </row>
    <row r="558" spans="3:48" ht="12.95" customHeight="1" x14ac:dyDescent="0.2">
      <c r="C558" s="71"/>
      <c r="D558" s="71"/>
      <c r="AA558" s="49"/>
      <c r="AB558" s="49"/>
      <c r="AC558" s="49"/>
      <c r="AD558" s="49"/>
      <c r="AE558" s="49"/>
      <c r="AG558" s="4"/>
      <c r="AN558" s="49"/>
      <c r="AO558" s="49"/>
      <c r="AP558" s="49"/>
      <c r="AQ558" s="49"/>
      <c r="AR558" s="49"/>
      <c r="AS558" s="49"/>
      <c r="AT558" s="49"/>
      <c r="AU558" s="49"/>
    </row>
    <row r="559" spans="3:48" ht="12.95" customHeight="1" x14ac:dyDescent="0.2">
      <c r="C559" s="71"/>
      <c r="D559" s="71"/>
      <c r="AA559" s="49"/>
      <c r="AB559" s="49"/>
      <c r="AC559" s="49"/>
      <c r="AD559" s="49"/>
      <c r="AE559" s="49"/>
      <c r="AG559" s="4"/>
      <c r="AN559" s="49"/>
      <c r="AO559" s="49"/>
      <c r="AP559" s="49"/>
      <c r="AQ559" s="49"/>
      <c r="AR559" s="49"/>
      <c r="AS559" s="49"/>
      <c r="AT559" s="49"/>
      <c r="AU559" s="49"/>
    </row>
    <row r="560" spans="3:48" ht="12.95" customHeight="1" x14ac:dyDescent="0.2">
      <c r="C560" s="71"/>
      <c r="D560" s="71"/>
      <c r="AA560" s="49"/>
      <c r="AB560" s="49"/>
      <c r="AC560" s="49"/>
      <c r="AD560" s="49"/>
      <c r="AE560" s="49"/>
      <c r="AG560" s="4"/>
      <c r="AN560" s="49"/>
      <c r="AO560" s="49"/>
      <c r="AP560" s="49"/>
      <c r="AQ560" s="49"/>
      <c r="AR560" s="49"/>
      <c r="AS560" s="49"/>
      <c r="AT560" s="49"/>
      <c r="AU560" s="49"/>
    </row>
    <row r="561" spans="3:47" ht="12.95" customHeight="1" x14ac:dyDescent="0.2">
      <c r="C561" s="71"/>
      <c r="D561" s="71"/>
      <c r="AA561" s="49"/>
      <c r="AB561" s="49"/>
      <c r="AC561" s="49"/>
      <c r="AD561" s="49"/>
      <c r="AE561" s="49"/>
      <c r="AG561" s="4"/>
      <c r="AN561" s="49"/>
      <c r="AO561" s="49"/>
      <c r="AP561" s="49"/>
      <c r="AQ561" s="49"/>
      <c r="AR561" s="49"/>
      <c r="AS561" s="49"/>
      <c r="AT561" s="49"/>
      <c r="AU561" s="49"/>
    </row>
    <row r="562" spans="3:47" ht="12.95" customHeight="1" x14ac:dyDescent="0.2">
      <c r="C562" s="71"/>
      <c r="D562" s="71"/>
      <c r="AA562" s="49"/>
      <c r="AB562" s="49"/>
      <c r="AC562" s="49"/>
      <c r="AD562" s="49"/>
      <c r="AE562" s="49"/>
      <c r="AG562" s="4"/>
      <c r="AN562" s="49"/>
      <c r="AO562" s="49"/>
      <c r="AP562" s="49"/>
      <c r="AQ562" s="49"/>
      <c r="AR562" s="49"/>
      <c r="AS562" s="49"/>
      <c r="AT562" s="49"/>
      <c r="AU562" s="49"/>
    </row>
    <row r="563" spans="3:47" ht="12.95" customHeight="1" x14ac:dyDescent="0.2">
      <c r="C563" s="71"/>
      <c r="D563" s="71"/>
      <c r="AA563" s="49"/>
      <c r="AB563" s="49"/>
      <c r="AC563" s="49"/>
      <c r="AD563" s="49"/>
      <c r="AE563" s="49"/>
      <c r="AG563" s="4"/>
      <c r="AN563" s="49"/>
      <c r="AO563" s="49"/>
      <c r="AP563" s="49"/>
      <c r="AQ563" s="49"/>
      <c r="AR563" s="49"/>
      <c r="AS563" s="49"/>
      <c r="AT563" s="49"/>
      <c r="AU563" s="49"/>
    </row>
    <row r="564" spans="3:47" ht="12.95" customHeight="1" x14ac:dyDescent="0.2">
      <c r="C564" s="71"/>
      <c r="D564" s="71"/>
      <c r="AA564" s="49"/>
      <c r="AB564" s="49"/>
      <c r="AC564" s="49"/>
      <c r="AD564" s="49"/>
      <c r="AE564" s="49"/>
      <c r="AG564" s="4"/>
      <c r="AN564" s="49"/>
      <c r="AO564" s="49"/>
      <c r="AP564" s="49"/>
      <c r="AQ564" s="49"/>
      <c r="AR564" s="49"/>
      <c r="AS564" s="49"/>
      <c r="AT564" s="49"/>
      <c r="AU564" s="49"/>
    </row>
    <row r="565" spans="3:47" ht="12.95" customHeight="1" x14ac:dyDescent="0.2">
      <c r="C565" s="71"/>
      <c r="D565" s="71"/>
      <c r="AA565" s="49"/>
      <c r="AB565" s="49"/>
      <c r="AC565" s="49"/>
      <c r="AD565" s="49"/>
      <c r="AE565" s="49"/>
      <c r="AG565" s="4"/>
      <c r="AN565" s="49"/>
      <c r="AO565" s="49"/>
      <c r="AP565" s="49"/>
      <c r="AQ565" s="49"/>
      <c r="AR565" s="49"/>
      <c r="AS565" s="49"/>
      <c r="AT565" s="49"/>
      <c r="AU565" s="49"/>
    </row>
    <row r="566" spans="3:47" ht="12.95" customHeight="1" x14ac:dyDescent="0.2">
      <c r="C566" s="71"/>
      <c r="D566" s="71"/>
      <c r="AA566" s="49"/>
      <c r="AB566" s="49"/>
      <c r="AC566" s="49"/>
      <c r="AD566" s="49"/>
      <c r="AE566" s="49"/>
      <c r="AG566" s="4"/>
      <c r="AN566" s="49"/>
      <c r="AO566" s="49"/>
      <c r="AP566" s="49"/>
      <c r="AQ566" s="49"/>
      <c r="AR566" s="49"/>
      <c r="AS566" s="49"/>
      <c r="AT566" s="49"/>
      <c r="AU566" s="49"/>
    </row>
    <row r="567" spans="3:47" ht="12.95" customHeight="1" x14ac:dyDescent="0.2">
      <c r="C567" s="71"/>
      <c r="D567" s="71"/>
      <c r="AA567" s="49"/>
      <c r="AB567" s="49"/>
      <c r="AC567" s="49"/>
      <c r="AD567" s="49"/>
      <c r="AE567" s="49"/>
      <c r="AG567" s="4"/>
      <c r="AN567" s="49"/>
      <c r="AO567" s="49"/>
      <c r="AP567" s="49"/>
      <c r="AQ567" s="49"/>
      <c r="AR567" s="49"/>
      <c r="AS567" s="49"/>
      <c r="AT567" s="49"/>
      <c r="AU567" s="49"/>
    </row>
    <row r="568" spans="3:47" ht="12.95" customHeight="1" x14ac:dyDescent="0.2">
      <c r="C568" s="71"/>
      <c r="D568" s="71"/>
      <c r="AA568" s="49"/>
      <c r="AB568" s="49"/>
      <c r="AC568" s="49"/>
      <c r="AD568" s="49"/>
      <c r="AE568" s="49"/>
      <c r="AG568" s="4"/>
      <c r="AN568" s="49"/>
      <c r="AO568" s="49"/>
      <c r="AP568" s="49"/>
      <c r="AQ568" s="49"/>
      <c r="AR568" s="49"/>
      <c r="AS568" s="49"/>
      <c r="AT568" s="49"/>
      <c r="AU568" s="49"/>
    </row>
    <row r="569" spans="3:47" ht="12.95" customHeight="1" x14ac:dyDescent="0.2">
      <c r="C569" s="71"/>
      <c r="D569" s="71"/>
      <c r="AA569" s="49"/>
      <c r="AB569" s="49"/>
      <c r="AC569" s="49"/>
      <c r="AD569" s="49"/>
      <c r="AE569" s="49"/>
      <c r="AG569" s="4"/>
      <c r="AN569" s="49"/>
      <c r="AO569" s="49"/>
      <c r="AP569" s="49"/>
      <c r="AQ569" s="49"/>
      <c r="AR569" s="49"/>
      <c r="AS569" s="49"/>
      <c r="AT569" s="49"/>
      <c r="AU569" s="49"/>
    </row>
    <row r="570" spans="3:47" ht="12.95" customHeight="1" x14ac:dyDescent="0.2">
      <c r="C570" s="71"/>
      <c r="D570" s="71"/>
      <c r="AA570" s="49"/>
      <c r="AB570" s="49"/>
      <c r="AC570" s="49"/>
      <c r="AD570" s="49"/>
      <c r="AE570" s="49"/>
      <c r="AG570" s="4"/>
      <c r="AN570" s="49"/>
      <c r="AO570" s="49"/>
      <c r="AP570" s="49"/>
      <c r="AQ570" s="49"/>
      <c r="AR570" s="49"/>
      <c r="AS570" s="49"/>
      <c r="AT570" s="49"/>
      <c r="AU570" s="49"/>
    </row>
    <row r="571" spans="3:47" ht="12.95" customHeight="1" x14ac:dyDescent="0.2">
      <c r="C571" s="71"/>
      <c r="D571" s="71"/>
      <c r="AA571" s="49"/>
      <c r="AB571" s="49"/>
      <c r="AC571" s="49"/>
      <c r="AD571" s="49"/>
      <c r="AE571" s="49"/>
      <c r="AG571" s="4"/>
      <c r="AN571" s="49"/>
      <c r="AO571" s="49"/>
      <c r="AP571" s="49"/>
      <c r="AQ571" s="49"/>
      <c r="AR571" s="49"/>
      <c r="AS571" s="49"/>
      <c r="AT571" s="49"/>
      <c r="AU571" s="49"/>
    </row>
    <row r="572" spans="3:47" ht="12.95" customHeight="1" x14ac:dyDescent="0.2">
      <c r="C572" s="71"/>
      <c r="D572" s="71"/>
      <c r="AA572" s="49"/>
      <c r="AB572" s="49"/>
      <c r="AC572" s="49"/>
      <c r="AD572" s="49"/>
      <c r="AE572" s="49"/>
      <c r="AG572" s="4"/>
      <c r="AN572" s="49"/>
      <c r="AO572" s="49"/>
      <c r="AP572" s="49"/>
      <c r="AQ572" s="49"/>
      <c r="AR572" s="49"/>
      <c r="AS572" s="49"/>
      <c r="AT572" s="49"/>
      <c r="AU572" s="49"/>
    </row>
    <row r="573" spans="3:47" ht="12.95" customHeight="1" x14ac:dyDescent="0.2">
      <c r="C573" s="71"/>
      <c r="D573" s="71"/>
      <c r="AA573" s="49"/>
      <c r="AB573" s="49"/>
      <c r="AC573" s="49"/>
      <c r="AD573" s="49"/>
      <c r="AE573" s="49"/>
      <c r="AG573" s="4"/>
      <c r="AN573" s="49"/>
      <c r="AO573" s="49"/>
      <c r="AP573" s="49"/>
      <c r="AQ573" s="49"/>
      <c r="AR573" s="49"/>
      <c r="AS573" s="49"/>
      <c r="AT573" s="49"/>
      <c r="AU573" s="49"/>
    </row>
    <row r="574" spans="3:47" ht="12.95" customHeight="1" x14ac:dyDescent="0.2">
      <c r="C574" s="71"/>
      <c r="D574" s="71"/>
      <c r="AA574" s="49"/>
      <c r="AB574" s="49"/>
      <c r="AC574" s="49"/>
      <c r="AD574" s="49"/>
      <c r="AE574" s="49"/>
      <c r="AG574" s="4"/>
      <c r="AN574" s="49"/>
      <c r="AO574" s="49"/>
      <c r="AP574" s="49"/>
      <c r="AQ574" s="49"/>
      <c r="AR574" s="49"/>
      <c r="AS574" s="49"/>
      <c r="AT574" s="49"/>
      <c r="AU574" s="49"/>
    </row>
    <row r="575" spans="3:47" ht="12.95" customHeight="1" x14ac:dyDescent="0.2">
      <c r="C575" s="71"/>
      <c r="D575" s="71"/>
      <c r="AA575" s="49"/>
      <c r="AB575" s="49"/>
      <c r="AC575" s="49"/>
      <c r="AD575" s="49"/>
      <c r="AE575" s="49"/>
      <c r="AG575" s="4"/>
      <c r="AN575" s="49"/>
      <c r="AO575" s="49"/>
      <c r="AP575" s="49"/>
      <c r="AQ575" s="49"/>
      <c r="AR575" s="49"/>
      <c r="AS575" s="49"/>
      <c r="AT575" s="49"/>
      <c r="AU575" s="49"/>
    </row>
    <row r="576" spans="3:47" ht="12.95" customHeight="1" x14ac:dyDescent="0.2">
      <c r="C576" s="71"/>
      <c r="D576" s="71"/>
      <c r="AA576" s="49"/>
      <c r="AB576" s="49"/>
      <c r="AC576" s="49"/>
      <c r="AD576" s="49"/>
      <c r="AE576" s="49"/>
      <c r="AG576" s="4"/>
      <c r="AN576" s="49"/>
      <c r="AO576" s="49"/>
      <c r="AP576" s="49"/>
      <c r="AQ576" s="49"/>
      <c r="AR576" s="49"/>
      <c r="AS576" s="49"/>
      <c r="AT576" s="49"/>
      <c r="AU576" s="49"/>
    </row>
    <row r="577" spans="3:50" ht="12.95" customHeight="1" x14ac:dyDescent="0.2">
      <c r="C577" s="71"/>
      <c r="D577" s="71"/>
      <c r="AA577" s="49"/>
      <c r="AB577" s="49"/>
      <c r="AC577" s="49"/>
      <c r="AD577" s="49"/>
      <c r="AE577" s="49"/>
      <c r="AG577" s="4"/>
      <c r="AN577" s="49"/>
      <c r="AO577" s="49"/>
      <c r="AP577" s="49"/>
      <c r="AQ577" s="49"/>
      <c r="AR577" s="49"/>
      <c r="AS577" s="49"/>
      <c r="AT577" s="49"/>
      <c r="AU577" s="49"/>
      <c r="AV577" s="49"/>
    </row>
    <row r="578" spans="3:50" ht="12.95" customHeight="1" x14ac:dyDescent="0.2">
      <c r="C578" s="71"/>
      <c r="D578" s="71"/>
      <c r="AA578" s="49"/>
      <c r="AB578" s="49"/>
      <c r="AC578" s="49"/>
      <c r="AD578" s="49"/>
      <c r="AE578" s="49"/>
      <c r="AG578" s="4"/>
      <c r="AN578" s="49"/>
      <c r="AO578" s="49"/>
      <c r="AP578" s="49"/>
      <c r="AQ578" s="49"/>
      <c r="AR578" s="49"/>
      <c r="AS578" s="49"/>
      <c r="AT578" s="49"/>
      <c r="AU578" s="49"/>
    </row>
    <row r="579" spans="3:50" ht="12.95" customHeight="1" x14ac:dyDescent="0.2">
      <c r="C579" s="71"/>
      <c r="D579" s="71"/>
      <c r="AA579" s="49"/>
      <c r="AB579" s="49"/>
      <c r="AC579" s="49"/>
      <c r="AD579" s="49"/>
      <c r="AE579" s="49"/>
      <c r="AG579" s="4"/>
      <c r="AN579" s="49"/>
      <c r="AO579" s="49"/>
      <c r="AP579" s="49"/>
      <c r="AQ579" s="49"/>
      <c r="AR579" s="49"/>
      <c r="AS579" s="49"/>
      <c r="AT579" s="49"/>
      <c r="AU579" s="49"/>
    </row>
    <row r="580" spans="3:50" ht="12.95" customHeight="1" x14ac:dyDescent="0.2">
      <c r="C580" s="71"/>
      <c r="D580" s="71"/>
      <c r="AA580" s="49"/>
      <c r="AB580" s="49"/>
      <c r="AC580" s="49"/>
      <c r="AD580" s="49"/>
      <c r="AE580" s="49"/>
      <c r="AG580" s="4"/>
      <c r="AN580" s="49"/>
      <c r="AO580" s="49"/>
      <c r="AP580" s="49"/>
      <c r="AQ580" s="49"/>
      <c r="AR580" s="49"/>
      <c r="AS580" s="49"/>
      <c r="AT580" s="49"/>
      <c r="AU580" s="49"/>
    </row>
    <row r="581" spans="3:50" ht="12.95" customHeight="1" x14ac:dyDescent="0.2">
      <c r="C581" s="71"/>
      <c r="D581" s="71"/>
      <c r="AA581" s="49"/>
      <c r="AB581" s="49"/>
      <c r="AC581" s="49"/>
      <c r="AD581" s="49"/>
      <c r="AE581" s="49"/>
      <c r="AG581" s="4"/>
      <c r="AN581" s="49"/>
      <c r="AO581" s="49"/>
      <c r="AP581" s="49"/>
      <c r="AQ581" s="49"/>
      <c r="AR581" s="49"/>
      <c r="AS581" s="49"/>
      <c r="AT581" s="49"/>
      <c r="AU581" s="49"/>
    </row>
    <row r="582" spans="3:50" ht="12.95" customHeight="1" x14ac:dyDescent="0.2">
      <c r="C582" s="71"/>
      <c r="D582" s="71"/>
      <c r="AA582" s="49"/>
      <c r="AB582" s="49"/>
      <c r="AC582" s="49"/>
      <c r="AD582" s="49"/>
      <c r="AE582" s="49"/>
      <c r="AG582" s="4"/>
      <c r="AN582" s="49"/>
      <c r="AO582" s="49"/>
      <c r="AP582" s="49"/>
      <c r="AQ582" s="49"/>
      <c r="AR582" s="49"/>
      <c r="AS582" s="49"/>
      <c r="AT582" s="49"/>
      <c r="AU582" s="49"/>
    </row>
    <row r="583" spans="3:50" ht="12.95" customHeight="1" x14ac:dyDescent="0.2">
      <c r="C583" s="71"/>
      <c r="D583" s="71"/>
      <c r="AA583" s="49"/>
      <c r="AB583" s="49"/>
      <c r="AC583" s="49"/>
      <c r="AD583" s="49"/>
      <c r="AE583" s="49"/>
      <c r="AG583" s="4"/>
      <c r="AN583" s="49"/>
      <c r="AO583" s="49"/>
      <c r="AP583" s="49"/>
      <c r="AQ583" s="49"/>
      <c r="AR583" s="49"/>
      <c r="AS583" s="49"/>
      <c r="AT583" s="49"/>
      <c r="AU583" s="49"/>
    </row>
    <row r="584" spans="3:50" ht="12.95" customHeight="1" x14ac:dyDescent="0.2">
      <c r="C584" s="71"/>
      <c r="D584" s="71"/>
      <c r="AA584" s="49"/>
      <c r="AB584" s="49"/>
      <c r="AC584" s="49"/>
      <c r="AD584" s="49"/>
      <c r="AE584" s="49"/>
      <c r="AG584" s="4"/>
      <c r="AN584" s="49"/>
      <c r="AO584" s="49"/>
      <c r="AP584" s="49"/>
      <c r="AQ584" s="49"/>
      <c r="AR584" s="49"/>
      <c r="AS584" s="49"/>
      <c r="AT584" s="49"/>
      <c r="AU584" s="49"/>
    </row>
    <row r="585" spans="3:50" ht="12.95" customHeight="1" x14ac:dyDescent="0.2">
      <c r="C585" s="71"/>
      <c r="D585" s="71"/>
      <c r="AA585" s="49"/>
      <c r="AB585" s="49"/>
      <c r="AC585" s="49"/>
      <c r="AD585" s="49"/>
      <c r="AE585" s="49"/>
      <c r="AG585" s="4"/>
      <c r="AN585" s="49"/>
      <c r="AO585" s="49"/>
      <c r="AP585" s="49"/>
      <c r="AQ585" s="49"/>
      <c r="AR585" s="49"/>
      <c r="AS585" s="49"/>
      <c r="AT585" s="49"/>
      <c r="AU585" s="49"/>
    </row>
    <row r="586" spans="3:50" ht="12.95" customHeight="1" x14ac:dyDescent="0.2">
      <c r="C586" s="71"/>
      <c r="D586" s="71"/>
      <c r="AA586" s="49"/>
      <c r="AB586" s="49"/>
      <c r="AC586" s="49"/>
      <c r="AD586" s="49"/>
      <c r="AE586" s="49"/>
      <c r="AG586" s="4"/>
      <c r="AN586" s="49"/>
      <c r="AO586" s="49"/>
      <c r="AP586" s="49"/>
      <c r="AQ586" s="49"/>
      <c r="AR586" s="49"/>
      <c r="AS586" s="49"/>
      <c r="AT586" s="49"/>
      <c r="AU586" s="49"/>
    </row>
    <row r="587" spans="3:50" ht="12.95" customHeight="1" x14ac:dyDescent="0.2">
      <c r="C587" s="71"/>
      <c r="D587" s="71"/>
      <c r="AA587" s="49"/>
      <c r="AB587" s="49"/>
      <c r="AC587" s="49"/>
      <c r="AD587" s="49"/>
      <c r="AE587" s="49"/>
      <c r="AG587" s="4"/>
      <c r="AN587" s="49"/>
      <c r="AO587" s="49"/>
      <c r="AP587" s="49"/>
      <c r="AQ587" s="49"/>
      <c r="AR587" s="49"/>
      <c r="AS587" s="49"/>
      <c r="AT587" s="49"/>
      <c r="AU587" s="49"/>
    </row>
    <row r="588" spans="3:50" ht="12.95" customHeight="1" x14ac:dyDescent="0.2">
      <c r="C588" s="71"/>
      <c r="D588" s="71"/>
      <c r="AA588" s="49"/>
      <c r="AB588" s="49"/>
      <c r="AC588" s="49"/>
      <c r="AD588" s="49"/>
      <c r="AE588" s="49"/>
      <c r="AG588" s="4"/>
      <c r="AN588" s="49"/>
      <c r="AO588" s="49"/>
      <c r="AP588" s="49"/>
      <c r="AQ588" s="49"/>
      <c r="AR588" s="49"/>
      <c r="AS588" s="49"/>
      <c r="AT588" s="49"/>
      <c r="AU588" s="49"/>
    </row>
    <row r="589" spans="3:50" ht="12.95" customHeight="1" x14ac:dyDescent="0.2">
      <c r="C589" s="71"/>
      <c r="D589" s="71"/>
      <c r="AA589" s="49"/>
      <c r="AB589" s="49"/>
      <c r="AC589" s="49"/>
      <c r="AD589" s="49"/>
      <c r="AE589" s="49"/>
      <c r="AG589" s="4"/>
      <c r="AN589" s="49"/>
      <c r="AO589" s="49"/>
      <c r="AP589" s="49"/>
      <c r="AQ589" s="49"/>
      <c r="AR589" s="49"/>
      <c r="AS589" s="49"/>
      <c r="AT589" s="49"/>
      <c r="AU589" s="49"/>
      <c r="AV589" s="49"/>
    </row>
    <row r="590" spans="3:50" ht="12.95" customHeight="1" x14ac:dyDescent="0.2">
      <c r="C590" s="71"/>
      <c r="D590" s="71"/>
      <c r="AA590" s="49"/>
      <c r="AB590" s="49"/>
      <c r="AC590" s="49"/>
      <c r="AD590" s="49"/>
      <c r="AE590" s="49"/>
      <c r="AG590" s="4"/>
      <c r="AN590" s="49"/>
      <c r="AO590" s="49"/>
      <c r="AP590" s="49"/>
      <c r="AQ590" s="49"/>
      <c r="AR590" s="49"/>
      <c r="AS590" s="49"/>
      <c r="AT590" s="49"/>
      <c r="AU590" s="49"/>
      <c r="AV590" s="49"/>
    </row>
    <row r="591" spans="3:50" ht="12.95" customHeight="1" x14ac:dyDescent="0.2">
      <c r="C591" s="71"/>
      <c r="D591" s="71"/>
      <c r="AA591" s="49"/>
      <c r="AB591" s="49"/>
      <c r="AC591" s="49"/>
      <c r="AD591" s="49"/>
      <c r="AE591" s="49"/>
      <c r="AG591" s="4"/>
      <c r="AN591" s="49"/>
      <c r="AO591" s="49"/>
      <c r="AP591" s="49"/>
      <c r="AQ591" s="49"/>
      <c r="AR591" s="49"/>
      <c r="AS591" s="49"/>
      <c r="AT591" s="49"/>
      <c r="AU591" s="49"/>
      <c r="AV591" s="49"/>
      <c r="AX591" s="49"/>
    </row>
    <row r="592" spans="3:50" ht="12.95" customHeight="1" x14ac:dyDescent="0.2">
      <c r="C592" s="71"/>
      <c r="D592" s="71"/>
      <c r="AA592" s="49"/>
      <c r="AB592" s="49"/>
      <c r="AC592" s="49"/>
      <c r="AD592" s="49"/>
      <c r="AE592" s="49"/>
      <c r="AG592" s="4"/>
      <c r="AN592" s="49"/>
      <c r="AO592" s="49"/>
      <c r="AP592" s="49"/>
      <c r="AQ592" s="49"/>
      <c r="AR592" s="49"/>
      <c r="AS592" s="49"/>
      <c r="AT592" s="49"/>
      <c r="AU592" s="49"/>
      <c r="AV592" s="49"/>
    </row>
    <row r="593" spans="3:64" ht="12.95" customHeight="1" x14ac:dyDescent="0.2">
      <c r="C593" s="71"/>
      <c r="D593" s="71"/>
      <c r="AA593" s="49"/>
      <c r="AB593" s="49"/>
      <c r="AC593" s="49"/>
      <c r="AD593" s="49"/>
      <c r="AE593" s="49"/>
      <c r="AG593" s="4"/>
      <c r="AN593" s="49"/>
      <c r="AO593" s="49"/>
      <c r="AP593" s="49"/>
      <c r="AQ593" s="49"/>
      <c r="AR593" s="49"/>
      <c r="AS593" s="49"/>
      <c r="AT593" s="49"/>
      <c r="AU593" s="49"/>
    </row>
    <row r="594" spans="3:64" ht="12.95" customHeight="1" x14ac:dyDescent="0.2">
      <c r="C594" s="71"/>
      <c r="D594" s="71"/>
      <c r="AA594" s="49"/>
      <c r="AB594" s="49"/>
      <c r="AC594" s="49"/>
      <c r="AD594" s="49"/>
      <c r="AE594" s="49"/>
      <c r="AG594" s="4"/>
      <c r="AN594" s="49"/>
      <c r="AO594" s="49"/>
      <c r="AP594" s="49"/>
      <c r="AQ594" s="49"/>
      <c r="AR594" s="49"/>
      <c r="AS594" s="49"/>
      <c r="AT594" s="49"/>
      <c r="AU594" s="49"/>
    </row>
    <row r="595" spans="3:64" ht="12.95" customHeight="1" x14ac:dyDescent="0.2">
      <c r="C595" s="71"/>
      <c r="D595" s="71"/>
      <c r="AA595" s="49"/>
      <c r="AB595" s="49"/>
      <c r="AC595" s="49"/>
      <c r="AD595" s="49"/>
      <c r="AE595" s="49"/>
      <c r="AG595" s="4"/>
      <c r="AN595" s="49"/>
      <c r="AO595" s="49"/>
      <c r="AP595" s="49"/>
      <c r="AQ595" s="49"/>
      <c r="AR595" s="49"/>
      <c r="AS595" s="49"/>
      <c r="AT595" s="49"/>
      <c r="AU595" s="49"/>
    </row>
    <row r="596" spans="3:64" ht="12.95" customHeight="1" x14ac:dyDescent="0.2">
      <c r="C596" s="71"/>
      <c r="D596" s="71"/>
      <c r="AA596" s="49"/>
      <c r="AB596" s="49"/>
      <c r="AC596" s="49"/>
      <c r="AD596" s="49"/>
      <c r="AE596" s="49"/>
      <c r="AG596" s="4"/>
      <c r="AN596" s="49"/>
      <c r="AO596" s="49"/>
      <c r="AP596" s="49"/>
      <c r="AQ596" s="49"/>
      <c r="AR596" s="49"/>
      <c r="AS596" s="49"/>
      <c r="AT596" s="49"/>
      <c r="AU596" s="49"/>
    </row>
    <row r="597" spans="3:64" ht="12.95" customHeight="1" x14ac:dyDescent="0.2">
      <c r="C597" s="71"/>
      <c r="D597" s="71"/>
      <c r="AA597" s="49"/>
      <c r="AB597" s="49"/>
      <c r="AC597" s="49"/>
      <c r="AD597" s="49"/>
      <c r="AE597" s="49"/>
      <c r="AG597" s="4"/>
      <c r="AN597" s="49"/>
      <c r="AO597" s="49"/>
      <c r="AP597" s="49"/>
      <c r="AQ597" s="49"/>
      <c r="AR597" s="49"/>
      <c r="AS597" s="49"/>
      <c r="AT597" s="49"/>
      <c r="AU597" s="49"/>
    </row>
    <row r="598" spans="3:64" ht="12.95" customHeight="1" x14ac:dyDescent="0.2">
      <c r="C598" s="71"/>
      <c r="D598" s="71"/>
      <c r="AA598" s="49"/>
      <c r="AB598" s="49"/>
      <c r="AC598" s="49"/>
      <c r="AD598" s="49"/>
      <c r="AE598" s="49"/>
      <c r="AG598" s="4"/>
      <c r="AN598" s="49"/>
      <c r="AO598" s="49"/>
      <c r="AP598" s="49"/>
      <c r="AQ598" s="49"/>
      <c r="AR598" s="49"/>
      <c r="AS598" s="49"/>
      <c r="AT598" s="49"/>
      <c r="AU598" s="49"/>
    </row>
    <row r="599" spans="3:64" ht="12.95" customHeight="1" x14ac:dyDescent="0.2">
      <c r="C599" s="71"/>
      <c r="D599" s="71"/>
      <c r="AA599" s="49"/>
      <c r="AB599" s="49"/>
      <c r="AC599" s="49"/>
      <c r="AD599" s="49"/>
      <c r="AE599" s="49"/>
      <c r="AG599" s="4"/>
      <c r="AN599" s="49"/>
      <c r="AO599" s="49"/>
      <c r="AP599" s="49"/>
      <c r="AQ599" s="49"/>
      <c r="AR599" s="49"/>
      <c r="AS599" s="49"/>
      <c r="AT599" s="49"/>
      <c r="AU599" s="49"/>
    </row>
    <row r="600" spans="3:64" ht="12.95" customHeight="1" x14ac:dyDescent="0.2">
      <c r="C600" s="71"/>
      <c r="D600" s="71"/>
      <c r="AA600" s="49"/>
      <c r="AB600" s="49"/>
      <c r="AC600" s="49"/>
      <c r="AD600" s="49"/>
      <c r="AE600" s="49"/>
      <c r="AG600" s="4"/>
      <c r="AN600" s="49"/>
      <c r="AO600" s="49"/>
      <c r="AP600" s="49"/>
      <c r="AQ600" s="49"/>
      <c r="AR600" s="49"/>
      <c r="AS600" s="49"/>
      <c r="AT600" s="49"/>
      <c r="AU600" s="49"/>
    </row>
    <row r="601" spans="3:64" ht="12.95" customHeight="1" x14ac:dyDescent="0.2">
      <c r="C601" s="71"/>
      <c r="D601" s="71"/>
      <c r="AA601" s="49"/>
      <c r="AB601" s="49"/>
      <c r="AC601" s="49"/>
      <c r="AD601" s="49"/>
      <c r="AE601" s="49"/>
      <c r="AG601" s="4"/>
      <c r="AN601" s="49"/>
      <c r="AO601" s="49"/>
      <c r="AP601" s="49"/>
      <c r="AQ601" s="49"/>
      <c r="AR601" s="49"/>
      <c r="AS601" s="49"/>
      <c r="AT601" s="49"/>
      <c r="AU601" s="49"/>
    </row>
    <row r="602" spans="3:64" ht="12.95" customHeight="1" x14ac:dyDescent="0.2">
      <c r="C602" s="71"/>
      <c r="D602" s="71"/>
      <c r="AA602" s="49"/>
      <c r="AB602" s="49"/>
      <c r="AC602" s="49"/>
      <c r="AD602" s="49"/>
      <c r="AE602" s="49"/>
      <c r="AG602" s="4"/>
      <c r="AN602" s="49"/>
      <c r="AO602" s="49"/>
      <c r="AP602" s="49"/>
      <c r="AQ602" s="49"/>
      <c r="AR602" s="49"/>
      <c r="AS602" s="49"/>
      <c r="AT602" s="49"/>
      <c r="AU602" s="49"/>
    </row>
    <row r="603" spans="3:64" ht="12.95" customHeight="1" x14ac:dyDescent="0.2">
      <c r="C603" s="71"/>
      <c r="D603" s="71"/>
      <c r="AA603" s="49"/>
      <c r="AB603" s="49"/>
      <c r="AC603" s="49"/>
      <c r="AD603" s="49"/>
      <c r="AE603" s="49"/>
      <c r="AG603" s="4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</row>
    <row r="604" spans="3:64" ht="12.95" customHeight="1" x14ac:dyDescent="0.2">
      <c r="C604" s="71"/>
      <c r="D604" s="71"/>
      <c r="AA604" s="49"/>
      <c r="AB604" s="49"/>
      <c r="AC604" s="49"/>
      <c r="AD604" s="49"/>
      <c r="AE604" s="49"/>
      <c r="AG604" s="4"/>
      <c r="AN604" s="49"/>
      <c r="AO604" s="49"/>
      <c r="AP604" s="49"/>
      <c r="AQ604" s="49"/>
      <c r="AR604" s="49"/>
      <c r="AS604" s="49"/>
      <c r="AT604" s="49"/>
      <c r="AU604" s="49"/>
    </row>
    <row r="605" spans="3:64" ht="12.95" customHeight="1" x14ac:dyDescent="0.2">
      <c r="C605" s="71"/>
      <c r="D605" s="71"/>
      <c r="AA605" s="49"/>
      <c r="AB605" s="49"/>
      <c r="AC605" s="49"/>
      <c r="AD605" s="49"/>
      <c r="AE605" s="49"/>
      <c r="AG605" s="4"/>
      <c r="AN605" s="49"/>
      <c r="AO605" s="49"/>
      <c r="AP605" s="49"/>
      <c r="AQ605" s="49"/>
      <c r="AR605" s="49"/>
      <c r="AS605" s="49"/>
      <c r="AT605" s="49"/>
      <c r="AU605" s="49"/>
    </row>
    <row r="606" spans="3:64" ht="12.95" customHeight="1" x14ac:dyDescent="0.2">
      <c r="C606" s="71"/>
      <c r="D606" s="71"/>
      <c r="AA606" s="49"/>
      <c r="AB606" s="49"/>
      <c r="AC606" s="49"/>
      <c r="AD606" s="49"/>
      <c r="AE606" s="49"/>
      <c r="AG606" s="4"/>
      <c r="AN606" s="49"/>
      <c r="AO606" s="49"/>
      <c r="AP606" s="49"/>
      <c r="AQ606" s="49"/>
      <c r="AR606" s="49"/>
      <c r="AS606" s="49"/>
      <c r="AT606" s="49"/>
      <c r="AU606" s="49"/>
    </row>
    <row r="607" spans="3:64" ht="12.95" customHeight="1" x14ac:dyDescent="0.2">
      <c r="C607" s="71"/>
      <c r="D607" s="71"/>
      <c r="AA607" s="49"/>
      <c r="AB607" s="49"/>
      <c r="AC607" s="49"/>
      <c r="AD607" s="49"/>
      <c r="AE607" s="49"/>
      <c r="AG607" s="4"/>
      <c r="AN607" s="49"/>
      <c r="AO607" s="49"/>
      <c r="AP607" s="49"/>
      <c r="AQ607" s="49"/>
      <c r="AR607" s="49"/>
      <c r="AS607" s="49"/>
      <c r="AT607" s="49"/>
      <c r="AU607" s="49"/>
    </row>
    <row r="608" spans="3:64" ht="12.95" customHeight="1" x14ac:dyDescent="0.2">
      <c r="C608" s="71"/>
      <c r="D608" s="71"/>
      <c r="AA608" s="49"/>
      <c r="AB608" s="49"/>
      <c r="AC608" s="49"/>
      <c r="AD608" s="49"/>
      <c r="AE608" s="49"/>
      <c r="AG608" s="4"/>
      <c r="AN608" s="49"/>
      <c r="AO608" s="49"/>
      <c r="AP608" s="49"/>
      <c r="AQ608" s="49"/>
      <c r="AR608" s="49"/>
      <c r="AS608" s="49"/>
      <c r="AT608" s="49"/>
      <c r="AU608" s="49"/>
    </row>
    <row r="609" spans="3:64" ht="12.95" customHeight="1" x14ac:dyDescent="0.2">
      <c r="C609" s="71"/>
      <c r="D609" s="71"/>
      <c r="AA609" s="49"/>
      <c r="AB609" s="49"/>
      <c r="AC609" s="49"/>
      <c r="AD609" s="49"/>
      <c r="AE609" s="49"/>
      <c r="AG609" s="4"/>
      <c r="AN609" s="49"/>
      <c r="AO609" s="49"/>
      <c r="AP609" s="49"/>
      <c r="AQ609" s="49"/>
      <c r="AR609" s="49"/>
      <c r="AS609" s="49"/>
      <c r="AT609" s="49"/>
      <c r="AU609" s="49"/>
    </row>
    <row r="610" spans="3:64" ht="12.95" customHeight="1" x14ac:dyDescent="0.2">
      <c r="C610" s="71"/>
      <c r="D610" s="71"/>
      <c r="AA610" s="49"/>
      <c r="AB610" s="49"/>
      <c r="AC610" s="49"/>
      <c r="AD610" s="49"/>
      <c r="AE610" s="49"/>
      <c r="AG610" s="4"/>
      <c r="AN610" s="49"/>
      <c r="AO610" s="49"/>
      <c r="AP610" s="49"/>
      <c r="AQ610" s="49"/>
      <c r="AR610" s="49"/>
      <c r="AS610" s="49"/>
      <c r="AT610" s="49"/>
      <c r="AU610" s="49"/>
    </row>
    <row r="611" spans="3:64" ht="12.95" customHeight="1" x14ac:dyDescent="0.2">
      <c r="C611" s="71"/>
      <c r="D611" s="71"/>
      <c r="AA611" s="49"/>
      <c r="AB611" s="49"/>
      <c r="AC611" s="49"/>
      <c r="AD611" s="49"/>
      <c r="AE611" s="49"/>
      <c r="AG611" s="4"/>
      <c r="AN611" s="49"/>
      <c r="AO611" s="49"/>
      <c r="AP611" s="49"/>
      <c r="AQ611" s="49"/>
      <c r="AR611" s="49"/>
      <c r="AS611" s="49"/>
      <c r="AT611" s="49"/>
      <c r="AU611" s="49"/>
    </row>
    <row r="612" spans="3:64" ht="12.95" customHeight="1" x14ac:dyDescent="0.2">
      <c r="C612" s="71"/>
      <c r="D612" s="71"/>
      <c r="AA612" s="49"/>
      <c r="AB612" s="49"/>
      <c r="AC612" s="49"/>
      <c r="AD612" s="49"/>
      <c r="AE612" s="49"/>
      <c r="AG612" s="4"/>
      <c r="AN612" s="49"/>
      <c r="AO612" s="49"/>
      <c r="AP612" s="49"/>
      <c r="AQ612" s="49"/>
      <c r="AR612" s="49"/>
      <c r="AS612" s="49"/>
      <c r="AT612" s="49"/>
      <c r="AU612" s="49"/>
      <c r="AV612" s="49"/>
    </row>
    <row r="613" spans="3:64" ht="12.95" customHeight="1" x14ac:dyDescent="0.2">
      <c r="C613" s="71"/>
      <c r="D613" s="71"/>
      <c r="AA613" s="49"/>
      <c r="AB613" s="49"/>
      <c r="AC613" s="49"/>
      <c r="AD613" s="49"/>
      <c r="AE613" s="49"/>
      <c r="AG613" s="4"/>
      <c r="AN613" s="49"/>
      <c r="AO613" s="49"/>
      <c r="AP613" s="49"/>
      <c r="AQ613" s="49"/>
      <c r="AR613" s="49"/>
      <c r="AS613" s="49"/>
      <c r="AT613" s="49"/>
      <c r="AU613" s="49"/>
    </row>
    <row r="614" spans="3:64" ht="12.95" customHeight="1" x14ac:dyDescent="0.2">
      <c r="C614" s="71"/>
      <c r="D614" s="71"/>
      <c r="AA614" s="49"/>
      <c r="AB614" s="49"/>
      <c r="AC614" s="49"/>
      <c r="AD614" s="49"/>
      <c r="AE614" s="49"/>
      <c r="AG614" s="4"/>
      <c r="AN614" s="49"/>
      <c r="AO614" s="49"/>
      <c r="AP614" s="49"/>
      <c r="AQ614" s="49"/>
      <c r="AR614" s="49"/>
      <c r="AS614" s="49"/>
      <c r="AT614" s="49"/>
      <c r="AU614" s="49"/>
    </row>
    <row r="615" spans="3:64" ht="12.95" customHeight="1" x14ac:dyDescent="0.2">
      <c r="C615" s="71"/>
      <c r="D615" s="71"/>
      <c r="AA615" s="49"/>
      <c r="AB615" s="49"/>
      <c r="AC615" s="49"/>
      <c r="AD615" s="49"/>
      <c r="AE615" s="49"/>
      <c r="AG615" s="4"/>
      <c r="AN615" s="49"/>
      <c r="AO615" s="49"/>
      <c r="AP615" s="49"/>
      <c r="AQ615" s="49"/>
      <c r="AR615" s="49"/>
      <c r="AS615" s="49"/>
      <c r="AT615" s="49"/>
      <c r="AU615" s="49"/>
    </row>
    <row r="616" spans="3:64" ht="12.95" customHeight="1" x14ac:dyDescent="0.2">
      <c r="C616" s="71"/>
      <c r="D616" s="71"/>
      <c r="AA616" s="49"/>
      <c r="AB616" s="49"/>
      <c r="AC616" s="49"/>
      <c r="AD616" s="49"/>
      <c r="AE616" s="49"/>
      <c r="AG616" s="4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</row>
    <row r="617" spans="3:64" ht="12.95" customHeight="1" x14ac:dyDescent="0.2">
      <c r="C617" s="71"/>
      <c r="D617" s="71"/>
      <c r="AA617" s="49"/>
      <c r="AB617" s="49"/>
      <c r="AC617" s="49"/>
      <c r="AD617" s="49"/>
      <c r="AE617" s="49"/>
      <c r="AG617" s="4"/>
      <c r="AN617" s="49"/>
      <c r="AO617" s="49"/>
      <c r="AP617" s="49"/>
      <c r="AQ617" s="49"/>
      <c r="AR617" s="49"/>
      <c r="AS617" s="49"/>
      <c r="AT617" s="49"/>
      <c r="AU617" s="49"/>
    </row>
    <row r="618" spans="3:64" ht="12.95" customHeight="1" x14ac:dyDescent="0.2">
      <c r="C618" s="71"/>
      <c r="D618" s="71"/>
      <c r="AA618" s="49"/>
      <c r="AB618" s="49"/>
      <c r="AC618" s="49"/>
      <c r="AD618" s="49"/>
      <c r="AE618" s="49"/>
      <c r="AG618" s="4"/>
      <c r="AN618" s="49"/>
      <c r="AO618" s="49"/>
      <c r="AP618" s="49"/>
      <c r="AQ618" s="49"/>
      <c r="AR618" s="49"/>
      <c r="AS618" s="49"/>
      <c r="AT618" s="49"/>
      <c r="AU618" s="49"/>
    </row>
    <row r="619" spans="3:64" ht="12.95" customHeight="1" x14ac:dyDescent="0.2">
      <c r="C619" s="71"/>
      <c r="D619" s="71"/>
      <c r="AA619" s="49"/>
      <c r="AB619" s="49"/>
      <c r="AC619" s="49"/>
      <c r="AD619" s="49"/>
      <c r="AE619" s="49"/>
      <c r="AG619" s="4"/>
      <c r="AN619" s="49"/>
      <c r="AO619" s="49"/>
      <c r="AP619" s="49"/>
      <c r="AQ619" s="49"/>
      <c r="AR619" s="49"/>
      <c r="AS619" s="49"/>
      <c r="AT619" s="49"/>
      <c r="AU619" s="49"/>
    </row>
    <row r="620" spans="3:64" ht="12.95" customHeight="1" x14ac:dyDescent="0.2">
      <c r="C620" s="71"/>
      <c r="D620" s="71"/>
      <c r="AA620" s="49"/>
      <c r="AB620" s="49"/>
      <c r="AC620" s="49"/>
      <c r="AD620" s="49"/>
      <c r="AE620" s="49"/>
      <c r="AG620" s="4"/>
      <c r="AN620" s="49"/>
      <c r="AO620" s="49"/>
      <c r="AP620" s="49"/>
      <c r="AQ620" s="49"/>
      <c r="AR620" s="49"/>
      <c r="AS620" s="49"/>
      <c r="AT620" s="49"/>
      <c r="AU620" s="49"/>
    </row>
    <row r="621" spans="3:64" ht="12.95" customHeight="1" x14ac:dyDescent="0.2">
      <c r="C621" s="71"/>
      <c r="D621" s="71"/>
      <c r="AA621" s="49"/>
      <c r="AB621" s="49"/>
      <c r="AC621" s="49"/>
      <c r="AD621" s="49"/>
      <c r="AE621" s="49"/>
      <c r="AG621" s="4"/>
      <c r="AN621" s="49"/>
      <c r="AO621" s="49"/>
      <c r="AP621" s="49"/>
      <c r="AQ621" s="49"/>
      <c r="AR621" s="49"/>
      <c r="AS621" s="49"/>
      <c r="AT621" s="49"/>
      <c r="AU621" s="49"/>
    </row>
    <row r="622" spans="3:64" ht="12.95" customHeight="1" x14ac:dyDescent="0.2">
      <c r="C622" s="71"/>
      <c r="D622" s="71"/>
      <c r="AA622" s="49"/>
      <c r="AB622" s="49"/>
      <c r="AC622" s="49"/>
      <c r="AD622" s="49"/>
      <c r="AE622" s="49"/>
      <c r="AG622" s="4"/>
      <c r="AN622" s="49"/>
      <c r="AO622" s="49"/>
      <c r="AP622" s="49"/>
      <c r="AQ622" s="49"/>
      <c r="AR622" s="49"/>
      <c r="AS622" s="49"/>
      <c r="AT622" s="49"/>
      <c r="AU622" s="49"/>
    </row>
    <row r="623" spans="3:64" ht="12.95" customHeight="1" x14ac:dyDescent="0.2">
      <c r="C623" s="71"/>
      <c r="D623" s="71"/>
      <c r="AA623" s="49"/>
      <c r="AB623" s="49"/>
      <c r="AC623" s="49"/>
      <c r="AD623" s="49"/>
      <c r="AE623" s="49"/>
      <c r="AG623" s="4"/>
      <c r="AN623" s="49"/>
      <c r="AO623" s="49"/>
      <c r="AP623" s="49"/>
      <c r="AQ623" s="49"/>
      <c r="AR623" s="49"/>
      <c r="AS623" s="49"/>
      <c r="AT623" s="49"/>
      <c r="AU623" s="49"/>
    </row>
    <row r="624" spans="3:64" ht="12.95" customHeight="1" x14ac:dyDescent="0.2">
      <c r="C624" s="71"/>
      <c r="D624" s="71"/>
      <c r="AA624" s="49"/>
      <c r="AB624" s="49"/>
      <c r="AC624" s="49"/>
      <c r="AD624" s="49"/>
      <c r="AE624" s="49"/>
      <c r="AG624" s="4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</row>
    <row r="625" spans="3:48" ht="12.95" customHeight="1" x14ac:dyDescent="0.2">
      <c r="C625" s="71"/>
      <c r="D625" s="71"/>
      <c r="AA625" s="49"/>
      <c r="AB625" s="49"/>
      <c r="AC625" s="49"/>
      <c r="AD625" s="49"/>
      <c r="AE625" s="49"/>
      <c r="AG625" s="4"/>
      <c r="AN625" s="49"/>
      <c r="AO625" s="49"/>
      <c r="AP625" s="49"/>
      <c r="AQ625" s="49"/>
      <c r="AR625" s="49"/>
      <c r="AS625" s="49"/>
      <c r="AT625" s="49"/>
      <c r="AU625" s="49"/>
    </row>
    <row r="626" spans="3:48" ht="12.95" customHeight="1" x14ac:dyDescent="0.2">
      <c r="C626" s="71"/>
      <c r="D626" s="71"/>
      <c r="AA626" s="49"/>
      <c r="AB626" s="49"/>
      <c r="AC626" s="49"/>
      <c r="AD626" s="49"/>
      <c r="AE626" s="49"/>
      <c r="AG626" s="4"/>
      <c r="AN626" s="49"/>
      <c r="AO626" s="49"/>
      <c r="AP626" s="49"/>
      <c r="AQ626" s="49"/>
      <c r="AR626" s="49"/>
      <c r="AS626" s="49"/>
      <c r="AT626" s="49"/>
      <c r="AU626" s="49"/>
    </row>
    <row r="627" spans="3:48" ht="12.95" customHeight="1" x14ac:dyDescent="0.2">
      <c r="C627" s="71"/>
      <c r="D627" s="71"/>
      <c r="AA627" s="49"/>
      <c r="AB627" s="49"/>
      <c r="AC627" s="49"/>
      <c r="AD627" s="49"/>
      <c r="AE627" s="49"/>
      <c r="AG627" s="4"/>
      <c r="AN627" s="49"/>
      <c r="AO627" s="49"/>
      <c r="AP627" s="49"/>
      <c r="AQ627" s="49"/>
      <c r="AR627" s="49"/>
      <c r="AS627" s="49"/>
      <c r="AT627" s="49"/>
      <c r="AU627" s="49"/>
    </row>
    <row r="628" spans="3:48" ht="12.95" customHeight="1" x14ac:dyDescent="0.2">
      <c r="C628" s="71"/>
      <c r="D628" s="71"/>
      <c r="AA628" s="49"/>
      <c r="AB628" s="49"/>
      <c r="AC628" s="49"/>
      <c r="AD628" s="49"/>
      <c r="AE628" s="49"/>
      <c r="AG628" s="4"/>
      <c r="AN628" s="49"/>
      <c r="AO628" s="49"/>
      <c r="AP628" s="49"/>
      <c r="AQ628" s="49"/>
      <c r="AR628" s="49"/>
      <c r="AS628" s="49"/>
      <c r="AT628" s="49"/>
      <c r="AU628" s="49"/>
    </row>
    <row r="629" spans="3:48" ht="12.95" customHeight="1" x14ac:dyDescent="0.2">
      <c r="C629" s="71"/>
      <c r="D629" s="71"/>
      <c r="AA629" s="49"/>
      <c r="AB629" s="49"/>
      <c r="AC629" s="49"/>
      <c r="AD629" s="49"/>
      <c r="AE629" s="49"/>
      <c r="AG629" s="4"/>
      <c r="AN629" s="49"/>
      <c r="AO629" s="49"/>
      <c r="AP629" s="49"/>
      <c r="AQ629" s="49"/>
      <c r="AR629" s="49"/>
      <c r="AS629" s="49"/>
      <c r="AT629" s="49"/>
      <c r="AU629" s="49"/>
    </row>
    <row r="630" spans="3:48" ht="12.95" customHeight="1" x14ac:dyDescent="0.2">
      <c r="C630" s="71"/>
      <c r="D630" s="71"/>
      <c r="AA630" s="49"/>
      <c r="AB630" s="49"/>
      <c r="AC630" s="49"/>
      <c r="AD630" s="49"/>
      <c r="AE630" s="49"/>
      <c r="AG630" s="4"/>
      <c r="AN630" s="49"/>
      <c r="AO630" s="49"/>
      <c r="AP630" s="49"/>
      <c r="AQ630" s="49"/>
      <c r="AR630" s="49"/>
      <c r="AS630" s="49"/>
      <c r="AT630" s="49"/>
      <c r="AU630" s="49"/>
    </row>
    <row r="631" spans="3:48" ht="12.95" customHeight="1" x14ac:dyDescent="0.2">
      <c r="C631" s="71"/>
      <c r="D631" s="71"/>
      <c r="AA631" s="49"/>
      <c r="AB631" s="49"/>
      <c r="AC631" s="49"/>
      <c r="AD631" s="49"/>
      <c r="AE631" s="49"/>
      <c r="AG631" s="4"/>
      <c r="AN631" s="49"/>
      <c r="AO631" s="49"/>
      <c r="AP631" s="49"/>
      <c r="AQ631" s="49"/>
      <c r="AR631" s="49"/>
      <c r="AS631" s="49"/>
      <c r="AT631" s="49"/>
      <c r="AU631" s="49"/>
    </row>
    <row r="632" spans="3:48" ht="12.95" customHeight="1" x14ac:dyDescent="0.2">
      <c r="C632" s="71"/>
      <c r="D632" s="71"/>
      <c r="AA632" s="49"/>
      <c r="AB632" s="49"/>
      <c r="AC632" s="49"/>
      <c r="AD632" s="49"/>
      <c r="AE632" s="49"/>
      <c r="AG632" s="4"/>
      <c r="AN632" s="49"/>
      <c r="AO632" s="49"/>
      <c r="AP632" s="49"/>
      <c r="AQ632" s="49"/>
      <c r="AR632" s="49"/>
      <c r="AS632" s="49"/>
      <c r="AT632" s="49"/>
      <c r="AU632" s="49"/>
    </row>
    <row r="633" spans="3:48" ht="12.95" customHeight="1" x14ac:dyDescent="0.2">
      <c r="C633" s="71"/>
      <c r="D633" s="71"/>
      <c r="AA633" s="49"/>
      <c r="AB633" s="49"/>
      <c r="AC633" s="49"/>
      <c r="AD633" s="49"/>
      <c r="AE633" s="49"/>
      <c r="AG633" s="4"/>
      <c r="AN633" s="49"/>
      <c r="AO633" s="49"/>
      <c r="AP633" s="49"/>
      <c r="AQ633" s="49"/>
      <c r="AR633" s="49"/>
      <c r="AS633" s="49"/>
      <c r="AT633" s="49"/>
      <c r="AU633" s="49"/>
    </row>
    <row r="634" spans="3:48" ht="12.95" customHeight="1" x14ac:dyDescent="0.2">
      <c r="C634" s="71"/>
      <c r="D634" s="71"/>
      <c r="AA634" s="49"/>
      <c r="AB634" s="49"/>
      <c r="AC634" s="49"/>
      <c r="AD634" s="49"/>
      <c r="AE634" s="49"/>
      <c r="AG634" s="4"/>
      <c r="AN634" s="49"/>
      <c r="AO634" s="49"/>
      <c r="AP634" s="49"/>
      <c r="AQ634" s="49"/>
      <c r="AR634" s="49"/>
      <c r="AS634" s="49"/>
      <c r="AT634" s="49"/>
      <c r="AU634" s="49"/>
    </row>
    <row r="635" spans="3:48" ht="12.95" customHeight="1" x14ac:dyDescent="0.2">
      <c r="C635" s="71"/>
      <c r="D635" s="71"/>
      <c r="AA635" s="49"/>
      <c r="AB635" s="49"/>
      <c r="AC635" s="49"/>
      <c r="AD635" s="49"/>
      <c r="AE635" s="49"/>
      <c r="AG635" s="4"/>
      <c r="AN635" s="49"/>
      <c r="AO635" s="49"/>
      <c r="AP635" s="49"/>
      <c r="AQ635" s="49"/>
      <c r="AR635" s="49"/>
      <c r="AS635" s="49"/>
      <c r="AT635" s="49"/>
      <c r="AU635" s="49"/>
    </row>
    <row r="636" spans="3:48" ht="12.95" customHeight="1" x14ac:dyDescent="0.2">
      <c r="C636" s="71"/>
      <c r="D636" s="71"/>
      <c r="AA636" s="49"/>
      <c r="AB636" s="49"/>
      <c r="AC636" s="49"/>
      <c r="AD636" s="49"/>
      <c r="AE636" s="49"/>
      <c r="AG636" s="4"/>
      <c r="AN636" s="49"/>
      <c r="AO636" s="49"/>
      <c r="AP636" s="49"/>
      <c r="AQ636" s="49"/>
      <c r="AR636" s="49"/>
      <c r="AS636" s="49"/>
      <c r="AT636" s="49"/>
      <c r="AU636" s="49"/>
    </row>
    <row r="637" spans="3:48" ht="12.95" customHeight="1" x14ac:dyDescent="0.2">
      <c r="C637" s="71"/>
      <c r="D637" s="71"/>
      <c r="AA637" s="49"/>
      <c r="AB637" s="49"/>
      <c r="AC637" s="49"/>
      <c r="AD637" s="49"/>
      <c r="AE637" s="49"/>
      <c r="AG637" s="4"/>
      <c r="AN637" s="49"/>
      <c r="AO637" s="49"/>
      <c r="AP637" s="49"/>
      <c r="AQ637" s="49"/>
      <c r="AR637" s="49"/>
      <c r="AS637" s="49"/>
      <c r="AT637" s="49"/>
      <c r="AU637" s="49"/>
    </row>
    <row r="638" spans="3:48" ht="12.95" customHeight="1" x14ac:dyDescent="0.2">
      <c r="C638" s="71"/>
      <c r="D638" s="71"/>
      <c r="AA638" s="49"/>
      <c r="AB638" s="49"/>
      <c r="AC638" s="49"/>
      <c r="AD638" s="49"/>
      <c r="AE638" s="49"/>
      <c r="AG638" s="4"/>
      <c r="AN638" s="49"/>
      <c r="AO638" s="49"/>
      <c r="AP638" s="49"/>
      <c r="AQ638" s="49"/>
      <c r="AR638" s="49"/>
      <c r="AS638" s="49"/>
      <c r="AT638" s="49"/>
      <c r="AU638" s="49"/>
      <c r="AV638" s="49"/>
    </row>
    <row r="639" spans="3:48" ht="12.95" customHeight="1" x14ac:dyDescent="0.2">
      <c r="C639" s="71"/>
      <c r="D639" s="71"/>
      <c r="AA639" s="49"/>
      <c r="AB639" s="49"/>
      <c r="AC639" s="49"/>
      <c r="AD639" s="49"/>
      <c r="AE639" s="49"/>
      <c r="AG639" s="4"/>
      <c r="AN639" s="49"/>
      <c r="AO639" s="49"/>
      <c r="AP639" s="49"/>
      <c r="AQ639" s="49"/>
      <c r="AR639" s="49"/>
      <c r="AS639" s="49"/>
      <c r="AT639" s="49"/>
      <c r="AU639" s="49"/>
    </row>
    <row r="640" spans="3:48" ht="12.95" customHeight="1" x14ac:dyDescent="0.2">
      <c r="C640" s="71"/>
      <c r="D640" s="71"/>
      <c r="AA640" s="49"/>
      <c r="AB640" s="49"/>
      <c r="AC640" s="49"/>
      <c r="AD640" s="49"/>
      <c r="AE640" s="49"/>
      <c r="AG640" s="4"/>
      <c r="AN640" s="49"/>
      <c r="AO640" s="49"/>
      <c r="AP640" s="49"/>
      <c r="AQ640" s="49"/>
      <c r="AR640" s="49"/>
      <c r="AS640" s="49"/>
      <c r="AT640" s="49"/>
      <c r="AU640" s="49"/>
    </row>
    <row r="641" spans="3:47" ht="12.95" customHeight="1" x14ac:dyDescent="0.2">
      <c r="C641" s="71"/>
      <c r="D641" s="71"/>
      <c r="AA641" s="49"/>
      <c r="AB641" s="49"/>
      <c r="AC641" s="49"/>
      <c r="AD641" s="49"/>
      <c r="AE641" s="49"/>
      <c r="AG641" s="4"/>
      <c r="AN641" s="49"/>
      <c r="AO641" s="49"/>
      <c r="AP641" s="49"/>
      <c r="AQ641" s="49"/>
      <c r="AR641" s="49"/>
      <c r="AS641" s="49"/>
      <c r="AT641" s="49"/>
      <c r="AU641" s="49"/>
    </row>
    <row r="642" spans="3:47" ht="12.95" customHeight="1" x14ac:dyDescent="0.2">
      <c r="C642" s="71"/>
      <c r="D642" s="71"/>
      <c r="AA642" s="49"/>
      <c r="AB642" s="49"/>
      <c r="AC642" s="49"/>
      <c r="AD642" s="49"/>
      <c r="AE642" s="49"/>
      <c r="AG642" s="4"/>
      <c r="AN642" s="49"/>
      <c r="AO642" s="49"/>
      <c r="AP642" s="49"/>
      <c r="AQ642" s="49"/>
      <c r="AR642" s="49"/>
      <c r="AS642" s="49"/>
      <c r="AT642" s="49"/>
      <c r="AU642" s="49"/>
    </row>
    <row r="643" spans="3:47" ht="12.95" customHeight="1" x14ac:dyDescent="0.2">
      <c r="C643" s="71"/>
      <c r="D643" s="71"/>
      <c r="AA643" s="49"/>
      <c r="AB643" s="49"/>
      <c r="AC643" s="49"/>
      <c r="AD643" s="49"/>
      <c r="AE643" s="49"/>
      <c r="AG643" s="4"/>
      <c r="AN643" s="49"/>
      <c r="AO643" s="49"/>
      <c r="AP643" s="49"/>
      <c r="AQ643" s="49"/>
      <c r="AR643" s="49"/>
      <c r="AS643" s="49"/>
      <c r="AT643" s="49"/>
      <c r="AU643" s="49"/>
    </row>
    <row r="644" spans="3:47" ht="12.95" customHeight="1" x14ac:dyDescent="0.2">
      <c r="C644" s="71"/>
      <c r="D644" s="71"/>
      <c r="AA644" s="49"/>
      <c r="AB644" s="49"/>
      <c r="AC644" s="49"/>
      <c r="AD644" s="49"/>
      <c r="AE644" s="49"/>
      <c r="AG644" s="4"/>
      <c r="AN644" s="49"/>
      <c r="AO644" s="49"/>
      <c r="AP644" s="49"/>
      <c r="AQ644" s="49"/>
      <c r="AR644" s="49"/>
      <c r="AS644" s="49"/>
      <c r="AT644" s="49"/>
      <c r="AU644" s="49"/>
    </row>
    <row r="645" spans="3:47" ht="12.95" customHeight="1" x14ac:dyDescent="0.2">
      <c r="C645" s="71"/>
      <c r="D645" s="71"/>
      <c r="AA645" s="49"/>
      <c r="AB645" s="49"/>
      <c r="AC645" s="49"/>
      <c r="AD645" s="49"/>
      <c r="AE645" s="49"/>
      <c r="AG645" s="4"/>
      <c r="AN645" s="49"/>
      <c r="AO645" s="49"/>
      <c r="AP645" s="49"/>
      <c r="AQ645" s="49"/>
      <c r="AR645" s="49"/>
      <c r="AS645" s="49"/>
      <c r="AT645" s="49"/>
      <c r="AU645" s="49"/>
    </row>
    <row r="646" spans="3:47" ht="12.95" customHeight="1" x14ac:dyDescent="0.2">
      <c r="C646" s="71"/>
      <c r="D646" s="71"/>
      <c r="AA646" s="49"/>
      <c r="AB646" s="49"/>
      <c r="AC646" s="49"/>
      <c r="AD646" s="49"/>
      <c r="AE646" s="49"/>
      <c r="AG646" s="4"/>
      <c r="AN646" s="49"/>
      <c r="AO646" s="49"/>
      <c r="AP646" s="49"/>
      <c r="AQ646" s="49"/>
      <c r="AR646" s="49"/>
      <c r="AS646" s="49"/>
      <c r="AT646" s="49"/>
      <c r="AU646" s="49"/>
    </row>
    <row r="647" spans="3:47" ht="12.95" customHeight="1" x14ac:dyDescent="0.2">
      <c r="C647" s="71"/>
      <c r="D647" s="71"/>
      <c r="AA647" s="49"/>
      <c r="AB647" s="49"/>
      <c r="AC647" s="49"/>
      <c r="AD647" s="49"/>
      <c r="AE647" s="49"/>
      <c r="AG647" s="4"/>
      <c r="AN647" s="49"/>
      <c r="AO647" s="49"/>
      <c r="AP647" s="49"/>
      <c r="AQ647" s="49"/>
      <c r="AR647" s="49"/>
      <c r="AS647" s="49"/>
      <c r="AT647" s="49"/>
      <c r="AU647" s="49"/>
    </row>
    <row r="648" spans="3:47" ht="12.95" customHeight="1" x14ac:dyDescent="0.2">
      <c r="C648" s="71"/>
      <c r="D648" s="71"/>
      <c r="AA648" s="49"/>
      <c r="AB648" s="49"/>
      <c r="AC648" s="49"/>
      <c r="AD648" s="49"/>
      <c r="AE648" s="49"/>
      <c r="AG648" s="4"/>
      <c r="AN648" s="49"/>
      <c r="AO648" s="49"/>
      <c r="AP648" s="49"/>
      <c r="AQ648" s="49"/>
      <c r="AR648" s="49"/>
      <c r="AS648" s="49"/>
      <c r="AT648" s="49"/>
      <c r="AU648" s="49"/>
    </row>
    <row r="649" spans="3:47" ht="12.95" customHeight="1" x14ac:dyDescent="0.2">
      <c r="C649" s="71"/>
      <c r="D649" s="71"/>
      <c r="AA649" s="49"/>
      <c r="AB649" s="49"/>
      <c r="AC649" s="49"/>
      <c r="AD649" s="49"/>
      <c r="AE649" s="49"/>
      <c r="AG649" s="4"/>
      <c r="AN649" s="49"/>
      <c r="AO649" s="49"/>
      <c r="AP649" s="49"/>
      <c r="AQ649" s="49"/>
      <c r="AR649" s="49"/>
      <c r="AS649" s="49"/>
      <c r="AT649" s="49"/>
      <c r="AU649" s="49"/>
    </row>
    <row r="650" spans="3:47" ht="12.95" customHeight="1" x14ac:dyDescent="0.2">
      <c r="C650" s="71"/>
      <c r="D650" s="71"/>
      <c r="AA650" s="49"/>
      <c r="AB650" s="49"/>
      <c r="AC650" s="49"/>
      <c r="AD650" s="49"/>
      <c r="AE650" s="49"/>
      <c r="AG650" s="4"/>
      <c r="AN650" s="49"/>
      <c r="AO650" s="49"/>
      <c r="AP650" s="49"/>
      <c r="AQ650" s="49"/>
      <c r="AR650" s="49"/>
      <c r="AS650" s="49"/>
      <c r="AT650" s="49"/>
      <c r="AU650" s="49"/>
    </row>
    <row r="651" spans="3:47" ht="12.95" customHeight="1" x14ac:dyDescent="0.2">
      <c r="C651" s="71"/>
      <c r="D651" s="71"/>
      <c r="AA651" s="49"/>
      <c r="AB651" s="49"/>
      <c r="AC651" s="49"/>
      <c r="AD651" s="49"/>
      <c r="AE651" s="49"/>
      <c r="AG651" s="4"/>
      <c r="AN651" s="49"/>
      <c r="AO651" s="49"/>
      <c r="AP651" s="49"/>
      <c r="AQ651" s="49"/>
      <c r="AR651" s="49"/>
      <c r="AS651" s="49"/>
      <c r="AT651" s="49"/>
      <c r="AU651" s="49"/>
    </row>
    <row r="652" spans="3:47" ht="12.95" customHeight="1" x14ac:dyDescent="0.2">
      <c r="C652" s="71"/>
      <c r="D652" s="71"/>
      <c r="AA652" s="49"/>
      <c r="AB652" s="49"/>
      <c r="AC652" s="49"/>
      <c r="AD652" s="49"/>
      <c r="AE652" s="49"/>
      <c r="AG652" s="4"/>
      <c r="AN652" s="49"/>
      <c r="AO652" s="49"/>
      <c r="AP652" s="49"/>
      <c r="AQ652" s="49"/>
      <c r="AR652" s="49"/>
      <c r="AS652" s="49"/>
      <c r="AT652" s="49"/>
      <c r="AU652" s="49"/>
    </row>
    <row r="653" spans="3:47" ht="12.95" customHeight="1" x14ac:dyDescent="0.2">
      <c r="C653" s="71"/>
      <c r="D653" s="71"/>
      <c r="AA653" s="49"/>
      <c r="AB653" s="49"/>
      <c r="AC653" s="49"/>
      <c r="AD653" s="49"/>
      <c r="AE653" s="49"/>
      <c r="AG653" s="4"/>
      <c r="AN653" s="49"/>
      <c r="AO653" s="49"/>
      <c r="AP653" s="49"/>
      <c r="AQ653" s="49"/>
      <c r="AR653" s="49"/>
      <c r="AS653" s="49"/>
      <c r="AT653" s="49"/>
      <c r="AU653" s="49"/>
    </row>
    <row r="654" spans="3:47" ht="12.95" customHeight="1" x14ac:dyDescent="0.2">
      <c r="C654" s="71"/>
      <c r="D654" s="71"/>
      <c r="AA654" s="49"/>
      <c r="AB654" s="49"/>
      <c r="AC654" s="49"/>
      <c r="AD654" s="49"/>
      <c r="AE654" s="49"/>
      <c r="AG654" s="4"/>
      <c r="AN654" s="49"/>
      <c r="AO654" s="49"/>
      <c r="AP654" s="49"/>
      <c r="AQ654" s="49"/>
      <c r="AR654" s="49"/>
      <c r="AS654" s="49"/>
      <c r="AT654" s="49"/>
      <c r="AU654" s="49"/>
    </row>
    <row r="655" spans="3:47" ht="12.95" customHeight="1" x14ac:dyDescent="0.2">
      <c r="C655" s="71"/>
      <c r="D655" s="71"/>
      <c r="AA655" s="49"/>
      <c r="AB655" s="49"/>
      <c r="AC655" s="49"/>
      <c r="AD655" s="49"/>
      <c r="AE655" s="49"/>
      <c r="AG655" s="4"/>
      <c r="AN655" s="49"/>
      <c r="AO655" s="49"/>
      <c r="AP655" s="49"/>
      <c r="AQ655" s="49"/>
      <c r="AR655" s="49"/>
      <c r="AS655" s="49"/>
      <c r="AT655" s="49"/>
      <c r="AU655" s="49"/>
    </row>
    <row r="656" spans="3:47" ht="12.95" customHeight="1" x14ac:dyDescent="0.2">
      <c r="C656" s="71"/>
      <c r="D656" s="71"/>
      <c r="AA656" s="49"/>
      <c r="AB656" s="49"/>
      <c r="AC656" s="49"/>
      <c r="AD656" s="49"/>
      <c r="AE656" s="49"/>
      <c r="AG656" s="4"/>
      <c r="AN656" s="49"/>
      <c r="AO656" s="49"/>
      <c r="AP656" s="49"/>
      <c r="AQ656" s="49"/>
      <c r="AR656" s="49"/>
      <c r="AS656" s="49"/>
      <c r="AT656" s="49"/>
      <c r="AU656" s="49"/>
    </row>
    <row r="657" spans="3:64" ht="12.95" customHeight="1" x14ac:dyDescent="0.2">
      <c r="C657" s="71"/>
      <c r="D657" s="71"/>
      <c r="AA657" s="49"/>
      <c r="AB657" s="49"/>
      <c r="AC657" s="49"/>
      <c r="AD657" s="49"/>
      <c r="AE657" s="49"/>
      <c r="AG657" s="4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</row>
    <row r="658" spans="3:64" ht="12.95" customHeight="1" x14ac:dyDescent="0.2">
      <c r="C658" s="71"/>
      <c r="D658" s="71"/>
      <c r="AA658" s="49"/>
      <c r="AB658" s="49"/>
      <c r="AC658" s="49"/>
      <c r="AD658" s="49"/>
      <c r="AE658" s="49"/>
      <c r="AG658" s="4"/>
      <c r="AN658" s="49"/>
      <c r="AO658" s="49"/>
      <c r="AP658" s="49"/>
      <c r="AQ658" s="49"/>
      <c r="AR658" s="49"/>
      <c r="AS658" s="49"/>
      <c r="AT658" s="49"/>
      <c r="AU658" s="49"/>
    </row>
    <row r="659" spans="3:64" ht="12.95" customHeight="1" x14ac:dyDescent="0.2">
      <c r="C659" s="71"/>
      <c r="D659" s="71"/>
      <c r="AA659" s="49"/>
      <c r="AB659" s="49"/>
      <c r="AC659" s="49"/>
      <c r="AD659" s="49"/>
      <c r="AE659" s="49"/>
      <c r="AG659" s="4"/>
      <c r="AN659" s="49"/>
      <c r="AO659" s="49"/>
      <c r="AP659" s="49"/>
      <c r="AQ659" s="49"/>
      <c r="AR659" s="49"/>
      <c r="AS659" s="49"/>
      <c r="AT659" s="49"/>
      <c r="AU659" s="49"/>
    </row>
    <row r="660" spans="3:64" ht="12.95" customHeight="1" x14ac:dyDescent="0.2">
      <c r="C660" s="71"/>
      <c r="D660" s="71"/>
      <c r="AA660" s="49"/>
      <c r="AB660" s="49"/>
      <c r="AC660" s="49"/>
      <c r="AD660" s="49"/>
      <c r="AE660" s="49"/>
      <c r="AG660" s="4"/>
      <c r="AN660" s="49"/>
      <c r="AO660" s="49"/>
      <c r="AP660" s="49"/>
      <c r="AQ660" s="49"/>
      <c r="AR660" s="49"/>
      <c r="AS660" s="49"/>
      <c r="AT660" s="49"/>
      <c r="AU660" s="49"/>
    </row>
    <row r="661" spans="3:64" ht="12.95" customHeight="1" x14ac:dyDescent="0.2">
      <c r="C661" s="71"/>
      <c r="D661" s="71"/>
      <c r="AA661" s="49"/>
      <c r="AB661" s="49"/>
      <c r="AC661" s="49"/>
      <c r="AD661" s="49"/>
      <c r="AE661" s="49"/>
      <c r="AG661" s="4"/>
      <c r="AN661" s="49"/>
      <c r="AO661" s="49"/>
      <c r="AP661" s="49"/>
      <c r="AQ661" s="49"/>
      <c r="AR661" s="49"/>
      <c r="AS661" s="49"/>
      <c r="AT661" s="49"/>
      <c r="AU661" s="49"/>
    </row>
    <row r="662" spans="3:64" ht="12.95" customHeight="1" x14ac:dyDescent="0.2">
      <c r="C662" s="71"/>
      <c r="D662" s="71"/>
      <c r="AA662" s="49"/>
      <c r="AB662" s="49"/>
      <c r="AC662" s="49"/>
      <c r="AD662" s="49"/>
      <c r="AE662" s="49"/>
      <c r="AG662" s="4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49"/>
      <c r="BG662" s="49"/>
      <c r="BH662" s="49"/>
      <c r="BI662" s="49"/>
      <c r="BJ662" s="49"/>
      <c r="BK662" s="49"/>
      <c r="BL662" s="49"/>
    </row>
    <row r="663" spans="3:64" ht="12.95" customHeight="1" x14ac:dyDescent="0.2">
      <c r="C663" s="71"/>
      <c r="D663" s="71"/>
      <c r="AA663" s="49"/>
      <c r="AB663" s="49"/>
      <c r="AC663" s="49"/>
      <c r="AD663" s="49"/>
      <c r="AE663" s="49"/>
      <c r="AG663" s="4"/>
      <c r="AN663" s="49"/>
      <c r="AO663" s="49"/>
      <c r="AP663" s="49"/>
      <c r="AQ663" s="49"/>
      <c r="AR663" s="49"/>
      <c r="AS663" s="49"/>
      <c r="AT663" s="49"/>
      <c r="AU663" s="49"/>
    </row>
    <row r="664" spans="3:64" ht="12.95" customHeight="1" x14ac:dyDescent="0.2">
      <c r="C664" s="71"/>
      <c r="D664" s="71"/>
      <c r="AA664" s="49"/>
      <c r="AB664" s="49"/>
      <c r="AC664" s="49"/>
      <c r="AD664" s="49"/>
      <c r="AE664" s="49"/>
      <c r="AG664" s="4"/>
      <c r="AN664" s="49"/>
      <c r="AO664" s="49"/>
      <c r="AP664" s="49"/>
      <c r="AQ664" s="49"/>
      <c r="AR664" s="49"/>
      <c r="AS664" s="49"/>
      <c r="AT664" s="49"/>
      <c r="AU664" s="49"/>
    </row>
    <row r="665" spans="3:64" ht="12.95" customHeight="1" x14ac:dyDescent="0.2">
      <c r="C665" s="71"/>
      <c r="D665" s="71"/>
      <c r="AA665" s="49"/>
      <c r="AB665" s="49"/>
      <c r="AC665" s="49"/>
      <c r="AD665" s="49"/>
      <c r="AE665" s="49"/>
      <c r="AG665" s="4"/>
      <c r="AN665" s="49"/>
      <c r="AO665" s="49"/>
      <c r="AP665" s="49"/>
      <c r="AQ665" s="49"/>
      <c r="AR665" s="49"/>
      <c r="AS665" s="49"/>
      <c r="AT665" s="49"/>
      <c r="AU665" s="49"/>
    </row>
    <row r="666" spans="3:64" ht="12.95" customHeight="1" x14ac:dyDescent="0.2">
      <c r="C666" s="71"/>
      <c r="D666" s="71"/>
      <c r="AA666" s="49"/>
      <c r="AB666" s="49"/>
      <c r="AC666" s="49"/>
      <c r="AD666" s="49"/>
      <c r="AE666" s="49"/>
      <c r="AG666" s="4"/>
      <c r="AN666" s="49"/>
      <c r="AO666" s="49"/>
      <c r="AP666" s="49"/>
      <c r="AQ666" s="49"/>
      <c r="AR666" s="49"/>
      <c r="AS666" s="49"/>
      <c r="AT666" s="49"/>
      <c r="AU666" s="49"/>
    </row>
    <row r="667" spans="3:64" ht="12.95" customHeight="1" x14ac:dyDescent="0.2">
      <c r="C667" s="71"/>
      <c r="D667" s="71"/>
      <c r="AA667" s="49"/>
      <c r="AB667" s="49"/>
      <c r="AC667" s="49"/>
      <c r="AD667" s="49"/>
      <c r="AE667" s="49"/>
      <c r="AG667" s="4"/>
      <c r="AN667" s="49"/>
      <c r="AO667" s="49"/>
      <c r="AP667" s="49"/>
      <c r="AQ667" s="49"/>
      <c r="AR667" s="49"/>
      <c r="AS667" s="49"/>
      <c r="AT667" s="49"/>
      <c r="AU667" s="49"/>
      <c r="AV667" s="49"/>
      <c r="AX667" s="49"/>
    </row>
    <row r="668" spans="3:64" ht="12.95" customHeight="1" x14ac:dyDescent="0.2">
      <c r="C668" s="71"/>
      <c r="D668" s="71"/>
      <c r="AA668" s="49"/>
      <c r="AB668" s="49"/>
      <c r="AC668" s="49"/>
      <c r="AD668" s="49"/>
      <c r="AE668" s="49"/>
      <c r="AG668" s="4"/>
      <c r="AN668" s="49"/>
      <c r="AO668" s="49"/>
      <c r="AP668" s="49"/>
      <c r="AQ668" s="49"/>
      <c r="AR668" s="49"/>
      <c r="AS668" s="49"/>
      <c r="AT668" s="49"/>
      <c r="AU668" s="49"/>
    </row>
    <row r="669" spans="3:64" ht="12.95" customHeight="1" x14ac:dyDescent="0.2">
      <c r="C669" s="71"/>
      <c r="D669" s="71"/>
      <c r="AA669" s="49"/>
      <c r="AB669" s="49"/>
      <c r="AC669" s="49"/>
      <c r="AD669" s="49"/>
      <c r="AE669" s="49"/>
      <c r="AG669" s="4"/>
      <c r="AN669" s="49"/>
      <c r="AO669" s="49"/>
      <c r="AP669" s="49"/>
      <c r="AQ669" s="49"/>
      <c r="AR669" s="49"/>
      <c r="AS669" s="49"/>
      <c r="AT669" s="49"/>
      <c r="AU669" s="49"/>
    </row>
    <row r="670" spans="3:64" ht="12.95" customHeight="1" x14ac:dyDescent="0.2">
      <c r="C670" s="71"/>
      <c r="D670" s="71"/>
      <c r="AA670" s="49"/>
      <c r="AB670" s="49"/>
      <c r="AC670" s="49"/>
      <c r="AD670" s="49"/>
      <c r="AE670" s="49"/>
      <c r="AG670" s="4"/>
      <c r="AN670" s="49"/>
      <c r="AO670" s="49"/>
      <c r="AP670" s="49"/>
      <c r="AQ670" s="49"/>
      <c r="AR670" s="49"/>
      <c r="AS670" s="49"/>
      <c r="AT670" s="49"/>
      <c r="AU670" s="49"/>
    </row>
    <row r="671" spans="3:64" ht="12.95" customHeight="1" x14ac:dyDescent="0.2">
      <c r="C671" s="71"/>
      <c r="D671" s="71"/>
      <c r="AA671" s="49"/>
      <c r="AB671" s="49"/>
      <c r="AC671" s="49"/>
      <c r="AD671" s="49"/>
      <c r="AE671" s="49"/>
      <c r="AG671" s="4"/>
      <c r="AN671" s="49"/>
      <c r="AO671" s="49"/>
      <c r="AP671" s="49"/>
      <c r="AQ671" s="49"/>
      <c r="AR671" s="49"/>
      <c r="AS671" s="49"/>
      <c r="AT671" s="49"/>
      <c r="AU671" s="49"/>
    </row>
    <row r="672" spans="3:64" ht="12.95" customHeight="1" x14ac:dyDescent="0.2">
      <c r="C672" s="71"/>
      <c r="D672" s="71"/>
      <c r="AA672" s="49"/>
      <c r="AB672" s="49"/>
      <c r="AC672" s="49"/>
      <c r="AD672" s="49"/>
      <c r="AE672" s="49"/>
      <c r="AG672" s="4"/>
      <c r="AN672" s="49"/>
      <c r="AO672" s="49"/>
      <c r="AP672" s="49"/>
      <c r="AQ672" s="49"/>
      <c r="AR672" s="49"/>
      <c r="AS672" s="49"/>
      <c r="AT672" s="49"/>
      <c r="AU672" s="49"/>
    </row>
    <row r="673" spans="3:47" ht="12.95" customHeight="1" x14ac:dyDescent="0.2">
      <c r="C673" s="71"/>
      <c r="D673" s="71"/>
      <c r="AA673" s="49"/>
      <c r="AB673" s="49"/>
      <c r="AC673" s="49"/>
      <c r="AD673" s="49"/>
      <c r="AE673" s="49"/>
      <c r="AG673" s="4"/>
      <c r="AN673" s="49"/>
      <c r="AO673" s="49"/>
      <c r="AP673" s="49"/>
      <c r="AQ673" s="49"/>
      <c r="AR673" s="49"/>
      <c r="AS673" s="49"/>
      <c r="AT673" s="49"/>
      <c r="AU673" s="49"/>
    </row>
    <row r="674" spans="3:47" ht="12.95" customHeight="1" x14ac:dyDescent="0.2">
      <c r="C674" s="71"/>
      <c r="D674" s="71"/>
      <c r="AA674" s="49"/>
      <c r="AB674" s="49"/>
      <c r="AC674" s="49"/>
      <c r="AD674" s="49"/>
      <c r="AE674" s="49"/>
      <c r="AG674" s="4"/>
      <c r="AN674" s="49"/>
      <c r="AO674" s="49"/>
      <c r="AP674" s="49"/>
      <c r="AQ674" s="49"/>
      <c r="AR674" s="49"/>
      <c r="AS674" s="49"/>
      <c r="AT674" s="49"/>
      <c r="AU674" s="49"/>
    </row>
    <row r="675" spans="3:47" ht="12.95" customHeight="1" x14ac:dyDescent="0.2">
      <c r="C675" s="71"/>
      <c r="D675" s="71"/>
      <c r="AA675" s="49"/>
      <c r="AB675" s="49"/>
      <c r="AC675" s="49"/>
      <c r="AD675" s="49"/>
      <c r="AE675" s="49"/>
      <c r="AG675" s="4"/>
      <c r="AN675" s="49"/>
      <c r="AO675" s="49"/>
      <c r="AP675" s="49"/>
      <c r="AQ675" s="49"/>
      <c r="AR675" s="49"/>
      <c r="AS675" s="49"/>
      <c r="AT675" s="49"/>
      <c r="AU675" s="49"/>
    </row>
    <row r="676" spans="3:47" ht="12.95" customHeight="1" x14ac:dyDescent="0.2">
      <c r="C676" s="71"/>
      <c r="D676" s="71"/>
      <c r="AA676" s="49"/>
      <c r="AB676" s="49"/>
      <c r="AC676" s="49"/>
      <c r="AD676" s="49"/>
      <c r="AE676" s="49"/>
      <c r="AG676" s="4"/>
      <c r="AN676" s="49"/>
      <c r="AO676" s="49"/>
      <c r="AP676" s="49"/>
      <c r="AQ676" s="49"/>
      <c r="AR676" s="49"/>
      <c r="AS676" s="49"/>
      <c r="AT676" s="49"/>
      <c r="AU676" s="49"/>
    </row>
    <row r="677" spans="3:47" ht="12.95" customHeight="1" x14ac:dyDescent="0.2">
      <c r="C677" s="71"/>
      <c r="D677" s="71"/>
      <c r="AA677" s="49"/>
      <c r="AB677" s="49"/>
      <c r="AC677" s="49"/>
      <c r="AD677" s="49"/>
      <c r="AE677" s="49"/>
      <c r="AG677" s="4"/>
      <c r="AN677" s="49"/>
      <c r="AO677" s="49"/>
      <c r="AP677" s="49"/>
      <c r="AQ677" s="49"/>
      <c r="AR677" s="49"/>
      <c r="AS677" s="49"/>
      <c r="AT677" s="49"/>
      <c r="AU677" s="49"/>
    </row>
    <row r="678" spans="3:47" ht="12.95" customHeight="1" x14ac:dyDescent="0.2">
      <c r="C678" s="71"/>
      <c r="D678" s="71"/>
      <c r="AA678" s="49"/>
      <c r="AB678" s="49"/>
      <c r="AC678" s="49"/>
      <c r="AD678" s="49"/>
      <c r="AE678" s="49"/>
      <c r="AG678" s="4"/>
      <c r="AN678" s="49"/>
      <c r="AO678" s="49"/>
      <c r="AP678" s="49"/>
      <c r="AQ678" s="49"/>
      <c r="AR678" s="49"/>
      <c r="AS678" s="49"/>
      <c r="AT678" s="49"/>
      <c r="AU678" s="49"/>
    </row>
    <row r="679" spans="3:47" ht="12.95" customHeight="1" x14ac:dyDescent="0.2">
      <c r="C679" s="71"/>
      <c r="D679" s="71"/>
      <c r="AA679" s="49"/>
      <c r="AB679" s="49"/>
      <c r="AC679" s="49"/>
      <c r="AD679" s="49"/>
      <c r="AE679" s="49"/>
      <c r="AG679" s="4"/>
      <c r="AN679" s="49"/>
      <c r="AO679" s="49"/>
      <c r="AP679" s="49"/>
      <c r="AQ679" s="49"/>
      <c r="AR679" s="49"/>
      <c r="AS679" s="49"/>
      <c r="AT679" s="49"/>
      <c r="AU679" s="49"/>
    </row>
    <row r="680" spans="3:47" ht="12.95" customHeight="1" x14ac:dyDescent="0.2">
      <c r="C680" s="71"/>
      <c r="D680" s="71"/>
      <c r="AA680" s="49"/>
      <c r="AB680" s="49"/>
      <c r="AC680" s="49"/>
      <c r="AD680" s="49"/>
      <c r="AE680" s="49"/>
      <c r="AG680" s="4"/>
      <c r="AN680" s="49"/>
      <c r="AO680" s="49"/>
      <c r="AP680" s="49"/>
      <c r="AQ680" s="49"/>
      <c r="AR680" s="49"/>
      <c r="AS680" s="49"/>
      <c r="AT680" s="49"/>
      <c r="AU680" s="49"/>
    </row>
    <row r="681" spans="3:47" ht="12.95" customHeight="1" x14ac:dyDescent="0.2">
      <c r="C681" s="71"/>
      <c r="D681" s="71"/>
      <c r="AA681" s="49"/>
      <c r="AB681" s="49"/>
      <c r="AC681" s="49"/>
      <c r="AD681" s="49"/>
      <c r="AE681" s="49"/>
      <c r="AG681" s="4"/>
      <c r="AN681" s="49"/>
      <c r="AO681" s="49"/>
      <c r="AP681" s="49"/>
      <c r="AQ681" s="49"/>
      <c r="AR681" s="49"/>
      <c r="AS681" s="49"/>
      <c r="AT681" s="49"/>
      <c r="AU681" s="49"/>
    </row>
    <row r="682" spans="3:47" ht="12.95" customHeight="1" x14ac:dyDescent="0.2">
      <c r="C682" s="71"/>
      <c r="D682" s="71"/>
      <c r="AA682" s="49"/>
      <c r="AB682" s="49"/>
      <c r="AC682" s="49"/>
      <c r="AD682" s="49"/>
      <c r="AE682" s="49"/>
      <c r="AG682" s="4"/>
      <c r="AN682" s="49"/>
      <c r="AO682" s="49"/>
      <c r="AP682" s="49"/>
      <c r="AQ682" s="49"/>
      <c r="AR682" s="49"/>
      <c r="AS682" s="49"/>
      <c r="AT682" s="49"/>
      <c r="AU682" s="49"/>
    </row>
    <row r="683" spans="3:47" ht="12.95" customHeight="1" x14ac:dyDescent="0.2">
      <c r="C683" s="71"/>
      <c r="D683" s="71"/>
      <c r="AA683" s="49"/>
      <c r="AB683" s="49"/>
      <c r="AC683" s="49"/>
      <c r="AD683" s="49"/>
      <c r="AE683" s="49"/>
      <c r="AG683" s="4"/>
      <c r="AN683" s="49"/>
      <c r="AO683" s="49"/>
      <c r="AP683" s="49"/>
      <c r="AQ683" s="49"/>
      <c r="AR683" s="49"/>
      <c r="AS683" s="49"/>
      <c r="AT683" s="49"/>
      <c r="AU683" s="49"/>
    </row>
    <row r="684" spans="3:47" ht="12.95" customHeight="1" x14ac:dyDescent="0.2">
      <c r="C684" s="71"/>
      <c r="D684" s="71"/>
      <c r="AA684" s="49"/>
      <c r="AB684" s="49"/>
      <c r="AC684" s="49"/>
      <c r="AD684" s="49"/>
      <c r="AE684" s="49"/>
      <c r="AG684" s="4"/>
      <c r="AN684" s="49"/>
      <c r="AO684" s="49"/>
      <c r="AP684" s="49"/>
      <c r="AQ684" s="49"/>
      <c r="AR684" s="49"/>
      <c r="AS684" s="49"/>
      <c r="AT684" s="49"/>
      <c r="AU684" s="49"/>
    </row>
    <row r="685" spans="3:47" ht="12.95" customHeight="1" x14ac:dyDescent="0.2">
      <c r="C685" s="71"/>
      <c r="D685" s="71"/>
      <c r="AA685" s="49"/>
      <c r="AB685" s="49"/>
      <c r="AC685" s="49"/>
      <c r="AD685" s="49"/>
      <c r="AE685" s="49"/>
      <c r="AG685" s="4"/>
      <c r="AN685" s="49"/>
      <c r="AO685" s="49"/>
      <c r="AP685" s="49"/>
      <c r="AQ685" s="49"/>
      <c r="AR685" s="49"/>
      <c r="AS685" s="49"/>
      <c r="AT685" s="49"/>
      <c r="AU685" s="49"/>
    </row>
    <row r="686" spans="3:47" ht="12.95" customHeight="1" x14ac:dyDescent="0.2">
      <c r="C686" s="71"/>
      <c r="D686" s="71"/>
      <c r="AA686" s="49"/>
      <c r="AB686" s="49"/>
      <c r="AC686" s="49"/>
      <c r="AD686" s="49"/>
      <c r="AE686" s="49"/>
      <c r="AG686" s="4"/>
      <c r="AN686" s="49"/>
      <c r="AO686" s="49"/>
      <c r="AP686" s="49"/>
      <c r="AQ686" s="49"/>
      <c r="AR686" s="49"/>
      <c r="AS686" s="49"/>
      <c r="AT686" s="49"/>
      <c r="AU686" s="49"/>
    </row>
    <row r="687" spans="3:47" ht="12.95" customHeight="1" x14ac:dyDescent="0.2">
      <c r="C687" s="71"/>
      <c r="D687" s="71"/>
      <c r="AA687" s="49"/>
      <c r="AB687" s="49"/>
      <c r="AC687" s="49"/>
      <c r="AD687" s="49"/>
      <c r="AE687" s="49"/>
      <c r="AG687" s="4"/>
      <c r="AN687" s="49"/>
      <c r="AO687" s="49"/>
      <c r="AP687" s="49"/>
      <c r="AQ687" s="49"/>
      <c r="AR687" s="49"/>
      <c r="AS687" s="49"/>
      <c r="AT687" s="49"/>
      <c r="AU687" s="49"/>
    </row>
    <row r="688" spans="3:47" ht="12.95" customHeight="1" x14ac:dyDescent="0.2">
      <c r="C688" s="71"/>
      <c r="D688" s="71"/>
      <c r="AA688" s="49"/>
      <c r="AB688" s="49"/>
      <c r="AC688" s="49"/>
      <c r="AD688" s="49"/>
      <c r="AE688" s="49"/>
      <c r="AG688" s="4"/>
      <c r="AN688" s="49"/>
      <c r="AO688" s="49"/>
      <c r="AP688" s="49"/>
      <c r="AQ688" s="49"/>
      <c r="AR688" s="49"/>
      <c r="AS688" s="49"/>
      <c r="AT688" s="49"/>
      <c r="AU688" s="49"/>
    </row>
    <row r="689" spans="3:64" ht="12.95" customHeight="1" x14ac:dyDescent="0.2">
      <c r="C689" s="71"/>
      <c r="D689" s="71"/>
      <c r="AA689" s="49"/>
      <c r="AB689" s="49"/>
      <c r="AC689" s="49"/>
      <c r="AD689" s="49"/>
      <c r="AE689" s="49"/>
      <c r="AG689" s="4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</row>
    <row r="690" spans="3:64" ht="12.95" customHeight="1" x14ac:dyDescent="0.2">
      <c r="C690" s="71"/>
      <c r="D690" s="71"/>
      <c r="AA690" s="49"/>
      <c r="AB690" s="49"/>
      <c r="AC690" s="49"/>
      <c r="AD690" s="49"/>
      <c r="AE690" s="49"/>
      <c r="AG690" s="4"/>
      <c r="AN690" s="49"/>
      <c r="AO690" s="49"/>
      <c r="AP690" s="49"/>
      <c r="AQ690" s="49"/>
      <c r="AR690" s="49"/>
      <c r="AS690" s="49"/>
      <c r="AT690" s="49"/>
      <c r="AU690" s="49"/>
    </row>
    <row r="691" spans="3:64" ht="12.95" customHeight="1" x14ac:dyDescent="0.2">
      <c r="C691" s="71"/>
      <c r="D691" s="71"/>
      <c r="AA691" s="49"/>
      <c r="AB691" s="49"/>
      <c r="AC691" s="49"/>
      <c r="AD691" s="49"/>
      <c r="AE691" s="49"/>
      <c r="AG691" s="4"/>
      <c r="AN691" s="49"/>
      <c r="AO691" s="49"/>
      <c r="AP691" s="49"/>
      <c r="AQ691" s="49"/>
      <c r="AR691" s="49"/>
      <c r="AS691" s="49"/>
      <c r="AT691" s="49"/>
      <c r="AU691" s="49"/>
    </row>
    <row r="692" spans="3:64" ht="12.95" customHeight="1" x14ac:dyDescent="0.2">
      <c r="C692" s="71"/>
      <c r="D692" s="71"/>
      <c r="AA692" s="49"/>
      <c r="AB692" s="49"/>
      <c r="AC692" s="49"/>
      <c r="AD692" s="49"/>
      <c r="AE692" s="49"/>
      <c r="AG692" s="4"/>
      <c r="AN692" s="49"/>
      <c r="AO692" s="49"/>
      <c r="AP692" s="49"/>
      <c r="AQ692" s="49"/>
      <c r="AR692" s="49"/>
      <c r="AS692" s="49"/>
      <c r="AT692" s="49"/>
      <c r="AU692" s="49"/>
    </row>
    <row r="693" spans="3:64" ht="12.95" customHeight="1" x14ac:dyDescent="0.2">
      <c r="C693" s="71"/>
      <c r="D693" s="71"/>
      <c r="AA693" s="49"/>
      <c r="AB693" s="49"/>
      <c r="AC693" s="49"/>
      <c r="AD693" s="49"/>
      <c r="AE693" s="49"/>
      <c r="AG693" s="4"/>
      <c r="AN693" s="49"/>
      <c r="AO693" s="49"/>
      <c r="AP693" s="49"/>
      <c r="AQ693" s="49"/>
      <c r="AR693" s="49"/>
      <c r="AS693" s="49"/>
      <c r="AT693" s="49"/>
      <c r="AU693" s="49"/>
    </row>
    <row r="694" spans="3:64" ht="12.95" customHeight="1" x14ac:dyDescent="0.2">
      <c r="C694" s="71"/>
      <c r="D694" s="71"/>
      <c r="AA694" s="49"/>
      <c r="AB694" s="49"/>
      <c r="AC694" s="49"/>
      <c r="AD694" s="49"/>
      <c r="AE694" s="49"/>
      <c r="AG694" s="4"/>
      <c r="AN694" s="49"/>
      <c r="AO694" s="49"/>
      <c r="AP694" s="49"/>
      <c r="AQ694" s="49"/>
      <c r="AR694" s="49"/>
      <c r="AS694" s="49"/>
      <c r="AT694" s="49"/>
      <c r="AU694" s="49"/>
    </row>
    <row r="695" spans="3:64" ht="12.95" customHeight="1" x14ac:dyDescent="0.2">
      <c r="C695" s="71"/>
      <c r="D695" s="71"/>
      <c r="AA695" s="49"/>
      <c r="AB695" s="49"/>
      <c r="AC695" s="49"/>
      <c r="AD695" s="49"/>
      <c r="AE695" s="49"/>
      <c r="AG695" s="4"/>
      <c r="AN695" s="49"/>
      <c r="AO695" s="49"/>
      <c r="AP695" s="49"/>
      <c r="AQ695" s="49"/>
      <c r="AR695" s="49"/>
      <c r="AS695" s="49"/>
      <c r="AT695" s="49"/>
      <c r="AU695" s="49"/>
    </row>
    <row r="696" spans="3:64" ht="12.95" customHeight="1" x14ac:dyDescent="0.2">
      <c r="C696" s="71"/>
      <c r="D696" s="71"/>
      <c r="AA696" s="49"/>
      <c r="AB696" s="49"/>
      <c r="AC696" s="49"/>
      <c r="AD696" s="49"/>
      <c r="AE696" s="49"/>
      <c r="AG696" s="4"/>
      <c r="AN696" s="49"/>
      <c r="AO696" s="49"/>
      <c r="AP696" s="49"/>
      <c r="AQ696" s="49"/>
      <c r="AR696" s="49"/>
      <c r="AS696" s="49"/>
      <c r="AT696" s="49"/>
      <c r="AU696" s="49"/>
    </row>
    <row r="697" spans="3:64" ht="12.95" customHeight="1" x14ac:dyDescent="0.2">
      <c r="C697" s="71"/>
      <c r="D697" s="71"/>
      <c r="AA697" s="49"/>
      <c r="AB697" s="49"/>
      <c r="AC697" s="49"/>
      <c r="AD697" s="49"/>
      <c r="AE697" s="49"/>
      <c r="AG697" s="4"/>
      <c r="AN697" s="49"/>
      <c r="AO697" s="49"/>
      <c r="AP697" s="49"/>
      <c r="AQ697" s="49"/>
      <c r="AR697" s="49"/>
      <c r="AS697" s="49"/>
      <c r="AT697" s="49"/>
      <c r="AU697" s="49"/>
    </row>
    <row r="698" spans="3:64" ht="12.95" customHeight="1" x14ac:dyDescent="0.2">
      <c r="C698" s="71"/>
      <c r="D698" s="71"/>
      <c r="AA698" s="49"/>
      <c r="AB698" s="49"/>
      <c r="AC698" s="49"/>
      <c r="AD698" s="49"/>
      <c r="AE698" s="49"/>
      <c r="AG698" s="4"/>
      <c r="AN698" s="49"/>
      <c r="AO698" s="49"/>
      <c r="AP698" s="49"/>
      <c r="AQ698" s="49"/>
      <c r="AR698" s="49"/>
      <c r="AS698" s="49"/>
      <c r="AT698" s="49"/>
      <c r="AU698" s="49"/>
    </row>
    <row r="699" spans="3:64" ht="12.95" customHeight="1" x14ac:dyDescent="0.2">
      <c r="C699" s="71"/>
      <c r="D699" s="71"/>
      <c r="AA699" s="49"/>
      <c r="AB699" s="49"/>
      <c r="AC699" s="49"/>
      <c r="AD699" s="49"/>
      <c r="AE699" s="49"/>
      <c r="AG699" s="4"/>
      <c r="AN699" s="49"/>
      <c r="AO699" s="49"/>
      <c r="AP699" s="49"/>
      <c r="AQ699" s="49"/>
      <c r="AR699" s="49"/>
      <c r="AS699" s="49"/>
      <c r="AT699" s="49"/>
      <c r="AU699" s="49"/>
    </row>
    <row r="700" spans="3:64" ht="12.95" customHeight="1" x14ac:dyDescent="0.2">
      <c r="C700" s="71"/>
      <c r="D700" s="71"/>
      <c r="AA700" s="49"/>
      <c r="AB700" s="49"/>
      <c r="AC700" s="49"/>
      <c r="AD700" s="49"/>
      <c r="AE700" s="49"/>
      <c r="AG700" s="4"/>
      <c r="AN700" s="49"/>
      <c r="AO700" s="49"/>
      <c r="AP700" s="49"/>
      <c r="AQ700" s="49"/>
      <c r="AR700" s="49"/>
      <c r="AS700" s="49"/>
      <c r="AT700" s="49"/>
      <c r="AU700" s="49"/>
    </row>
    <row r="701" spans="3:64" ht="12.95" customHeight="1" x14ac:dyDescent="0.2">
      <c r="C701" s="71"/>
      <c r="D701" s="71"/>
      <c r="AA701" s="49"/>
      <c r="AB701" s="49"/>
      <c r="AC701" s="49"/>
      <c r="AD701" s="49"/>
      <c r="AE701" s="49"/>
      <c r="AG701" s="4"/>
      <c r="AN701" s="49"/>
      <c r="AO701" s="49"/>
      <c r="AP701" s="49"/>
      <c r="AQ701" s="49"/>
      <c r="AR701" s="49"/>
      <c r="AS701" s="49"/>
      <c r="AT701" s="49"/>
      <c r="AU701" s="49"/>
    </row>
    <row r="702" spans="3:64" ht="12.95" customHeight="1" x14ac:dyDescent="0.2">
      <c r="C702" s="71"/>
      <c r="D702" s="71"/>
      <c r="AA702" s="49"/>
      <c r="AB702" s="49"/>
      <c r="AC702" s="49"/>
      <c r="AD702" s="49"/>
      <c r="AE702" s="49"/>
      <c r="AG702" s="4"/>
      <c r="AN702" s="49"/>
      <c r="AO702" s="49"/>
      <c r="AP702" s="49"/>
      <c r="AQ702" s="49"/>
      <c r="AR702" s="49"/>
      <c r="AS702" s="49"/>
      <c r="AT702" s="49"/>
      <c r="AU702" s="49"/>
    </row>
    <row r="703" spans="3:64" ht="12.95" customHeight="1" x14ac:dyDescent="0.2">
      <c r="C703" s="71"/>
      <c r="D703" s="71"/>
      <c r="AA703" s="49"/>
      <c r="AB703" s="49"/>
      <c r="AC703" s="49"/>
      <c r="AD703" s="49"/>
      <c r="AE703" s="49"/>
      <c r="AG703" s="4"/>
      <c r="AN703" s="49"/>
      <c r="AO703" s="49"/>
      <c r="AP703" s="49"/>
      <c r="AQ703" s="49"/>
      <c r="AR703" s="49"/>
      <c r="AS703" s="49"/>
      <c r="AT703" s="49"/>
      <c r="AU703" s="49"/>
    </row>
    <row r="704" spans="3:64" ht="12.95" customHeight="1" x14ac:dyDescent="0.2">
      <c r="C704" s="71"/>
      <c r="D704" s="71"/>
      <c r="AA704" s="49"/>
      <c r="AB704" s="49"/>
      <c r="AC704" s="49"/>
      <c r="AD704" s="49"/>
      <c r="AE704" s="49"/>
      <c r="AG704" s="4"/>
      <c r="AN704" s="49"/>
      <c r="AO704" s="49"/>
      <c r="AP704" s="49"/>
      <c r="AQ704" s="49"/>
      <c r="AR704" s="49"/>
      <c r="AS704" s="49"/>
      <c r="AT704" s="49"/>
      <c r="AU704" s="49"/>
    </row>
    <row r="705" spans="3:47" ht="12.95" customHeight="1" x14ac:dyDescent="0.2">
      <c r="C705" s="71"/>
      <c r="D705" s="71"/>
      <c r="AA705" s="49"/>
      <c r="AB705" s="49"/>
      <c r="AC705" s="49"/>
      <c r="AD705" s="49"/>
      <c r="AE705" s="49"/>
      <c r="AG705" s="4"/>
      <c r="AN705" s="49"/>
      <c r="AO705" s="49"/>
      <c r="AP705" s="49"/>
      <c r="AQ705" s="49"/>
      <c r="AR705" s="49"/>
      <c r="AS705" s="49"/>
      <c r="AT705" s="49"/>
      <c r="AU705" s="49"/>
    </row>
    <row r="706" spans="3:47" ht="12.95" customHeight="1" x14ac:dyDescent="0.2">
      <c r="C706" s="71"/>
      <c r="D706" s="71"/>
      <c r="AA706" s="49"/>
      <c r="AB706" s="49"/>
      <c r="AC706" s="49"/>
      <c r="AD706" s="49"/>
      <c r="AE706" s="49"/>
      <c r="AG706" s="4"/>
      <c r="AN706" s="49"/>
      <c r="AO706" s="49"/>
      <c r="AP706" s="49"/>
      <c r="AQ706" s="49"/>
      <c r="AR706" s="49"/>
      <c r="AS706" s="49"/>
      <c r="AT706" s="49"/>
      <c r="AU706" s="49"/>
    </row>
    <row r="707" spans="3:47" ht="12.95" customHeight="1" x14ac:dyDescent="0.2">
      <c r="C707" s="71"/>
      <c r="D707" s="71"/>
      <c r="AA707" s="49"/>
      <c r="AB707" s="49"/>
      <c r="AC707" s="49"/>
      <c r="AD707" s="49"/>
      <c r="AE707" s="49"/>
      <c r="AG707" s="4"/>
      <c r="AN707" s="49"/>
      <c r="AO707" s="49"/>
      <c r="AP707" s="49"/>
      <c r="AQ707" s="49"/>
      <c r="AR707" s="49"/>
      <c r="AS707" s="49"/>
      <c r="AT707" s="49"/>
      <c r="AU707" s="49"/>
    </row>
    <row r="708" spans="3:47" ht="12.95" customHeight="1" x14ac:dyDescent="0.2">
      <c r="C708" s="71"/>
      <c r="D708" s="71"/>
      <c r="AA708" s="49"/>
      <c r="AB708" s="49"/>
      <c r="AC708" s="49"/>
      <c r="AD708" s="49"/>
      <c r="AE708" s="49"/>
      <c r="AG708" s="4"/>
      <c r="AN708" s="49"/>
      <c r="AO708" s="49"/>
      <c r="AP708" s="49"/>
      <c r="AQ708" s="49"/>
      <c r="AR708" s="49"/>
      <c r="AS708" s="49"/>
      <c r="AT708" s="49"/>
      <c r="AU708" s="49"/>
    </row>
    <row r="709" spans="3:47" ht="12.95" customHeight="1" x14ac:dyDescent="0.2">
      <c r="C709" s="71"/>
      <c r="D709" s="71"/>
      <c r="AA709" s="49"/>
      <c r="AB709" s="49"/>
      <c r="AC709" s="49"/>
      <c r="AD709" s="49"/>
      <c r="AE709" s="49"/>
      <c r="AG709" s="4"/>
      <c r="AN709" s="49"/>
      <c r="AO709" s="49"/>
      <c r="AP709" s="49"/>
      <c r="AQ709" s="49"/>
      <c r="AR709" s="49"/>
      <c r="AS709" s="49"/>
      <c r="AT709" s="49"/>
      <c r="AU709" s="49"/>
    </row>
    <row r="710" spans="3:47" ht="12.95" customHeight="1" x14ac:dyDescent="0.2">
      <c r="C710" s="71"/>
      <c r="D710" s="71"/>
      <c r="AA710" s="49"/>
      <c r="AB710" s="49"/>
      <c r="AC710" s="49"/>
      <c r="AD710" s="49"/>
      <c r="AE710" s="49"/>
      <c r="AG710" s="4"/>
      <c r="AN710" s="49"/>
      <c r="AO710" s="49"/>
      <c r="AP710" s="49"/>
      <c r="AQ710" s="49"/>
      <c r="AR710" s="49"/>
      <c r="AS710" s="49"/>
      <c r="AT710" s="49"/>
      <c r="AU710" s="49"/>
    </row>
    <row r="711" spans="3:47" ht="12.95" customHeight="1" x14ac:dyDescent="0.2">
      <c r="C711" s="71"/>
      <c r="D711" s="71"/>
      <c r="AA711" s="49"/>
      <c r="AB711" s="49"/>
      <c r="AC711" s="49"/>
      <c r="AD711" s="49"/>
      <c r="AE711" s="49"/>
      <c r="AG711" s="4"/>
      <c r="AN711" s="49"/>
      <c r="AO711" s="49"/>
      <c r="AP711" s="49"/>
      <c r="AQ711" s="49"/>
      <c r="AR711" s="49"/>
      <c r="AS711" s="49"/>
      <c r="AT711" s="49"/>
      <c r="AU711" s="49"/>
    </row>
    <row r="712" spans="3:47" ht="12.95" customHeight="1" x14ac:dyDescent="0.2">
      <c r="C712" s="71"/>
      <c r="D712" s="71"/>
      <c r="AA712" s="49"/>
      <c r="AB712" s="49"/>
      <c r="AC712" s="49"/>
      <c r="AD712" s="49"/>
      <c r="AE712" s="49"/>
      <c r="AG712" s="4"/>
      <c r="AN712" s="49"/>
      <c r="AO712" s="49"/>
      <c r="AP712" s="49"/>
      <c r="AQ712" s="49"/>
      <c r="AR712" s="49"/>
      <c r="AS712" s="49"/>
      <c r="AT712" s="49"/>
      <c r="AU712" s="49"/>
    </row>
    <row r="713" spans="3:47" ht="12.95" customHeight="1" x14ac:dyDescent="0.2">
      <c r="C713" s="71"/>
      <c r="D713" s="71"/>
      <c r="AA713" s="49"/>
      <c r="AB713" s="49"/>
      <c r="AC713" s="49"/>
      <c r="AD713" s="49"/>
      <c r="AE713" s="49"/>
      <c r="AG713" s="4"/>
      <c r="AN713" s="49"/>
      <c r="AO713" s="49"/>
      <c r="AP713" s="49"/>
      <c r="AQ713" s="49"/>
      <c r="AR713" s="49"/>
      <c r="AS713" s="49"/>
      <c r="AT713" s="49"/>
      <c r="AU713" s="49"/>
    </row>
    <row r="714" spans="3:47" ht="12.95" customHeight="1" x14ac:dyDescent="0.2">
      <c r="C714" s="71"/>
      <c r="D714" s="71"/>
      <c r="AA714" s="49"/>
      <c r="AB714" s="49"/>
      <c r="AC714" s="49"/>
      <c r="AD714" s="49"/>
      <c r="AE714" s="49"/>
      <c r="AG714" s="4"/>
      <c r="AN714" s="49"/>
      <c r="AO714" s="49"/>
      <c r="AP714" s="49"/>
      <c r="AQ714" s="49"/>
      <c r="AR714" s="49"/>
      <c r="AS714" s="49"/>
      <c r="AT714" s="49"/>
      <c r="AU714" s="49"/>
    </row>
    <row r="715" spans="3:47" ht="12.95" customHeight="1" x14ac:dyDescent="0.2">
      <c r="C715" s="71"/>
      <c r="D715" s="71"/>
      <c r="AA715" s="49"/>
      <c r="AB715" s="49"/>
      <c r="AC715" s="49"/>
      <c r="AD715" s="49"/>
      <c r="AE715" s="49"/>
      <c r="AG715" s="4"/>
      <c r="AN715" s="49"/>
      <c r="AO715" s="49"/>
      <c r="AP715" s="49"/>
      <c r="AQ715" s="49"/>
      <c r="AR715" s="49"/>
      <c r="AS715" s="49"/>
      <c r="AT715" s="49"/>
      <c r="AU715" s="49"/>
    </row>
    <row r="716" spans="3:47" ht="12.95" customHeight="1" x14ac:dyDescent="0.2">
      <c r="C716" s="71"/>
      <c r="D716" s="71"/>
      <c r="AA716" s="49"/>
      <c r="AB716" s="49"/>
      <c r="AC716" s="49"/>
      <c r="AD716" s="49"/>
      <c r="AE716" s="49"/>
      <c r="AG716" s="4"/>
      <c r="AN716" s="49"/>
      <c r="AO716" s="49"/>
      <c r="AP716" s="49"/>
      <c r="AQ716" s="49"/>
      <c r="AR716" s="49"/>
      <c r="AS716" s="49"/>
      <c r="AT716" s="49"/>
      <c r="AU716" s="49"/>
    </row>
    <row r="717" spans="3:47" ht="12.95" customHeight="1" x14ac:dyDescent="0.2">
      <c r="C717" s="71"/>
      <c r="D717" s="71"/>
      <c r="AA717" s="49"/>
      <c r="AB717" s="49"/>
      <c r="AC717" s="49"/>
      <c r="AD717" s="49"/>
      <c r="AE717" s="49"/>
      <c r="AG717" s="4"/>
      <c r="AN717" s="49"/>
      <c r="AO717" s="49"/>
      <c r="AP717" s="49"/>
      <c r="AQ717" s="49"/>
      <c r="AR717" s="49"/>
      <c r="AS717" s="49"/>
      <c r="AT717" s="49"/>
      <c r="AU717" s="49"/>
    </row>
    <row r="718" spans="3:47" ht="12.95" customHeight="1" x14ac:dyDescent="0.2">
      <c r="C718" s="71"/>
      <c r="D718" s="71"/>
      <c r="AA718" s="49"/>
      <c r="AB718" s="49"/>
      <c r="AC718" s="49"/>
      <c r="AD718" s="49"/>
      <c r="AE718" s="49"/>
      <c r="AG718" s="4"/>
      <c r="AN718" s="49"/>
      <c r="AO718" s="49"/>
      <c r="AP718" s="49"/>
      <c r="AQ718" s="49"/>
      <c r="AR718" s="49"/>
      <c r="AS718" s="49"/>
      <c r="AT718" s="49"/>
      <c r="AU718" s="49"/>
    </row>
    <row r="719" spans="3:47" ht="12.95" customHeight="1" x14ac:dyDescent="0.2">
      <c r="C719" s="71"/>
      <c r="D719" s="71"/>
      <c r="AA719" s="49"/>
      <c r="AB719" s="49"/>
      <c r="AC719" s="49"/>
      <c r="AD719" s="49"/>
      <c r="AE719" s="49"/>
      <c r="AG719" s="4"/>
      <c r="AN719" s="49"/>
      <c r="AO719" s="49"/>
      <c r="AP719" s="49"/>
      <c r="AQ719" s="49"/>
      <c r="AR719" s="49"/>
      <c r="AS719" s="49"/>
      <c r="AT719" s="49"/>
      <c r="AU719" s="49"/>
    </row>
    <row r="720" spans="3:47" ht="12.95" customHeight="1" x14ac:dyDescent="0.2">
      <c r="C720" s="71"/>
      <c r="D720" s="71"/>
      <c r="AA720" s="49"/>
      <c r="AB720" s="49"/>
      <c r="AC720" s="49"/>
      <c r="AD720" s="49"/>
      <c r="AE720" s="49"/>
      <c r="AG720" s="4"/>
      <c r="AN720" s="49"/>
      <c r="AO720" s="49"/>
      <c r="AP720" s="49"/>
      <c r="AQ720" s="49"/>
      <c r="AR720" s="49"/>
      <c r="AS720" s="49"/>
      <c r="AT720" s="49"/>
      <c r="AU720" s="49"/>
    </row>
    <row r="721" spans="3:64" ht="12.95" customHeight="1" x14ac:dyDescent="0.2">
      <c r="C721" s="71"/>
      <c r="D721" s="71"/>
      <c r="AA721" s="49"/>
      <c r="AB721" s="49"/>
      <c r="AC721" s="49"/>
      <c r="AD721" s="49"/>
      <c r="AE721" s="49"/>
      <c r="AG721" s="4"/>
      <c r="AN721" s="49"/>
      <c r="AO721" s="49"/>
      <c r="AP721" s="49"/>
      <c r="AQ721" s="49"/>
      <c r="AR721" s="49"/>
      <c r="AS721" s="49"/>
      <c r="AT721" s="49"/>
      <c r="AU721" s="49"/>
    </row>
    <row r="722" spans="3:64" ht="12.95" customHeight="1" x14ac:dyDescent="0.2">
      <c r="C722" s="71"/>
      <c r="D722" s="71"/>
      <c r="AA722" s="49"/>
      <c r="AB722" s="49"/>
      <c r="AC722" s="49"/>
      <c r="AD722" s="49"/>
      <c r="AE722" s="49"/>
      <c r="AG722" s="4"/>
      <c r="AN722" s="49"/>
      <c r="AO722" s="49"/>
      <c r="AP722" s="49"/>
      <c r="AQ722" s="49"/>
      <c r="AR722" s="49"/>
      <c r="AS722" s="49"/>
      <c r="AT722" s="49"/>
      <c r="AU722" s="49"/>
    </row>
    <row r="723" spans="3:64" ht="12.95" customHeight="1" x14ac:dyDescent="0.2">
      <c r="C723" s="71"/>
      <c r="D723" s="71"/>
      <c r="AA723" s="49"/>
      <c r="AB723" s="49"/>
      <c r="AC723" s="49"/>
      <c r="AD723" s="49"/>
      <c r="AE723" s="49"/>
      <c r="AG723" s="4"/>
      <c r="AN723" s="49"/>
      <c r="AO723" s="49"/>
      <c r="AP723" s="49"/>
      <c r="AQ723" s="49"/>
      <c r="AR723" s="49"/>
      <c r="AS723" s="49"/>
      <c r="AT723" s="49"/>
      <c r="AU723" s="49"/>
    </row>
    <row r="724" spans="3:64" ht="12.95" customHeight="1" x14ac:dyDescent="0.2">
      <c r="C724" s="71"/>
      <c r="D724" s="71"/>
      <c r="AA724" s="49"/>
      <c r="AB724" s="49"/>
      <c r="AC724" s="49"/>
      <c r="AD724" s="49"/>
      <c r="AE724" s="49"/>
      <c r="AG724" s="4"/>
      <c r="AN724" s="49"/>
      <c r="AO724" s="49"/>
      <c r="AP724" s="49"/>
      <c r="AQ724" s="49"/>
      <c r="AR724" s="49"/>
      <c r="AS724" s="49"/>
      <c r="AT724" s="49"/>
      <c r="AU724" s="49"/>
    </row>
    <row r="725" spans="3:64" ht="12.95" customHeight="1" x14ac:dyDescent="0.2">
      <c r="C725" s="71"/>
      <c r="D725" s="71"/>
      <c r="AA725" s="49"/>
      <c r="AB725" s="49"/>
      <c r="AC725" s="49"/>
      <c r="AD725" s="49"/>
      <c r="AE725" s="49"/>
      <c r="AG725" s="4"/>
      <c r="AN725" s="49"/>
      <c r="AO725" s="49"/>
      <c r="AP725" s="49"/>
      <c r="AQ725" s="49"/>
      <c r="AR725" s="49"/>
      <c r="AS725" s="49"/>
      <c r="AT725" s="49"/>
      <c r="AU725" s="49"/>
      <c r="AV725" s="49"/>
    </row>
    <row r="726" spans="3:64" ht="12.95" customHeight="1" x14ac:dyDescent="0.2">
      <c r="C726" s="71"/>
      <c r="D726" s="71"/>
      <c r="AA726" s="49"/>
      <c r="AB726" s="49"/>
      <c r="AC726" s="49"/>
      <c r="AD726" s="49"/>
      <c r="AE726" s="49"/>
      <c r="AG726" s="4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  <c r="BG726" s="49"/>
      <c r="BH726" s="49"/>
      <c r="BI726" s="49"/>
      <c r="BJ726" s="49"/>
      <c r="BK726" s="49"/>
      <c r="BL726" s="49"/>
    </row>
    <row r="727" spans="3:64" ht="12.95" customHeight="1" x14ac:dyDescent="0.2">
      <c r="C727" s="71"/>
      <c r="D727" s="71"/>
      <c r="AA727" s="49"/>
      <c r="AB727" s="49"/>
      <c r="AC727" s="49"/>
      <c r="AD727" s="49"/>
      <c r="AE727" s="49"/>
      <c r="AG727" s="4"/>
      <c r="AN727" s="49"/>
      <c r="AO727" s="49"/>
      <c r="AP727" s="49"/>
      <c r="AQ727" s="49"/>
      <c r="AR727" s="49"/>
      <c r="AS727" s="49"/>
      <c r="AT727" s="49"/>
      <c r="AU727" s="49"/>
    </row>
    <row r="728" spans="3:64" ht="12.95" customHeight="1" x14ac:dyDescent="0.2">
      <c r="C728" s="71"/>
      <c r="D728" s="71"/>
      <c r="AA728" s="49"/>
      <c r="AB728" s="49"/>
      <c r="AC728" s="49"/>
      <c r="AD728" s="49"/>
      <c r="AE728" s="49"/>
      <c r="AG728" s="4"/>
      <c r="AN728" s="49"/>
      <c r="AO728" s="49"/>
      <c r="AP728" s="49"/>
      <c r="AQ728" s="49"/>
      <c r="AR728" s="49"/>
      <c r="AS728" s="49"/>
      <c r="AT728" s="49"/>
      <c r="AU728" s="49"/>
    </row>
    <row r="729" spans="3:64" ht="12.95" customHeight="1" x14ac:dyDescent="0.2">
      <c r="C729" s="71"/>
      <c r="D729" s="71"/>
      <c r="AA729" s="49"/>
      <c r="AB729" s="49"/>
      <c r="AC729" s="49"/>
      <c r="AD729" s="49"/>
      <c r="AE729" s="49"/>
      <c r="AG729" s="4"/>
      <c r="AN729" s="49"/>
      <c r="AO729" s="49"/>
      <c r="AP729" s="49"/>
      <c r="AQ729" s="49"/>
      <c r="AR729" s="49"/>
      <c r="AS729" s="49"/>
      <c r="AT729" s="49"/>
      <c r="AU729" s="49"/>
    </row>
    <row r="730" spans="3:64" ht="12.95" customHeight="1" x14ac:dyDescent="0.2">
      <c r="C730" s="71"/>
      <c r="D730" s="71"/>
      <c r="AA730" s="49"/>
      <c r="AB730" s="49"/>
      <c r="AC730" s="49"/>
      <c r="AD730" s="49"/>
      <c r="AE730" s="49"/>
      <c r="AG730" s="4"/>
      <c r="AN730" s="49"/>
      <c r="AO730" s="49"/>
      <c r="AP730" s="49"/>
      <c r="AQ730" s="49"/>
      <c r="AR730" s="49"/>
      <c r="AS730" s="49"/>
      <c r="AT730" s="49"/>
      <c r="AU730" s="49"/>
    </row>
    <row r="731" spans="3:64" ht="12.95" customHeight="1" x14ac:dyDescent="0.2">
      <c r="C731" s="71"/>
      <c r="D731" s="71"/>
      <c r="AA731" s="49"/>
      <c r="AB731" s="49"/>
      <c r="AC731" s="49"/>
      <c r="AD731" s="49"/>
      <c r="AE731" s="49"/>
      <c r="AG731" s="4"/>
      <c r="AN731" s="49"/>
      <c r="AO731" s="49"/>
      <c r="AP731" s="49"/>
      <c r="AQ731" s="49"/>
      <c r="AR731" s="49"/>
      <c r="AS731" s="49"/>
      <c r="AT731" s="49"/>
      <c r="AU731" s="49"/>
    </row>
    <row r="732" spans="3:64" ht="12.95" customHeight="1" x14ac:dyDescent="0.2">
      <c r="C732" s="71"/>
      <c r="D732" s="71"/>
      <c r="AA732" s="49"/>
      <c r="AB732" s="49"/>
      <c r="AC732" s="49"/>
      <c r="AD732" s="49"/>
      <c r="AE732" s="49"/>
      <c r="AG732" s="4"/>
      <c r="AN732" s="49"/>
      <c r="AO732" s="49"/>
      <c r="AP732" s="49"/>
      <c r="AQ732" s="49"/>
      <c r="AR732" s="49"/>
      <c r="AS732" s="49"/>
      <c r="AT732" s="49"/>
      <c r="AU732" s="49"/>
    </row>
    <row r="733" spans="3:64" ht="12.95" customHeight="1" x14ac:dyDescent="0.2">
      <c r="C733" s="71"/>
      <c r="D733" s="71"/>
      <c r="AA733" s="49"/>
      <c r="AB733" s="49"/>
      <c r="AC733" s="49"/>
      <c r="AD733" s="49"/>
      <c r="AE733" s="49"/>
      <c r="AG733" s="4"/>
      <c r="AN733" s="49"/>
      <c r="AO733" s="49"/>
      <c r="AP733" s="49"/>
      <c r="AQ733" s="49"/>
      <c r="AR733" s="49"/>
      <c r="AS733" s="49"/>
      <c r="AT733" s="49"/>
      <c r="AU733" s="49"/>
    </row>
    <row r="734" spans="3:64" ht="12.95" customHeight="1" x14ac:dyDescent="0.2">
      <c r="C734" s="71"/>
      <c r="D734" s="71"/>
      <c r="AA734" s="49"/>
      <c r="AB734" s="49"/>
      <c r="AC734" s="49"/>
      <c r="AD734" s="49"/>
      <c r="AE734" s="49"/>
      <c r="AG734" s="4"/>
      <c r="AN734" s="49"/>
      <c r="AO734" s="49"/>
      <c r="AP734" s="49"/>
      <c r="AQ734" s="49"/>
      <c r="AR734" s="49"/>
      <c r="AS734" s="49"/>
      <c r="AT734" s="49"/>
      <c r="AU734" s="49"/>
    </row>
    <row r="735" spans="3:64" ht="12.95" customHeight="1" x14ac:dyDescent="0.2">
      <c r="C735" s="71"/>
      <c r="D735" s="71"/>
      <c r="AA735" s="49"/>
      <c r="AB735" s="49"/>
      <c r="AC735" s="49"/>
      <c r="AD735" s="49"/>
      <c r="AE735" s="49"/>
      <c r="AG735" s="4"/>
      <c r="AN735" s="49"/>
      <c r="AO735" s="49"/>
      <c r="AP735" s="49"/>
      <c r="AQ735" s="49"/>
      <c r="AR735" s="49"/>
      <c r="AS735" s="49"/>
      <c r="AT735" s="49"/>
      <c r="AU735" s="49"/>
    </row>
    <row r="736" spans="3:64" ht="12.95" customHeight="1" x14ac:dyDescent="0.2">
      <c r="C736" s="71"/>
      <c r="D736" s="71"/>
      <c r="AA736" s="49"/>
      <c r="AB736" s="49"/>
      <c r="AC736" s="49"/>
      <c r="AD736" s="49"/>
      <c r="AE736" s="49"/>
      <c r="AG736" s="4"/>
      <c r="AN736" s="49"/>
      <c r="AO736" s="49"/>
      <c r="AP736" s="49"/>
      <c r="AQ736" s="49"/>
      <c r="AR736" s="49"/>
      <c r="AS736" s="49"/>
      <c r="AT736" s="49"/>
      <c r="AU736" s="49"/>
    </row>
    <row r="737" spans="3:64" ht="12.95" customHeight="1" x14ac:dyDescent="0.2">
      <c r="C737" s="71"/>
      <c r="D737" s="71"/>
      <c r="AA737" s="49"/>
      <c r="AB737" s="49"/>
      <c r="AC737" s="49"/>
      <c r="AD737" s="49"/>
      <c r="AE737" s="49"/>
      <c r="AG737" s="4"/>
      <c r="AN737" s="49"/>
      <c r="AO737" s="49"/>
      <c r="AP737" s="49"/>
      <c r="AQ737" s="49"/>
      <c r="AR737" s="49"/>
      <c r="AS737" s="49"/>
      <c r="AT737" s="49"/>
      <c r="AU737" s="49"/>
    </row>
    <row r="738" spans="3:64" ht="12.95" customHeight="1" x14ac:dyDescent="0.2">
      <c r="C738" s="71"/>
      <c r="D738" s="71"/>
      <c r="AA738" s="49"/>
      <c r="AB738" s="49"/>
      <c r="AC738" s="49"/>
      <c r="AD738" s="49"/>
      <c r="AE738" s="49"/>
      <c r="AG738" s="4"/>
      <c r="AN738" s="49"/>
      <c r="AO738" s="49"/>
      <c r="AP738" s="49"/>
      <c r="AQ738" s="49"/>
      <c r="AR738" s="49"/>
      <c r="AS738" s="49"/>
      <c r="AT738" s="49"/>
      <c r="AU738" s="49"/>
    </row>
    <row r="739" spans="3:64" ht="12.95" customHeight="1" x14ac:dyDescent="0.2">
      <c r="C739" s="71"/>
      <c r="D739" s="71"/>
      <c r="AA739" s="49"/>
      <c r="AB739" s="49"/>
      <c r="AC739" s="49"/>
      <c r="AD739" s="49"/>
      <c r="AE739" s="49"/>
      <c r="AG739" s="4"/>
      <c r="AN739" s="49"/>
      <c r="AO739" s="49"/>
      <c r="AP739" s="49"/>
      <c r="AQ739" s="49"/>
      <c r="AR739" s="49"/>
      <c r="AS739" s="49"/>
      <c r="AT739" s="49"/>
      <c r="AU739" s="49"/>
    </row>
    <row r="740" spans="3:64" ht="12.95" customHeight="1" x14ac:dyDescent="0.2">
      <c r="C740" s="71"/>
      <c r="D740" s="71"/>
      <c r="AA740" s="49"/>
      <c r="AB740" s="49"/>
      <c r="AC740" s="49"/>
      <c r="AD740" s="49"/>
      <c r="AE740" s="49"/>
      <c r="AG740" s="4"/>
      <c r="AN740" s="49"/>
      <c r="AO740" s="49"/>
      <c r="AP740" s="49"/>
      <c r="AQ740" s="49"/>
      <c r="AR740" s="49"/>
      <c r="AS740" s="49"/>
      <c r="AT740" s="49"/>
      <c r="AU740" s="49"/>
    </row>
    <row r="741" spans="3:64" ht="12.95" customHeight="1" x14ac:dyDescent="0.2">
      <c r="C741" s="71"/>
      <c r="D741" s="71"/>
      <c r="AA741" s="49"/>
      <c r="AB741" s="49"/>
      <c r="AC741" s="49"/>
      <c r="AD741" s="49"/>
      <c r="AE741" s="49"/>
      <c r="AG741" s="4"/>
      <c r="AN741" s="49"/>
      <c r="AO741" s="49"/>
      <c r="AP741" s="49"/>
      <c r="AQ741" s="49"/>
      <c r="AR741" s="49"/>
      <c r="AS741" s="49"/>
      <c r="AT741" s="49"/>
      <c r="AU741" s="49"/>
    </row>
    <row r="742" spans="3:64" ht="12.95" customHeight="1" x14ac:dyDescent="0.2">
      <c r="C742" s="71"/>
      <c r="D742" s="71"/>
      <c r="AA742" s="49"/>
      <c r="AB742" s="49"/>
      <c r="AC742" s="49"/>
      <c r="AD742" s="49"/>
      <c r="AE742" s="49"/>
      <c r="AG742" s="4"/>
      <c r="AN742" s="49"/>
      <c r="AO742" s="49"/>
      <c r="AP742" s="49"/>
      <c r="AQ742" s="49"/>
      <c r="AR742" s="49"/>
      <c r="AS742" s="49"/>
      <c r="AT742" s="49"/>
      <c r="AU742" s="49"/>
    </row>
    <row r="743" spans="3:64" ht="12.95" customHeight="1" x14ac:dyDescent="0.2">
      <c r="C743" s="71"/>
      <c r="D743" s="71"/>
      <c r="AA743" s="49"/>
      <c r="AB743" s="49"/>
      <c r="AC743" s="49"/>
      <c r="AD743" s="49"/>
      <c r="AE743" s="49"/>
      <c r="AG743" s="4"/>
      <c r="AN743" s="49"/>
      <c r="AO743" s="49"/>
      <c r="AP743" s="49"/>
      <c r="AQ743" s="49"/>
      <c r="AR743" s="49"/>
      <c r="AS743" s="49"/>
      <c r="AT743" s="49"/>
      <c r="AU743" s="49"/>
    </row>
    <row r="744" spans="3:64" ht="12.95" customHeight="1" x14ac:dyDescent="0.2">
      <c r="C744" s="71"/>
      <c r="D744" s="71"/>
      <c r="AA744" s="49"/>
      <c r="AB744" s="49"/>
      <c r="AC744" s="49"/>
      <c r="AD744" s="49"/>
      <c r="AE744" s="49"/>
      <c r="AG744" s="4"/>
      <c r="AN744" s="49"/>
      <c r="AO744" s="49"/>
      <c r="AP744" s="49"/>
      <c r="AQ744" s="49"/>
      <c r="AR744" s="49"/>
      <c r="AS744" s="49"/>
      <c r="AT744" s="49"/>
      <c r="AU744" s="49"/>
    </row>
    <row r="745" spans="3:64" ht="12.95" customHeight="1" x14ac:dyDescent="0.2">
      <c r="C745" s="71"/>
      <c r="D745" s="71"/>
      <c r="AA745" s="49"/>
      <c r="AB745" s="49"/>
      <c r="AC745" s="49"/>
      <c r="AD745" s="49"/>
      <c r="AE745" s="49"/>
      <c r="AG745" s="4"/>
      <c r="AN745" s="49"/>
      <c r="AO745" s="49"/>
      <c r="AP745" s="49"/>
      <c r="AQ745" s="49"/>
      <c r="AR745" s="49"/>
      <c r="AS745" s="49"/>
      <c r="AT745" s="49"/>
      <c r="AU745" s="49"/>
    </row>
    <row r="746" spans="3:64" ht="12.95" customHeight="1" x14ac:dyDescent="0.2">
      <c r="C746" s="71"/>
      <c r="D746" s="71"/>
      <c r="AA746" s="49"/>
      <c r="AB746" s="49"/>
      <c r="AC746" s="49"/>
      <c r="AD746" s="49"/>
      <c r="AE746" s="49"/>
      <c r="AG746" s="4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</row>
    <row r="747" spans="3:64" ht="12.95" customHeight="1" x14ac:dyDescent="0.2">
      <c r="C747" s="71"/>
      <c r="D747" s="71"/>
      <c r="AA747" s="49"/>
      <c r="AB747" s="49"/>
      <c r="AC747" s="49"/>
      <c r="AD747" s="49"/>
      <c r="AE747" s="49"/>
      <c r="AG747" s="4"/>
      <c r="AN747" s="49"/>
      <c r="AO747" s="49"/>
      <c r="AP747" s="49"/>
      <c r="AQ747" s="49"/>
      <c r="AR747" s="49"/>
      <c r="AS747" s="49"/>
      <c r="AT747" s="49"/>
      <c r="AU747" s="49"/>
    </row>
    <row r="748" spans="3:64" ht="12.95" customHeight="1" x14ac:dyDescent="0.2">
      <c r="C748" s="71"/>
      <c r="D748" s="71"/>
      <c r="AA748" s="49"/>
      <c r="AB748" s="49"/>
      <c r="AC748" s="49"/>
      <c r="AD748" s="49"/>
      <c r="AE748" s="49"/>
      <c r="AG748" s="4"/>
      <c r="AN748" s="49"/>
      <c r="AO748" s="49"/>
      <c r="AP748" s="49"/>
      <c r="AQ748" s="49"/>
      <c r="AR748" s="49"/>
      <c r="AS748" s="49"/>
      <c r="AT748" s="49"/>
      <c r="AU748" s="49"/>
    </row>
    <row r="749" spans="3:64" ht="12.95" customHeight="1" x14ac:dyDescent="0.2">
      <c r="C749" s="71"/>
      <c r="D749" s="71"/>
      <c r="AA749" s="49"/>
      <c r="AB749" s="49"/>
      <c r="AC749" s="49"/>
      <c r="AD749" s="49"/>
      <c r="AE749" s="49"/>
      <c r="AG749" s="4"/>
      <c r="AN749" s="49"/>
      <c r="AO749" s="49"/>
      <c r="AP749" s="49"/>
      <c r="AQ749" s="49"/>
      <c r="AR749" s="49"/>
      <c r="AS749" s="49"/>
      <c r="AT749" s="49"/>
      <c r="AU749" s="49"/>
    </row>
    <row r="750" spans="3:64" ht="12.95" customHeight="1" x14ac:dyDescent="0.2">
      <c r="C750" s="71"/>
      <c r="D750" s="71"/>
      <c r="AA750" s="49"/>
      <c r="AB750" s="49"/>
      <c r="AC750" s="49"/>
      <c r="AD750" s="49"/>
      <c r="AE750" s="49"/>
      <c r="AG750" s="4"/>
      <c r="AN750" s="49"/>
      <c r="AO750" s="49"/>
      <c r="AP750" s="49"/>
      <c r="AQ750" s="49"/>
      <c r="AR750" s="49"/>
      <c r="AS750" s="49"/>
      <c r="AT750" s="49"/>
      <c r="AU750" s="49"/>
    </row>
    <row r="751" spans="3:64" ht="12.95" customHeight="1" x14ac:dyDescent="0.2">
      <c r="C751" s="71"/>
      <c r="D751" s="71"/>
      <c r="AA751" s="49"/>
      <c r="AB751" s="49"/>
      <c r="AC751" s="49"/>
      <c r="AD751" s="49"/>
      <c r="AE751" s="49"/>
      <c r="AG751" s="4"/>
      <c r="AN751" s="49"/>
      <c r="AO751" s="49"/>
      <c r="AP751" s="49"/>
      <c r="AQ751" s="49"/>
      <c r="AR751" s="49"/>
      <c r="AS751" s="49"/>
      <c r="AT751" s="49"/>
      <c r="AU751" s="49"/>
    </row>
    <row r="752" spans="3:64" ht="12.95" customHeight="1" x14ac:dyDescent="0.2">
      <c r="C752" s="71"/>
      <c r="D752" s="71"/>
      <c r="AA752" s="49"/>
      <c r="AB752" s="49"/>
      <c r="AC752" s="49"/>
      <c r="AD752" s="49"/>
      <c r="AE752" s="49"/>
      <c r="AG752" s="4"/>
      <c r="AN752" s="49"/>
      <c r="AO752" s="49"/>
      <c r="AP752" s="49"/>
      <c r="AQ752" s="49"/>
      <c r="AR752" s="49"/>
      <c r="AS752" s="49"/>
      <c r="AT752" s="49"/>
      <c r="AU752" s="49"/>
    </row>
    <row r="753" spans="3:64" ht="12.95" customHeight="1" x14ac:dyDescent="0.2">
      <c r="C753" s="71"/>
      <c r="D753" s="71"/>
      <c r="AA753" s="49"/>
      <c r="AB753" s="49"/>
      <c r="AC753" s="49"/>
      <c r="AD753" s="49"/>
      <c r="AE753" s="49"/>
      <c r="AG753" s="4"/>
      <c r="AN753" s="49"/>
      <c r="AO753" s="49"/>
      <c r="AP753" s="49"/>
      <c r="AQ753" s="49"/>
      <c r="AR753" s="49"/>
      <c r="AS753" s="49"/>
      <c r="AT753" s="49"/>
      <c r="AU753" s="49"/>
    </row>
    <row r="754" spans="3:64" ht="12.95" customHeight="1" x14ac:dyDescent="0.2">
      <c r="C754" s="71"/>
      <c r="D754" s="71"/>
      <c r="AA754" s="49"/>
      <c r="AB754" s="49"/>
      <c r="AC754" s="49"/>
      <c r="AD754" s="49"/>
      <c r="AE754" s="49"/>
      <c r="AG754" s="4"/>
      <c r="AN754" s="49"/>
      <c r="AO754" s="49"/>
      <c r="AP754" s="49"/>
      <c r="AQ754" s="49"/>
      <c r="AR754" s="49"/>
      <c r="AS754" s="49"/>
      <c r="AT754" s="49"/>
      <c r="AU754" s="49"/>
    </row>
    <row r="755" spans="3:64" ht="12.95" customHeight="1" x14ac:dyDescent="0.2">
      <c r="C755" s="71"/>
      <c r="D755" s="71"/>
      <c r="AA755" s="49"/>
      <c r="AB755" s="49"/>
      <c r="AC755" s="49"/>
      <c r="AD755" s="49"/>
      <c r="AE755" s="49"/>
      <c r="AG755" s="4"/>
      <c r="AN755" s="49"/>
      <c r="AO755" s="49"/>
      <c r="AP755" s="49"/>
      <c r="AQ755" s="49"/>
      <c r="AR755" s="49"/>
      <c r="AS755" s="49"/>
      <c r="AT755" s="49"/>
      <c r="AU755" s="49"/>
    </row>
    <row r="756" spans="3:64" ht="12.95" customHeight="1" x14ac:dyDescent="0.2">
      <c r="C756" s="71"/>
      <c r="D756" s="71"/>
      <c r="AA756" s="49"/>
      <c r="AB756" s="49"/>
      <c r="AC756" s="49"/>
      <c r="AD756" s="49"/>
      <c r="AE756" s="49"/>
      <c r="AG756" s="4"/>
      <c r="AN756" s="49"/>
      <c r="AO756" s="49"/>
      <c r="AP756" s="49"/>
      <c r="AQ756" s="49"/>
      <c r="AR756" s="49"/>
      <c r="AS756" s="49"/>
      <c r="AT756" s="49"/>
      <c r="AU756" s="49"/>
    </row>
    <row r="757" spans="3:64" ht="12.95" customHeight="1" x14ac:dyDescent="0.2">
      <c r="C757" s="71"/>
      <c r="D757" s="71"/>
      <c r="AA757" s="49"/>
      <c r="AB757" s="49"/>
      <c r="AC757" s="49"/>
      <c r="AD757" s="49"/>
      <c r="AE757" s="49"/>
      <c r="AG757" s="4"/>
      <c r="AN757" s="49"/>
      <c r="AO757" s="49"/>
      <c r="AP757" s="49"/>
      <c r="AQ757" s="49"/>
      <c r="AR757" s="49"/>
      <c r="AS757" s="49"/>
      <c r="AT757" s="49"/>
      <c r="AU757" s="49"/>
      <c r="AV757" s="49"/>
    </row>
    <row r="758" spans="3:64" ht="12.95" customHeight="1" x14ac:dyDescent="0.2">
      <c r="C758" s="71"/>
      <c r="D758" s="71"/>
      <c r="AA758" s="49"/>
      <c r="AB758" s="49"/>
      <c r="AC758" s="49"/>
      <c r="AD758" s="49"/>
      <c r="AE758" s="49"/>
      <c r="AG758" s="4"/>
      <c r="AN758" s="49"/>
      <c r="AO758" s="49"/>
      <c r="AP758" s="49"/>
      <c r="AQ758" s="49"/>
      <c r="AR758" s="49"/>
      <c r="AS758" s="49"/>
      <c r="AT758" s="49"/>
      <c r="AU758" s="49"/>
    </row>
    <row r="759" spans="3:64" ht="12.95" customHeight="1" x14ac:dyDescent="0.2">
      <c r="C759" s="71"/>
      <c r="D759" s="71"/>
      <c r="AA759" s="49"/>
      <c r="AB759" s="49"/>
      <c r="AC759" s="49"/>
      <c r="AD759" s="49"/>
      <c r="AE759" s="49"/>
      <c r="AG759" s="4"/>
      <c r="AN759" s="49"/>
      <c r="AO759" s="49"/>
      <c r="AP759" s="49"/>
      <c r="AQ759" s="49"/>
      <c r="AR759" s="49"/>
      <c r="AS759" s="49"/>
      <c r="AT759" s="49"/>
      <c r="AU759" s="49"/>
    </row>
    <row r="760" spans="3:64" ht="12.95" customHeight="1" x14ac:dyDescent="0.2">
      <c r="C760" s="71"/>
      <c r="D760" s="71"/>
      <c r="AA760" s="49"/>
      <c r="AB760" s="49"/>
      <c r="AC760" s="49"/>
      <c r="AD760" s="49"/>
      <c r="AE760" s="49"/>
      <c r="AG760" s="4"/>
      <c r="AN760" s="49"/>
      <c r="AO760" s="49"/>
      <c r="AP760" s="49"/>
      <c r="AQ760" s="49"/>
      <c r="AR760" s="49"/>
      <c r="AS760" s="49"/>
      <c r="AT760" s="49"/>
      <c r="AU760" s="49"/>
    </row>
    <row r="761" spans="3:64" ht="12.95" customHeight="1" x14ac:dyDescent="0.2">
      <c r="C761" s="71"/>
      <c r="D761" s="71"/>
      <c r="AA761" s="49"/>
      <c r="AB761" s="49"/>
      <c r="AC761" s="49"/>
      <c r="AD761" s="49"/>
      <c r="AE761" s="49"/>
      <c r="AG761" s="4"/>
      <c r="AN761" s="49"/>
      <c r="AO761" s="49"/>
      <c r="AP761" s="49"/>
      <c r="AQ761" s="49"/>
      <c r="AR761" s="49"/>
      <c r="AS761" s="49"/>
      <c r="AT761" s="49"/>
      <c r="AU761" s="49"/>
    </row>
    <row r="762" spans="3:64" ht="12.95" customHeight="1" x14ac:dyDescent="0.2">
      <c r="C762" s="71"/>
      <c r="D762" s="71"/>
      <c r="AA762" s="49"/>
      <c r="AB762" s="49"/>
      <c r="AC762" s="49"/>
      <c r="AD762" s="49"/>
      <c r="AE762" s="49"/>
      <c r="AG762" s="4"/>
      <c r="AN762" s="49"/>
      <c r="AO762" s="49"/>
      <c r="AP762" s="49"/>
      <c r="AQ762" s="49"/>
      <c r="AR762" s="49"/>
      <c r="AS762" s="49"/>
      <c r="AT762" s="49"/>
      <c r="AU762" s="49"/>
    </row>
    <row r="763" spans="3:64" ht="12.95" customHeight="1" x14ac:dyDescent="0.2">
      <c r="C763" s="71"/>
      <c r="D763" s="71"/>
      <c r="AA763" s="49"/>
      <c r="AB763" s="49"/>
      <c r="AC763" s="49"/>
      <c r="AD763" s="49"/>
      <c r="AE763" s="49"/>
      <c r="AG763" s="4"/>
      <c r="AN763" s="49"/>
      <c r="AO763" s="49"/>
      <c r="AP763" s="49"/>
      <c r="AQ763" s="49"/>
      <c r="AR763" s="49"/>
      <c r="AS763" s="49"/>
      <c r="AT763" s="49"/>
      <c r="AU763" s="49"/>
    </row>
    <row r="764" spans="3:64" ht="12.95" customHeight="1" x14ac:dyDescent="0.2">
      <c r="C764" s="71"/>
      <c r="D764" s="71"/>
      <c r="AA764" s="49"/>
      <c r="AB764" s="49"/>
      <c r="AC764" s="49"/>
      <c r="AD764" s="49"/>
      <c r="AE764" s="49"/>
      <c r="AG764" s="4"/>
      <c r="AN764" s="49"/>
      <c r="AO764" s="49"/>
      <c r="AP764" s="49"/>
      <c r="AQ764" s="49"/>
      <c r="AR764" s="49"/>
      <c r="AS764" s="49"/>
      <c r="AT764" s="49"/>
      <c r="AU764" s="49"/>
    </row>
    <row r="765" spans="3:64" ht="12.95" customHeight="1" x14ac:dyDescent="0.2">
      <c r="C765" s="71"/>
      <c r="D765" s="71"/>
      <c r="AA765" s="49"/>
      <c r="AB765" s="49"/>
      <c r="AC765" s="49"/>
      <c r="AD765" s="49"/>
      <c r="AE765" s="49"/>
      <c r="AG765" s="4"/>
      <c r="AN765" s="49"/>
      <c r="AO765" s="49"/>
      <c r="AP765" s="49"/>
      <c r="AQ765" s="49"/>
      <c r="AR765" s="49"/>
      <c r="AS765" s="49"/>
      <c r="AT765" s="49"/>
      <c r="AU765" s="49"/>
    </row>
    <row r="766" spans="3:64" ht="12.95" customHeight="1" x14ac:dyDescent="0.2">
      <c r="C766" s="71"/>
      <c r="D766" s="71"/>
      <c r="AA766" s="49"/>
      <c r="AB766" s="49"/>
      <c r="AC766" s="49"/>
      <c r="AD766" s="49"/>
      <c r="AE766" s="49"/>
      <c r="AG766" s="4"/>
      <c r="AN766" s="49"/>
      <c r="AO766" s="49"/>
      <c r="AP766" s="49"/>
      <c r="AQ766" s="49"/>
      <c r="AR766" s="49"/>
      <c r="AS766" s="49"/>
      <c r="AT766" s="49"/>
      <c r="AU766" s="49"/>
    </row>
    <row r="767" spans="3:64" ht="12.95" customHeight="1" x14ac:dyDescent="0.2">
      <c r="C767" s="71"/>
      <c r="D767" s="71"/>
      <c r="AA767" s="49"/>
      <c r="AB767" s="49"/>
      <c r="AC767" s="49"/>
      <c r="AD767" s="49"/>
      <c r="AE767" s="49"/>
      <c r="AG767" s="4"/>
      <c r="AN767" s="49"/>
      <c r="AO767" s="49"/>
      <c r="AP767" s="49"/>
      <c r="AQ767" s="49"/>
      <c r="AR767" s="49"/>
      <c r="AS767" s="49"/>
      <c r="AT767" s="49"/>
      <c r="AU767" s="49"/>
      <c r="AV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</row>
    <row r="768" spans="3:64" ht="12.95" customHeight="1" x14ac:dyDescent="0.2">
      <c r="C768" s="71"/>
      <c r="D768" s="71"/>
      <c r="AA768" s="49"/>
      <c r="AB768" s="49"/>
      <c r="AC768" s="49"/>
      <c r="AD768" s="49"/>
      <c r="AE768" s="49"/>
      <c r="AG768" s="4"/>
      <c r="AN768" s="49"/>
      <c r="AO768" s="49"/>
      <c r="AP768" s="49"/>
      <c r="AQ768" s="49"/>
      <c r="AR768" s="49"/>
      <c r="AS768" s="49"/>
      <c r="AT768" s="49"/>
      <c r="AU768" s="49"/>
    </row>
    <row r="769" spans="3:64" ht="12.95" customHeight="1" x14ac:dyDescent="0.2">
      <c r="C769" s="71"/>
      <c r="D769" s="71"/>
      <c r="AA769" s="49"/>
      <c r="AB769" s="49"/>
      <c r="AC769" s="49"/>
      <c r="AD769" s="49"/>
      <c r="AE769" s="49"/>
      <c r="AG769" s="4"/>
      <c r="AN769" s="49"/>
      <c r="AO769" s="49"/>
      <c r="AP769" s="49"/>
      <c r="AQ769" s="49"/>
      <c r="AR769" s="49"/>
      <c r="AS769" s="49"/>
      <c r="AT769" s="49"/>
      <c r="AU769" s="49"/>
    </row>
    <row r="770" spans="3:64" ht="12.95" customHeight="1" x14ac:dyDescent="0.2">
      <c r="C770" s="71"/>
      <c r="D770" s="71"/>
      <c r="AA770" s="49"/>
      <c r="AB770" s="49"/>
      <c r="AC770" s="49"/>
      <c r="AD770" s="49"/>
      <c r="AE770" s="49"/>
      <c r="AG770" s="4"/>
      <c r="AN770" s="49"/>
      <c r="AO770" s="49"/>
      <c r="AP770" s="49"/>
      <c r="AQ770" s="49"/>
      <c r="AR770" s="49"/>
      <c r="AS770" s="49"/>
      <c r="AT770" s="49"/>
      <c r="AU770" s="49"/>
    </row>
    <row r="771" spans="3:64" ht="12.95" customHeight="1" x14ac:dyDescent="0.2">
      <c r="C771" s="71"/>
      <c r="D771" s="71"/>
      <c r="AA771" s="49"/>
      <c r="AB771" s="49"/>
      <c r="AC771" s="49"/>
      <c r="AD771" s="49"/>
      <c r="AE771" s="49"/>
      <c r="AG771" s="4"/>
      <c r="AN771" s="49"/>
      <c r="AO771" s="49"/>
      <c r="AP771" s="49"/>
      <c r="AQ771" s="49"/>
      <c r="AR771" s="49"/>
      <c r="AS771" s="49"/>
      <c r="AT771" s="49"/>
      <c r="AU771" s="49"/>
    </row>
    <row r="772" spans="3:64" ht="12.95" customHeight="1" x14ac:dyDescent="0.2">
      <c r="C772" s="71"/>
      <c r="D772" s="71"/>
      <c r="AA772" s="49"/>
      <c r="AB772" s="49"/>
      <c r="AC772" s="49"/>
      <c r="AD772" s="49"/>
      <c r="AE772" s="49"/>
      <c r="AG772" s="4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</row>
    <row r="773" spans="3:64" ht="12.95" customHeight="1" x14ac:dyDescent="0.2">
      <c r="C773" s="71"/>
      <c r="D773" s="71"/>
      <c r="AA773" s="49"/>
      <c r="AB773" s="49"/>
      <c r="AC773" s="49"/>
      <c r="AD773" s="49"/>
      <c r="AE773" s="49"/>
      <c r="AG773" s="4"/>
      <c r="AN773" s="49"/>
      <c r="AO773" s="49"/>
      <c r="AP773" s="49"/>
      <c r="AQ773" s="49"/>
      <c r="AR773" s="49"/>
      <c r="AS773" s="49"/>
      <c r="AT773" s="49"/>
      <c r="AU773" s="49"/>
    </row>
    <row r="774" spans="3:64" ht="12.95" customHeight="1" x14ac:dyDescent="0.2">
      <c r="C774" s="71"/>
      <c r="D774" s="71"/>
      <c r="AA774" s="49"/>
      <c r="AB774" s="49"/>
      <c r="AC774" s="49"/>
      <c r="AD774" s="49"/>
      <c r="AE774" s="49"/>
      <c r="AG774" s="4"/>
      <c r="AN774" s="49"/>
      <c r="AO774" s="49"/>
      <c r="AP774" s="49"/>
      <c r="AQ774" s="49"/>
      <c r="AR774" s="49"/>
      <c r="AS774" s="49"/>
      <c r="AT774" s="49"/>
      <c r="AU774" s="49"/>
    </row>
    <row r="775" spans="3:64" ht="12.95" customHeight="1" x14ac:dyDescent="0.2">
      <c r="C775" s="71"/>
      <c r="D775" s="71"/>
      <c r="AA775" s="49"/>
      <c r="AB775" s="49"/>
      <c r="AC775" s="49"/>
      <c r="AD775" s="49"/>
      <c r="AE775" s="49"/>
      <c r="AG775" s="4"/>
      <c r="AN775" s="49"/>
      <c r="AO775" s="49"/>
      <c r="AP775" s="49"/>
      <c r="AQ775" s="49"/>
      <c r="AR775" s="49"/>
      <c r="AS775" s="49"/>
      <c r="AT775" s="49"/>
      <c r="AU775" s="49"/>
    </row>
    <row r="776" spans="3:64" ht="12.95" customHeight="1" x14ac:dyDescent="0.2">
      <c r="C776" s="71"/>
      <c r="D776" s="71"/>
      <c r="AA776" s="49"/>
      <c r="AB776" s="49"/>
      <c r="AC776" s="49"/>
      <c r="AD776" s="49"/>
      <c r="AE776" s="49"/>
      <c r="AG776" s="4"/>
      <c r="AN776" s="49"/>
      <c r="AO776" s="49"/>
      <c r="AP776" s="49"/>
      <c r="AQ776" s="49"/>
      <c r="AR776" s="49"/>
      <c r="AS776" s="49"/>
      <c r="AT776" s="49"/>
      <c r="AU776" s="49"/>
    </row>
    <row r="777" spans="3:64" ht="12.95" customHeight="1" x14ac:dyDescent="0.2">
      <c r="C777" s="71"/>
      <c r="D777" s="71"/>
      <c r="AA777" s="49"/>
      <c r="AB777" s="49"/>
      <c r="AC777" s="49"/>
      <c r="AD777" s="49"/>
      <c r="AE777" s="49"/>
      <c r="AG777" s="4"/>
      <c r="AN777" s="49"/>
      <c r="AO777" s="49"/>
      <c r="AP777" s="49"/>
      <c r="AQ777" s="49"/>
      <c r="AR777" s="49"/>
      <c r="AS777" s="49"/>
      <c r="AT777" s="49"/>
      <c r="AU777" s="49"/>
    </row>
    <row r="778" spans="3:64" ht="12.95" customHeight="1" x14ac:dyDescent="0.2">
      <c r="C778" s="71"/>
      <c r="D778" s="71"/>
      <c r="AA778" s="49"/>
      <c r="AB778" s="49"/>
      <c r="AC778" s="49"/>
      <c r="AD778" s="49"/>
      <c r="AE778" s="49"/>
      <c r="AG778" s="4"/>
      <c r="AN778" s="49"/>
      <c r="AO778" s="49"/>
      <c r="AP778" s="49"/>
      <c r="AQ778" s="49"/>
      <c r="AR778" s="49"/>
      <c r="AS778" s="49"/>
      <c r="AT778" s="49"/>
      <c r="AU778" s="49"/>
    </row>
    <row r="779" spans="3:64" ht="12.95" customHeight="1" x14ac:dyDescent="0.2">
      <c r="C779" s="71"/>
      <c r="D779" s="71"/>
      <c r="AA779" s="49"/>
      <c r="AB779" s="49"/>
      <c r="AC779" s="49"/>
      <c r="AD779" s="49"/>
      <c r="AE779" s="49"/>
      <c r="AG779" s="4"/>
      <c r="AN779" s="49"/>
      <c r="AO779" s="49"/>
      <c r="AP779" s="49"/>
      <c r="AQ779" s="49"/>
      <c r="AR779" s="49"/>
      <c r="AS779" s="49"/>
      <c r="AT779" s="49"/>
      <c r="AU779" s="49"/>
    </row>
    <row r="780" spans="3:64" ht="12.95" customHeight="1" x14ac:dyDescent="0.2">
      <c r="C780" s="71"/>
      <c r="D780" s="71"/>
      <c r="AA780" s="49"/>
      <c r="AB780" s="49"/>
      <c r="AC780" s="49"/>
      <c r="AD780" s="49"/>
      <c r="AE780" s="49"/>
      <c r="AG780" s="4"/>
      <c r="AN780" s="49"/>
      <c r="AO780" s="49"/>
      <c r="AP780" s="49"/>
      <c r="AQ780" s="49"/>
      <c r="AR780" s="49"/>
      <c r="AS780" s="49"/>
      <c r="AT780" s="49"/>
      <c r="AU780" s="49"/>
    </row>
    <row r="781" spans="3:64" ht="12.95" customHeight="1" x14ac:dyDescent="0.2">
      <c r="C781" s="71"/>
      <c r="D781" s="71"/>
      <c r="AA781" s="49"/>
      <c r="AB781" s="49"/>
      <c r="AC781" s="49"/>
      <c r="AD781" s="49"/>
      <c r="AE781" s="49"/>
      <c r="AG781" s="4"/>
      <c r="AN781" s="49"/>
      <c r="AO781" s="49"/>
      <c r="AP781" s="49"/>
      <c r="AQ781" s="49"/>
      <c r="AR781" s="49"/>
      <c r="AS781" s="49"/>
      <c r="AT781" s="49"/>
      <c r="AU781" s="49"/>
      <c r="AV781" s="49"/>
    </row>
    <row r="782" spans="3:64" ht="12.95" customHeight="1" x14ac:dyDescent="0.2">
      <c r="C782" s="71"/>
      <c r="D782" s="71"/>
      <c r="AA782" s="49"/>
      <c r="AB782" s="49"/>
      <c r="AC782" s="49"/>
      <c r="AD782" s="49"/>
      <c r="AE782" s="49"/>
      <c r="AG782" s="4"/>
      <c r="AN782" s="49"/>
      <c r="AO782" s="49"/>
      <c r="AP782" s="49"/>
      <c r="AQ782" s="49"/>
      <c r="AR782" s="49"/>
      <c r="AS782" s="49"/>
      <c r="AT782" s="49"/>
      <c r="AU782" s="49"/>
    </row>
    <row r="783" spans="3:64" ht="12.95" customHeight="1" x14ac:dyDescent="0.2">
      <c r="C783" s="71"/>
      <c r="D783" s="71"/>
      <c r="AA783" s="49"/>
      <c r="AB783" s="49"/>
      <c r="AC783" s="49"/>
      <c r="AD783" s="49"/>
      <c r="AE783" s="49"/>
      <c r="AG783" s="4"/>
      <c r="AN783" s="49"/>
      <c r="AO783" s="49"/>
      <c r="AP783" s="49"/>
      <c r="AQ783" s="49"/>
      <c r="AR783" s="49"/>
      <c r="AS783" s="49"/>
      <c r="AT783" s="49"/>
      <c r="AU783" s="49"/>
    </row>
    <row r="784" spans="3:64" ht="12.95" customHeight="1" x14ac:dyDescent="0.2">
      <c r="C784" s="71"/>
      <c r="D784" s="71"/>
      <c r="AA784" s="49"/>
      <c r="AB784" s="49"/>
      <c r="AC784" s="49"/>
      <c r="AD784" s="49"/>
      <c r="AE784" s="49"/>
      <c r="AG784" s="4"/>
      <c r="AN784" s="49"/>
      <c r="AO784" s="49"/>
      <c r="AP784" s="49"/>
      <c r="AQ784" s="49"/>
      <c r="AR784" s="49"/>
      <c r="AS784" s="49"/>
      <c r="AT784" s="49"/>
      <c r="AU784" s="49"/>
    </row>
    <row r="785" spans="3:47" ht="12.95" customHeight="1" x14ac:dyDescent="0.2">
      <c r="C785" s="71"/>
      <c r="D785" s="71"/>
      <c r="AA785" s="49"/>
      <c r="AB785" s="49"/>
      <c r="AC785" s="49"/>
      <c r="AD785" s="49"/>
      <c r="AE785" s="49"/>
      <c r="AG785" s="4"/>
      <c r="AN785" s="49"/>
      <c r="AO785" s="49"/>
      <c r="AP785" s="49"/>
      <c r="AQ785" s="49"/>
      <c r="AR785" s="49"/>
      <c r="AS785" s="49"/>
      <c r="AT785" s="49"/>
      <c r="AU785" s="49"/>
    </row>
    <row r="786" spans="3:47" ht="12.95" customHeight="1" x14ac:dyDescent="0.2">
      <c r="C786" s="71"/>
      <c r="D786" s="71"/>
      <c r="AA786" s="49"/>
      <c r="AB786" s="49"/>
      <c r="AC786" s="49"/>
      <c r="AD786" s="49"/>
      <c r="AE786" s="49"/>
      <c r="AG786" s="4"/>
      <c r="AN786" s="49"/>
      <c r="AO786" s="49"/>
      <c r="AP786" s="49"/>
      <c r="AQ786" s="49"/>
      <c r="AR786" s="49"/>
      <c r="AS786" s="49"/>
      <c r="AT786" s="49"/>
      <c r="AU786" s="49"/>
    </row>
    <row r="787" spans="3:47" ht="12.95" customHeight="1" x14ac:dyDescent="0.2">
      <c r="C787" s="71"/>
      <c r="D787" s="71"/>
      <c r="AA787" s="49"/>
      <c r="AB787" s="49"/>
      <c r="AC787" s="49"/>
      <c r="AD787" s="49"/>
      <c r="AE787" s="49"/>
      <c r="AG787" s="4"/>
      <c r="AN787" s="49"/>
      <c r="AO787" s="49"/>
      <c r="AP787" s="49"/>
      <c r="AQ787" s="49"/>
      <c r="AR787" s="49"/>
      <c r="AS787" s="49"/>
      <c r="AT787" s="49"/>
      <c r="AU787" s="49"/>
    </row>
    <row r="788" spans="3:47" ht="12.95" customHeight="1" x14ac:dyDescent="0.2">
      <c r="C788" s="71"/>
      <c r="D788" s="71"/>
      <c r="AA788" s="49"/>
      <c r="AB788" s="49"/>
      <c r="AC788" s="49"/>
      <c r="AD788" s="49"/>
      <c r="AE788" s="49"/>
      <c r="AG788" s="4"/>
      <c r="AN788" s="49"/>
      <c r="AO788" s="49"/>
      <c r="AP788" s="49"/>
      <c r="AQ788" s="49"/>
      <c r="AR788" s="49"/>
      <c r="AS788" s="49"/>
      <c r="AT788" s="49"/>
      <c r="AU788" s="49"/>
    </row>
    <row r="789" spans="3:47" ht="12.95" customHeight="1" x14ac:dyDescent="0.2">
      <c r="C789" s="71"/>
      <c r="D789" s="71"/>
      <c r="AA789" s="49"/>
      <c r="AB789" s="49"/>
      <c r="AC789" s="49"/>
      <c r="AD789" s="49"/>
      <c r="AE789" s="49"/>
      <c r="AG789" s="4"/>
      <c r="AN789" s="49"/>
      <c r="AO789" s="49"/>
      <c r="AP789" s="49"/>
      <c r="AQ789" s="49"/>
      <c r="AR789" s="49"/>
      <c r="AS789" s="49"/>
      <c r="AT789" s="49"/>
      <c r="AU789" s="49"/>
    </row>
    <row r="790" spans="3:47" ht="12.95" customHeight="1" x14ac:dyDescent="0.2">
      <c r="C790" s="71"/>
      <c r="D790" s="71"/>
      <c r="AA790" s="49"/>
      <c r="AB790" s="49"/>
      <c r="AC790" s="49"/>
      <c r="AD790" s="49"/>
      <c r="AE790" s="49"/>
      <c r="AG790" s="4"/>
      <c r="AN790" s="49"/>
      <c r="AO790" s="49"/>
      <c r="AP790" s="49"/>
      <c r="AQ790" s="49"/>
      <c r="AR790" s="49"/>
      <c r="AS790" s="49"/>
      <c r="AT790" s="49"/>
      <c r="AU790" s="49"/>
    </row>
    <row r="791" spans="3:47" ht="12.95" customHeight="1" x14ac:dyDescent="0.2">
      <c r="C791" s="71"/>
      <c r="D791" s="71"/>
      <c r="AA791" s="49"/>
      <c r="AB791" s="49"/>
      <c r="AC791" s="49"/>
      <c r="AD791" s="49"/>
      <c r="AE791" s="49"/>
      <c r="AG791" s="4"/>
      <c r="AN791" s="49"/>
      <c r="AO791" s="49"/>
      <c r="AP791" s="49"/>
      <c r="AQ791" s="49"/>
      <c r="AR791" s="49"/>
      <c r="AS791" s="49"/>
      <c r="AT791" s="49"/>
      <c r="AU791" s="49"/>
    </row>
    <row r="792" spans="3:47" ht="12.95" customHeight="1" x14ac:dyDescent="0.2">
      <c r="C792" s="71"/>
      <c r="D792" s="71"/>
      <c r="AA792" s="49"/>
      <c r="AB792" s="49"/>
      <c r="AC792" s="49"/>
      <c r="AD792" s="49"/>
      <c r="AE792" s="49"/>
      <c r="AG792" s="4"/>
      <c r="AN792" s="49"/>
      <c r="AO792" s="49"/>
      <c r="AP792" s="49"/>
      <c r="AQ792" s="49"/>
      <c r="AR792" s="49"/>
      <c r="AS792" s="49"/>
      <c r="AT792" s="49"/>
      <c r="AU792" s="49"/>
    </row>
    <row r="793" spans="3:47" ht="12.95" customHeight="1" x14ac:dyDescent="0.2">
      <c r="C793" s="71"/>
      <c r="D793" s="71"/>
      <c r="AA793" s="49"/>
      <c r="AB793" s="49"/>
      <c r="AC793" s="49"/>
      <c r="AD793" s="49"/>
      <c r="AE793" s="49"/>
      <c r="AG793" s="4"/>
      <c r="AN793" s="49"/>
      <c r="AO793" s="49"/>
      <c r="AP793" s="49"/>
      <c r="AQ793" s="49"/>
      <c r="AR793" s="49"/>
      <c r="AS793" s="49"/>
      <c r="AT793" s="49"/>
      <c r="AU793" s="49"/>
    </row>
    <row r="794" spans="3:47" ht="12.95" customHeight="1" x14ac:dyDescent="0.2">
      <c r="C794" s="71"/>
      <c r="D794" s="71"/>
      <c r="AA794" s="49"/>
      <c r="AB794" s="49"/>
      <c r="AC794" s="49"/>
      <c r="AD794" s="49"/>
      <c r="AE794" s="49"/>
      <c r="AG794" s="4"/>
      <c r="AN794" s="49"/>
      <c r="AO794" s="49"/>
      <c r="AP794" s="49"/>
      <c r="AQ794" s="49"/>
      <c r="AR794" s="49"/>
      <c r="AS794" s="49"/>
      <c r="AT794" s="49"/>
      <c r="AU794" s="49"/>
    </row>
    <row r="795" spans="3:47" ht="12.95" customHeight="1" x14ac:dyDescent="0.2">
      <c r="C795" s="71"/>
      <c r="D795" s="71"/>
      <c r="AA795" s="49"/>
      <c r="AB795" s="49"/>
      <c r="AC795" s="49"/>
      <c r="AD795" s="49"/>
      <c r="AE795" s="49"/>
      <c r="AG795" s="4"/>
      <c r="AN795" s="49"/>
      <c r="AO795" s="49"/>
      <c r="AP795" s="49"/>
      <c r="AQ795" s="49"/>
      <c r="AR795" s="49"/>
      <c r="AS795" s="49"/>
      <c r="AT795" s="49"/>
      <c r="AU795" s="49"/>
    </row>
    <row r="796" spans="3:47" ht="12.95" customHeight="1" x14ac:dyDescent="0.2">
      <c r="C796" s="71"/>
      <c r="D796" s="71"/>
      <c r="AA796" s="49"/>
      <c r="AB796" s="49"/>
      <c r="AC796" s="49"/>
      <c r="AD796" s="49"/>
      <c r="AE796" s="49"/>
      <c r="AG796" s="4"/>
      <c r="AN796" s="49"/>
      <c r="AO796" s="49"/>
      <c r="AP796" s="49"/>
      <c r="AQ796" s="49"/>
      <c r="AR796" s="49"/>
      <c r="AS796" s="49"/>
      <c r="AT796" s="49"/>
      <c r="AU796" s="49"/>
    </row>
    <row r="797" spans="3:47" ht="12.95" customHeight="1" x14ac:dyDescent="0.2">
      <c r="C797" s="71"/>
      <c r="D797" s="71"/>
      <c r="AA797" s="49"/>
      <c r="AB797" s="49"/>
      <c r="AC797" s="49"/>
      <c r="AD797" s="49"/>
      <c r="AE797" s="49"/>
      <c r="AG797" s="4"/>
      <c r="AN797" s="49"/>
      <c r="AO797" s="49"/>
      <c r="AP797" s="49"/>
      <c r="AQ797" s="49"/>
      <c r="AR797" s="49"/>
      <c r="AS797" s="49"/>
      <c r="AT797" s="49"/>
      <c r="AU797" s="49"/>
    </row>
    <row r="798" spans="3:47" ht="12.95" customHeight="1" x14ac:dyDescent="0.2">
      <c r="C798" s="71"/>
      <c r="D798" s="71"/>
      <c r="AA798" s="49"/>
      <c r="AB798" s="49"/>
      <c r="AC798" s="49"/>
      <c r="AD798" s="49"/>
      <c r="AE798" s="49"/>
      <c r="AG798" s="4"/>
      <c r="AN798" s="49"/>
      <c r="AO798" s="49"/>
      <c r="AP798" s="49"/>
      <c r="AQ798" s="49"/>
      <c r="AR798" s="49"/>
      <c r="AS798" s="49"/>
      <c r="AT798" s="49"/>
      <c r="AU798" s="49"/>
    </row>
    <row r="799" spans="3:47" ht="12.95" customHeight="1" x14ac:dyDescent="0.2">
      <c r="C799" s="71"/>
      <c r="D799" s="71"/>
      <c r="AA799" s="49"/>
      <c r="AB799" s="49"/>
      <c r="AC799" s="49"/>
      <c r="AD799" s="49"/>
      <c r="AE799" s="49"/>
      <c r="AG799" s="4"/>
      <c r="AN799" s="49"/>
      <c r="AO799" s="49"/>
      <c r="AP799" s="49"/>
      <c r="AQ799" s="49"/>
      <c r="AR799" s="49"/>
      <c r="AS799" s="49"/>
      <c r="AT799" s="49"/>
      <c r="AU799" s="49"/>
    </row>
    <row r="800" spans="3:47" ht="12.95" customHeight="1" x14ac:dyDescent="0.2">
      <c r="C800" s="71"/>
      <c r="D800" s="71"/>
      <c r="AA800" s="49"/>
      <c r="AB800" s="49"/>
      <c r="AC800" s="49"/>
      <c r="AD800" s="49"/>
      <c r="AE800" s="49"/>
      <c r="AG800" s="4"/>
      <c r="AN800" s="49"/>
      <c r="AO800" s="49"/>
      <c r="AP800" s="49"/>
      <c r="AQ800" s="49"/>
      <c r="AR800" s="49"/>
      <c r="AS800" s="49"/>
      <c r="AT800" s="49"/>
      <c r="AU800" s="49"/>
    </row>
    <row r="801" spans="3:47" ht="12.95" customHeight="1" x14ac:dyDescent="0.2">
      <c r="C801" s="71"/>
      <c r="D801" s="71"/>
      <c r="AA801" s="49"/>
      <c r="AB801" s="49"/>
      <c r="AC801" s="49"/>
      <c r="AD801" s="49"/>
      <c r="AE801" s="49"/>
      <c r="AG801" s="4"/>
      <c r="AN801" s="49"/>
      <c r="AO801" s="49"/>
      <c r="AP801" s="49"/>
      <c r="AQ801" s="49"/>
      <c r="AR801" s="49"/>
      <c r="AS801" s="49"/>
      <c r="AT801" s="49"/>
      <c r="AU801" s="49"/>
    </row>
    <row r="802" spans="3:47" ht="12.95" customHeight="1" x14ac:dyDescent="0.2">
      <c r="C802" s="71"/>
      <c r="D802" s="71"/>
      <c r="AA802" s="49"/>
      <c r="AB802" s="49"/>
      <c r="AC802" s="49"/>
      <c r="AD802" s="49"/>
      <c r="AE802" s="49"/>
      <c r="AG802" s="4"/>
      <c r="AN802" s="49"/>
      <c r="AO802" s="49"/>
      <c r="AP802" s="49"/>
      <c r="AQ802" s="49"/>
      <c r="AR802" s="49"/>
      <c r="AS802" s="49"/>
      <c r="AT802" s="49"/>
      <c r="AU802" s="49"/>
    </row>
    <row r="803" spans="3:47" ht="12.95" customHeight="1" x14ac:dyDescent="0.2">
      <c r="C803" s="71"/>
      <c r="D803" s="71"/>
      <c r="AA803" s="49"/>
      <c r="AB803" s="49"/>
      <c r="AC803" s="49"/>
      <c r="AD803" s="49"/>
      <c r="AE803" s="49"/>
      <c r="AG803" s="4"/>
      <c r="AN803" s="49"/>
      <c r="AO803" s="49"/>
      <c r="AP803" s="49"/>
      <c r="AQ803" s="49"/>
      <c r="AR803" s="49"/>
      <c r="AS803" s="49"/>
      <c r="AT803" s="49"/>
      <c r="AU803" s="49"/>
    </row>
    <row r="804" spans="3:47" ht="12.95" customHeight="1" x14ac:dyDescent="0.2">
      <c r="C804" s="71"/>
      <c r="D804" s="71"/>
      <c r="AA804" s="49"/>
      <c r="AB804" s="49"/>
      <c r="AC804" s="49"/>
      <c r="AD804" s="49"/>
      <c r="AE804" s="49"/>
      <c r="AG804" s="4"/>
      <c r="AN804" s="49"/>
      <c r="AO804" s="49"/>
      <c r="AP804" s="49"/>
      <c r="AQ804" s="49"/>
      <c r="AR804" s="49"/>
      <c r="AS804" s="49"/>
      <c r="AT804" s="49"/>
      <c r="AU804" s="49"/>
    </row>
    <row r="805" spans="3:47" ht="12.95" customHeight="1" x14ac:dyDescent="0.2">
      <c r="C805" s="71"/>
      <c r="D805" s="71"/>
      <c r="AA805" s="49"/>
      <c r="AB805" s="49"/>
      <c r="AC805" s="49"/>
      <c r="AD805" s="49"/>
      <c r="AE805" s="49"/>
      <c r="AG805" s="4"/>
      <c r="AN805" s="49"/>
      <c r="AO805" s="49"/>
      <c r="AP805" s="49"/>
      <c r="AQ805" s="49"/>
      <c r="AR805" s="49"/>
      <c r="AS805" s="49"/>
      <c r="AT805" s="49"/>
      <c r="AU805" s="49"/>
    </row>
    <row r="806" spans="3:47" ht="12.95" customHeight="1" x14ac:dyDescent="0.2">
      <c r="C806" s="71"/>
      <c r="D806" s="71"/>
      <c r="AA806" s="49"/>
      <c r="AB806" s="49"/>
      <c r="AC806" s="49"/>
      <c r="AD806" s="49"/>
      <c r="AE806" s="49"/>
      <c r="AG806" s="4"/>
      <c r="AN806" s="49"/>
      <c r="AO806" s="49"/>
      <c r="AP806" s="49"/>
      <c r="AQ806" s="49"/>
      <c r="AR806" s="49"/>
      <c r="AS806" s="49"/>
      <c r="AT806" s="49"/>
      <c r="AU806" s="49"/>
    </row>
    <row r="807" spans="3:47" ht="12.95" customHeight="1" x14ac:dyDescent="0.2">
      <c r="C807" s="71"/>
      <c r="D807" s="71"/>
      <c r="AA807" s="49"/>
      <c r="AB807" s="49"/>
      <c r="AC807" s="49"/>
      <c r="AD807" s="49"/>
      <c r="AE807" s="49"/>
      <c r="AG807" s="4"/>
      <c r="AN807" s="49"/>
      <c r="AO807" s="49"/>
      <c r="AP807" s="49"/>
      <c r="AQ807" s="49"/>
      <c r="AR807" s="49"/>
      <c r="AS807" s="49"/>
      <c r="AT807" s="49"/>
      <c r="AU807" s="49"/>
    </row>
    <row r="808" spans="3:47" ht="12.95" customHeight="1" x14ac:dyDescent="0.2">
      <c r="C808" s="71"/>
      <c r="D808" s="71"/>
      <c r="AA808" s="49"/>
      <c r="AB808" s="49"/>
      <c r="AC808" s="49"/>
      <c r="AD808" s="49"/>
      <c r="AE808" s="49"/>
      <c r="AG808" s="4"/>
      <c r="AN808" s="49"/>
      <c r="AO808" s="49"/>
      <c r="AP808" s="49"/>
      <c r="AQ808" s="49"/>
      <c r="AR808" s="49"/>
      <c r="AS808" s="49"/>
      <c r="AT808" s="49"/>
      <c r="AU808" s="49"/>
    </row>
    <row r="809" spans="3:47" ht="12.95" customHeight="1" x14ac:dyDescent="0.2">
      <c r="C809" s="71"/>
      <c r="D809" s="71"/>
      <c r="AA809" s="49"/>
      <c r="AB809" s="49"/>
      <c r="AC809" s="49"/>
      <c r="AD809" s="49"/>
      <c r="AE809" s="49"/>
      <c r="AG809" s="4"/>
      <c r="AN809" s="49"/>
      <c r="AO809" s="49"/>
      <c r="AP809" s="49"/>
      <c r="AQ809" s="49"/>
      <c r="AR809" s="49"/>
      <c r="AS809" s="49"/>
      <c r="AT809" s="49"/>
      <c r="AU809" s="49"/>
    </row>
    <row r="810" spans="3:47" ht="12.95" customHeight="1" x14ac:dyDescent="0.2">
      <c r="C810" s="71"/>
      <c r="D810" s="71"/>
      <c r="AA810" s="49"/>
      <c r="AB810" s="49"/>
      <c r="AC810" s="49"/>
      <c r="AD810" s="49"/>
      <c r="AE810" s="49"/>
      <c r="AG810" s="4"/>
      <c r="AN810" s="49"/>
      <c r="AO810" s="49"/>
      <c r="AP810" s="49"/>
      <c r="AQ810" s="49"/>
      <c r="AR810" s="49"/>
      <c r="AS810" s="49"/>
      <c r="AT810" s="49"/>
      <c r="AU810" s="49"/>
    </row>
    <row r="811" spans="3:47" ht="12.95" customHeight="1" x14ac:dyDescent="0.2">
      <c r="C811" s="71"/>
      <c r="D811" s="71"/>
      <c r="AA811" s="49"/>
      <c r="AB811" s="49"/>
      <c r="AC811" s="49"/>
      <c r="AD811" s="49"/>
      <c r="AE811" s="49"/>
      <c r="AG811" s="4"/>
      <c r="AN811" s="49"/>
      <c r="AO811" s="49"/>
      <c r="AP811" s="49"/>
      <c r="AQ811" s="49"/>
      <c r="AR811" s="49"/>
      <c r="AS811" s="49"/>
      <c r="AT811" s="49"/>
      <c r="AU811" s="49"/>
    </row>
    <row r="812" spans="3:47" ht="12.95" customHeight="1" x14ac:dyDescent="0.2">
      <c r="C812" s="71"/>
      <c r="D812" s="71"/>
      <c r="AA812" s="49"/>
      <c r="AB812" s="49"/>
      <c r="AC812" s="49"/>
      <c r="AD812" s="49"/>
      <c r="AE812" s="49"/>
      <c r="AG812" s="4"/>
      <c r="AN812" s="49"/>
      <c r="AO812" s="49"/>
      <c r="AP812" s="49"/>
      <c r="AQ812" s="49"/>
      <c r="AR812" s="49"/>
      <c r="AS812" s="49"/>
      <c r="AT812" s="49"/>
      <c r="AU812" s="49"/>
    </row>
    <row r="813" spans="3:47" ht="12.95" customHeight="1" x14ac:dyDescent="0.2">
      <c r="C813" s="71"/>
      <c r="D813" s="71"/>
      <c r="AA813" s="49"/>
      <c r="AB813" s="49"/>
      <c r="AC813" s="49"/>
      <c r="AD813" s="49"/>
      <c r="AE813" s="49"/>
      <c r="AG813" s="4"/>
      <c r="AN813" s="49"/>
      <c r="AO813" s="49"/>
      <c r="AP813" s="49"/>
      <c r="AQ813" s="49"/>
      <c r="AR813" s="49"/>
      <c r="AS813" s="49"/>
      <c r="AT813" s="49"/>
      <c r="AU813" s="49"/>
    </row>
    <row r="814" spans="3:47" ht="12.95" customHeight="1" x14ac:dyDescent="0.2">
      <c r="C814" s="71"/>
      <c r="D814" s="71"/>
      <c r="AA814" s="49"/>
      <c r="AB814" s="49"/>
      <c r="AC814" s="49"/>
      <c r="AD814" s="49"/>
      <c r="AE814" s="49"/>
      <c r="AG814" s="4"/>
      <c r="AN814" s="49"/>
      <c r="AO814" s="49"/>
      <c r="AP814" s="49"/>
      <c r="AQ814" s="49"/>
      <c r="AR814" s="49"/>
      <c r="AS814" s="49"/>
      <c r="AT814" s="49"/>
      <c r="AU814" s="49"/>
    </row>
    <row r="815" spans="3:47" ht="12.95" customHeight="1" x14ac:dyDescent="0.2">
      <c r="C815" s="71"/>
      <c r="D815" s="71"/>
      <c r="AA815" s="49"/>
      <c r="AB815" s="49"/>
      <c r="AC815" s="49"/>
      <c r="AD815" s="49"/>
      <c r="AE815" s="49"/>
      <c r="AG815" s="4"/>
      <c r="AN815" s="49"/>
      <c r="AO815" s="49"/>
      <c r="AP815" s="49"/>
      <c r="AQ815" s="49"/>
      <c r="AR815" s="49"/>
      <c r="AS815" s="49"/>
      <c r="AT815" s="49"/>
      <c r="AU815" s="49"/>
    </row>
    <row r="816" spans="3:47" ht="12.95" customHeight="1" x14ac:dyDescent="0.2">
      <c r="C816" s="71"/>
      <c r="D816" s="71"/>
      <c r="AA816" s="49"/>
      <c r="AB816" s="49"/>
      <c r="AC816" s="49"/>
      <c r="AD816" s="49"/>
      <c r="AE816" s="49"/>
      <c r="AG816" s="4"/>
      <c r="AN816" s="49"/>
      <c r="AO816" s="49"/>
      <c r="AP816" s="49"/>
      <c r="AQ816" s="49"/>
      <c r="AR816" s="49"/>
      <c r="AS816" s="49"/>
      <c r="AT816" s="49"/>
      <c r="AU816" s="49"/>
    </row>
    <row r="817" spans="3:64" ht="12.95" customHeight="1" x14ac:dyDescent="0.2">
      <c r="C817" s="71"/>
      <c r="D817" s="71"/>
      <c r="AA817" s="49"/>
      <c r="AB817" s="49"/>
      <c r="AC817" s="49"/>
      <c r="AD817" s="49"/>
      <c r="AE817" s="49"/>
      <c r="AG817" s="4"/>
      <c r="AN817" s="49"/>
      <c r="AO817" s="49"/>
      <c r="AP817" s="49"/>
      <c r="AQ817" s="49"/>
      <c r="AR817" s="49"/>
      <c r="AS817" s="49"/>
      <c r="AT817" s="49"/>
      <c r="AU817" s="49"/>
    </row>
    <row r="818" spans="3:64" ht="12.95" customHeight="1" x14ac:dyDescent="0.2">
      <c r="C818" s="71"/>
      <c r="D818" s="71"/>
      <c r="AA818" s="49"/>
      <c r="AB818" s="49"/>
      <c r="AC818" s="49"/>
      <c r="AD818" s="49"/>
      <c r="AE818" s="49"/>
      <c r="AG818" s="4"/>
      <c r="AN818" s="49"/>
      <c r="AO818" s="49"/>
      <c r="AP818" s="49"/>
      <c r="AQ818" s="49"/>
      <c r="AR818" s="49"/>
      <c r="AS818" s="49"/>
      <c r="AT818" s="49"/>
      <c r="AU818" s="49"/>
    </row>
    <row r="819" spans="3:64" ht="12.95" customHeight="1" x14ac:dyDescent="0.2">
      <c r="C819" s="71"/>
      <c r="D819" s="71"/>
      <c r="AA819" s="49"/>
      <c r="AB819" s="49"/>
      <c r="AC819" s="49"/>
      <c r="AD819" s="49"/>
      <c r="AE819" s="49"/>
      <c r="AG819" s="4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</row>
    <row r="820" spans="3:64" ht="12.95" customHeight="1" x14ac:dyDescent="0.2">
      <c r="C820" s="71"/>
      <c r="D820" s="71"/>
      <c r="AA820" s="49"/>
      <c r="AB820" s="49"/>
      <c r="AC820" s="49"/>
      <c r="AD820" s="49"/>
      <c r="AE820" s="49"/>
      <c r="AG820" s="4"/>
      <c r="AN820" s="49"/>
      <c r="AO820" s="49"/>
      <c r="AP820" s="49"/>
      <c r="AQ820" s="49"/>
      <c r="AR820" s="49"/>
      <c r="AS820" s="49"/>
      <c r="AT820" s="49"/>
      <c r="AU820" s="49"/>
      <c r="AV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</row>
    <row r="821" spans="3:64" ht="12.95" customHeight="1" x14ac:dyDescent="0.2">
      <c r="C821" s="71"/>
      <c r="D821" s="71"/>
      <c r="AA821" s="49"/>
      <c r="AB821" s="49"/>
      <c r="AC821" s="49"/>
      <c r="AD821" s="49"/>
      <c r="AE821" s="49"/>
      <c r="AG821" s="4"/>
      <c r="AN821" s="49"/>
      <c r="AO821" s="49"/>
      <c r="AP821" s="49"/>
      <c r="AQ821" s="49"/>
      <c r="AR821" s="49"/>
      <c r="AS821" s="49"/>
      <c r="AT821" s="49"/>
      <c r="AU821" s="49"/>
    </row>
    <row r="822" spans="3:64" ht="12.95" customHeight="1" x14ac:dyDescent="0.2">
      <c r="C822" s="71"/>
      <c r="D822" s="71"/>
      <c r="AA822" s="49"/>
      <c r="AB822" s="49"/>
      <c r="AC822" s="49"/>
      <c r="AD822" s="49"/>
      <c r="AE822" s="49"/>
      <c r="AG822" s="4"/>
      <c r="AN822" s="49"/>
      <c r="AO822" s="49"/>
      <c r="AP822" s="49"/>
      <c r="AQ822" s="49"/>
      <c r="AR822" s="49"/>
      <c r="AS822" s="49"/>
      <c r="AT822" s="49"/>
      <c r="AU822" s="49"/>
    </row>
    <row r="823" spans="3:64" ht="12.95" customHeight="1" x14ac:dyDescent="0.2">
      <c r="C823" s="71"/>
      <c r="D823" s="71"/>
      <c r="AA823" s="49"/>
      <c r="AB823" s="49"/>
      <c r="AC823" s="49"/>
      <c r="AD823" s="49"/>
      <c r="AE823" s="49"/>
      <c r="AG823" s="4"/>
      <c r="AN823" s="49"/>
      <c r="AO823" s="49"/>
      <c r="AP823" s="49"/>
      <c r="AQ823" s="49"/>
      <c r="AR823" s="49"/>
      <c r="AS823" s="49"/>
      <c r="AT823" s="49"/>
      <c r="AU823" s="49"/>
    </row>
    <row r="824" spans="3:64" ht="12.95" customHeight="1" x14ac:dyDescent="0.2">
      <c r="C824" s="71"/>
      <c r="D824" s="71"/>
      <c r="AA824" s="49"/>
      <c r="AB824" s="49"/>
      <c r="AC824" s="49"/>
      <c r="AD824" s="49"/>
      <c r="AE824" s="49"/>
      <c r="AG824" s="4"/>
      <c r="AN824" s="49"/>
      <c r="AO824" s="49"/>
      <c r="AP824" s="49"/>
      <c r="AQ824" s="49"/>
      <c r="AR824" s="49"/>
      <c r="AS824" s="49"/>
      <c r="AT824" s="49"/>
      <c r="AU824" s="49"/>
    </row>
    <row r="825" spans="3:64" ht="12.95" customHeight="1" x14ac:dyDescent="0.2">
      <c r="C825" s="71"/>
      <c r="D825" s="71"/>
      <c r="AA825" s="49"/>
      <c r="AB825" s="49"/>
      <c r="AC825" s="49"/>
      <c r="AD825" s="49"/>
      <c r="AE825" s="49"/>
      <c r="AG825" s="4"/>
      <c r="AN825" s="49"/>
      <c r="AO825" s="49"/>
      <c r="AP825" s="49"/>
      <c r="AQ825" s="49"/>
      <c r="AR825" s="49"/>
      <c r="AS825" s="49"/>
      <c r="AT825" s="49"/>
      <c r="AU825" s="49"/>
    </row>
    <row r="826" spans="3:64" ht="12.95" customHeight="1" x14ac:dyDescent="0.2">
      <c r="C826" s="71"/>
      <c r="D826" s="71"/>
      <c r="AA826" s="49"/>
      <c r="AB826" s="49"/>
      <c r="AC826" s="49"/>
      <c r="AD826" s="49"/>
      <c r="AE826" s="49"/>
      <c r="AG826" s="4"/>
      <c r="AN826" s="49"/>
      <c r="AO826" s="49"/>
      <c r="AP826" s="49"/>
      <c r="AQ826" s="49"/>
      <c r="AR826" s="49"/>
      <c r="AS826" s="49"/>
      <c r="AT826" s="49"/>
      <c r="AU826" s="49"/>
    </row>
    <row r="827" spans="3:64" ht="12.95" customHeight="1" x14ac:dyDescent="0.2">
      <c r="C827" s="71"/>
      <c r="D827" s="71"/>
      <c r="AA827" s="49"/>
      <c r="AB827" s="49"/>
      <c r="AC827" s="49"/>
      <c r="AD827" s="49"/>
      <c r="AE827" s="49"/>
      <c r="AG827" s="4"/>
      <c r="AN827" s="49"/>
      <c r="AO827" s="49"/>
      <c r="AP827" s="49"/>
      <c r="AQ827" s="49"/>
      <c r="AR827" s="49"/>
      <c r="AS827" s="49"/>
      <c r="AT827" s="49"/>
      <c r="AU827" s="49"/>
    </row>
    <row r="828" spans="3:64" ht="12.95" customHeight="1" x14ac:dyDescent="0.2">
      <c r="C828" s="71"/>
      <c r="D828" s="71"/>
      <c r="AA828" s="49"/>
      <c r="AB828" s="49"/>
      <c r="AC828" s="49"/>
      <c r="AD828" s="49"/>
      <c r="AE828" s="49"/>
      <c r="AG828" s="4"/>
      <c r="AN828" s="49"/>
      <c r="AO828" s="49"/>
      <c r="AP828" s="49"/>
      <c r="AQ828" s="49"/>
      <c r="AR828" s="49"/>
      <c r="AS828" s="49"/>
      <c r="AT828" s="49"/>
      <c r="AU828" s="49"/>
    </row>
    <row r="829" spans="3:64" ht="12.95" customHeight="1" x14ac:dyDescent="0.2">
      <c r="C829" s="71"/>
      <c r="D829" s="71"/>
      <c r="AA829" s="49"/>
      <c r="AB829" s="49"/>
      <c r="AC829" s="49"/>
      <c r="AD829" s="49"/>
      <c r="AE829" s="49"/>
      <c r="AG829" s="4"/>
      <c r="AN829" s="49"/>
      <c r="AO829" s="49"/>
      <c r="AP829" s="49"/>
      <c r="AQ829" s="49"/>
      <c r="AR829" s="49"/>
      <c r="AS829" s="49"/>
      <c r="AT829" s="49"/>
      <c r="AU829" s="49"/>
    </row>
    <row r="830" spans="3:64" ht="12.95" customHeight="1" x14ac:dyDescent="0.2">
      <c r="C830" s="71"/>
      <c r="D830" s="71"/>
      <c r="AA830" s="49"/>
      <c r="AB830" s="49"/>
      <c r="AC830" s="49"/>
      <c r="AD830" s="49"/>
      <c r="AE830" s="49"/>
      <c r="AG830" s="4"/>
      <c r="AN830" s="49"/>
      <c r="AO830" s="49"/>
      <c r="AP830" s="49"/>
      <c r="AQ830" s="49"/>
      <c r="AR830" s="49"/>
      <c r="AS830" s="49"/>
      <c r="AT830" s="49"/>
      <c r="AU830" s="49"/>
    </row>
    <row r="831" spans="3:64" ht="12.95" customHeight="1" x14ac:dyDescent="0.2">
      <c r="C831" s="71"/>
      <c r="D831" s="71"/>
      <c r="AA831" s="49"/>
      <c r="AB831" s="49"/>
      <c r="AC831" s="49"/>
      <c r="AD831" s="49"/>
      <c r="AE831" s="49"/>
      <c r="AG831" s="4"/>
      <c r="AN831" s="49"/>
      <c r="AO831" s="49"/>
      <c r="AP831" s="49"/>
      <c r="AQ831" s="49"/>
      <c r="AR831" s="49"/>
      <c r="AS831" s="49"/>
      <c r="AT831" s="49"/>
      <c r="AU831" s="49"/>
      <c r="AV831" s="49"/>
      <c r="AX831" s="49"/>
    </row>
    <row r="832" spans="3:64" ht="12.95" customHeight="1" x14ac:dyDescent="0.2">
      <c r="C832" s="71"/>
      <c r="D832" s="71"/>
      <c r="AA832" s="49"/>
      <c r="AB832" s="49"/>
      <c r="AC832" s="49"/>
      <c r="AD832" s="49"/>
      <c r="AE832" s="49"/>
      <c r="AG832" s="4"/>
      <c r="AN832" s="49"/>
      <c r="AO832" s="49"/>
      <c r="AP832" s="49"/>
      <c r="AQ832" s="49"/>
      <c r="AR832" s="49"/>
      <c r="AS832" s="49"/>
      <c r="AT832" s="49"/>
      <c r="AU832" s="49"/>
    </row>
    <row r="833" spans="3:47" ht="12.95" customHeight="1" x14ac:dyDescent="0.2">
      <c r="C833" s="71"/>
      <c r="D833" s="71"/>
      <c r="AA833" s="49"/>
      <c r="AB833" s="49"/>
      <c r="AC833" s="49"/>
      <c r="AD833" s="49"/>
      <c r="AE833" s="49"/>
      <c r="AG833" s="4"/>
      <c r="AN833" s="49"/>
      <c r="AO833" s="49"/>
      <c r="AP833" s="49"/>
      <c r="AQ833" s="49"/>
      <c r="AR833" s="49"/>
      <c r="AS833" s="49"/>
      <c r="AT833" s="49"/>
      <c r="AU833" s="49"/>
    </row>
    <row r="834" spans="3:47" ht="12.95" customHeight="1" x14ac:dyDescent="0.2">
      <c r="C834" s="71"/>
      <c r="D834" s="71"/>
      <c r="AA834" s="49"/>
      <c r="AB834" s="49"/>
      <c r="AC834" s="49"/>
      <c r="AD834" s="49"/>
      <c r="AE834" s="49"/>
      <c r="AG834" s="4"/>
      <c r="AN834" s="49"/>
      <c r="AO834" s="49"/>
      <c r="AP834" s="49"/>
      <c r="AQ834" s="49"/>
      <c r="AR834" s="49"/>
      <c r="AS834" s="49"/>
      <c r="AT834" s="49"/>
      <c r="AU834" s="49"/>
    </row>
    <row r="835" spans="3:47" ht="12.95" customHeight="1" x14ac:dyDescent="0.2">
      <c r="C835" s="71"/>
      <c r="D835" s="71"/>
      <c r="AA835" s="49"/>
      <c r="AB835" s="49"/>
      <c r="AC835" s="49"/>
      <c r="AD835" s="49"/>
      <c r="AE835" s="49"/>
      <c r="AG835" s="4"/>
      <c r="AN835" s="49"/>
      <c r="AO835" s="49"/>
      <c r="AP835" s="49"/>
      <c r="AQ835" s="49"/>
      <c r="AR835" s="49"/>
      <c r="AS835" s="49"/>
      <c r="AT835" s="49"/>
      <c r="AU835" s="49"/>
    </row>
    <row r="836" spans="3:47" ht="12.95" customHeight="1" x14ac:dyDescent="0.2">
      <c r="C836" s="71"/>
      <c r="D836" s="71"/>
      <c r="AA836" s="49"/>
      <c r="AB836" s="49"/>
      <c r="AC836" s="49"/>
      <c r="AD836" s="49"/>
      <c r="AE836" s="49"/>
      <c r="AG836" s="4"/>
      <c r="AN836" s="49"/>
      <c r="AO836" s="49"/>
      <c r="AP836" s="49"/>
      <c r="AQ836" s="49"/>
      <c r="AR836" s="49"/>
      <c r="AS836" s="49"/>
      <c r="AT836" s="49"/>
      <c r="AU836" s="49"/>
    </row>
    <row r="837" spans="3:47" ht="12.95" customHeight="1" x14ac:dyDescent="0.2">
      <c r="C837" s="71"/>
      <c r="D837" s="71"/>
      <c r="AA837" s="49"/>
      <c r="AB837" s="49"/>
      <c r="AC837" s="49"/>
      <c r="AD837" s="49"/>
      <c r="AE837" s="49"/>
      <c r="AG837" s="4"/>
      <c r="AN837" s="49"/>
      <c r="AO837" s="49"/>
      <c r="AP837" s="49"/>
      <c r="AQ837" s="49"/>
      <c r="AR837" s="49"/>
      <c r="AS837" s="49"/>
      <c r="AT837" s="49"/>
      <c r="AU837" s="49"/>
    </row>
    <row r="838" spans="3:47" ht="12.95" customHeight="1" x14ac:dyDescent="0.2">
      <c r="C838" s="71"/>
      <c r="D838" s="71"/>
      <c r="AA838" s="49"/>
      <c r="AB838" s="49"/>
      <c r="AC838" s="49"/>
      <c r="AD838" s="49"/>
      <c r="AE838" s="49"/>
      <c r="AG838" s="4"/>
      <c r="AN838" s="49"/>
      <c r="AO838" s="49"/>
      <c r="AP838" s="49"/>
      <c r="AQ838" s="49"/>
      <c r="AR838" s="49"/>
      <c r="AS838" s="49"/>
      <c r="AT838" s="49"/>
      <c r="AU838" s="49"/>
    </row>
    <row r="839" spans="3:47" ht="12.95" customHeight="1" x14ac:dyDescent="0.2">
      <c r="C839" s="71"/>
      <c r="D839" s="71"/>
      <c r="AA839" s="49"/>
      <c r="AB839" s="49"/>
      <c r="AC839" s="49"/>
      <c r="AD839" s="49"/>
      <c r="AE839" s="49"/>
      <c r="AG839" s="4"/>
      <c r="AN839" s="49"/>
      <c r="AO839" s="49"/>
      <c r="AP839" s="49"/>
      <c r="AQ839" s="49"/>
      <c r="AR839" s="49"/>
      <c r="AS839" s="49"/>
      <c r="AT839" s="49"/>
      <c r="AU839" s="49"/>
    </row>
    <row r="840" spans="3:47" ht="12.95" customHeight="1" x14ac:dyDescent="0.2">
      <c r="C840" s="71"/>
      <c r="D840" s="71"/>
      <c r="AA840" s="49"/>
      <c r="AB840" s="49"/>
      <c r="AC840" s="49"/>
      <c r="AD840" s="49"/>
      <c r="AE840" s="49"/>
      <c r="AG840" s="4"/>
      <c r="AN840" s="49"/>
      <c r="AO840" s="49"/>
      <c r="AP840" s="49"/>
      <c r="AQ840" s="49"/>
      <c r="AR840" s="49"/>
      <c r="AS840" s="49"/>
      <c r="AT840" s="49"/>
      <c r="AU840" s="49"/>
    </row>
    <row r="841" spans="3:47" ht="12.95" customHeight="1" x14ac:dyDescent="0.2">
      <c r="C841" s="71"/>
      <c r="D841" s="71"/>
      <c r="AA841" s="49"/>
      <c r="AB841" s="49"/>
      <c r="AC841" s="49"/>
      <c r="AD841" s="49"/>
      <c r="AE841" s="49"/>
      <c r="AG841" s="4"/>
      <c r="AN841" s="49"/>
      <c r="AO841" s="49"/>
      <c r="AP841" s="49"/>
      <c r="AQ841" s="49"/>
      <c r="AR841" s="49"/>
      <c r="AS841" s="49"/>
      <c r="AT841" s="49"/>
      <c r="AU841" s="49"/>
    </row>
    <row r="842" spans="3:47" ht="12.95" customHeight="1" x14ac:dyDescent="0.2">
      <c r="C842" s="71"/>
      <c r="D842" s="71"/>
      <c r="AA842" s="49"/>
      <c r="AB842" s="49"/>
      <c r="AC842" s="49"/>
      <c r="AD842" s="49"/>
      <c r="AE842" s="49"/>
      <c r="AG842" s="4"/>
      <c r="AN842" s="49"/>
      <c r="AO842" s="49"/>
      <c r="AP842" s="49"/>
      <c r="AQ842" s="49"/>
      <c r="AR842" s="49"/>
      <c r="AS842" s="49"/>
      <c r="AT842" s="49"/>
      <c r="AU842" s="49"/>
    </row>
    <row r="843" spans="3:47" ht="12.95" customHeight="1" x14ac:dyDescent="0.2">
      <c r="C843" s="71"/>
      <c r="D843" s="71"/>
      <c r="AA843" s="49"/>
      <c r="AB843" s="49"/>
      <c r="AC843" s="49"/>
      <c r="AD843" s="49"/>
      <c r="AE843" s="49"/>
      <c r="AG843" s="4"/>
      <c r="AN843" s="49"/>
      <c r="AO843" s="49"/>
      <c r="AP843" s="49"/>
      <c r="AQ843" s="49"/>
      <c r="AR843" s="49"/>
      <c r="AS843" s="49"/>
      <c r="AT843" s="49"/>
      <c r="AU843" s="49"/>
    </row>
    <row r="844" spans="3:47" ht="12.95" customHeight="1" x14ac:dyDescent="0.2">
      <c r="C844" s="71"/>
      <c r="D844" s="71"/>
      <c r="AA844" s="49"/>
      <c r="AB844" s="49"/>
      <c r="AC844" s="49"/>
      <c r="AD844" s="49"/>
      <c r="AE844" s="49"/>
      <c r="AG844" s="4"/>
      <c r="AN844" s="49"/>
      <c r="AO844" s="49"/>
      <c r="AP844" s="49"/>
      <c r="AQ844" s="49"/>
      <c r="AR844" s="49"/>
      <c r="AS844" s="49"/>
      <c r="AT844" s="49"/>
      <c r="AU844" s="49"/>
    </row>
    <row r="845" spans="3:47" ht="12.95" customHeight="1" x14ac:dyDescent="0.2">
      <c r="C845" s="71"/>
      <c r="D845" s="71"/>
      <c r="AA845" s="49"/>
      <c r="AB845" s="49"/>
      <c r="AC845" s="49"/>
      <c r="AD845" s="49"/>
      <c r="AE845" s="49"/>
      <c r="AG845" s="4"/>
      <c r="AN845" s="49"/>
      <c r="AO845" s="49"/>
      <c r="AP845" s="49"/>
      <c r="AQ845" s="49"/>
      <c r="AR845" s="49"/>
      <c r="AS845" s="49"/>
      <c r="AT845" s="49"/>
      <c r="AU845" s="49"/>
    </row>
    <row r="846" spans="3:47" ht="12.95" customHeight="1" x14ac:dyDescent="0.2">
      <c r="C846" s="71"/>
      <c r="D846" s="71"/>
      <c r="AA846" s="49"/>
      <c r="AB846" s="49"/>
      <c r="AC846" s="49"/>
      <c r="AD846" s="49"/>
      <c r="AE846" s="49"/>
      <c r="AG846" s="4"/>
      <c r="AN846" s="49"/>
      <c r="AO846" s="49"/>
      <c r="AP846" s="49"/>
      <c r="AQ846" s="49"/>
      <c r="AR846" s="49"/>
      <c r="AS846" s="49"/>
      <c r="AT846" s="49"/>
      <c r="AU846" s="49"/>
    </row>
    <row r="847" spans="3:47" ht="12.95" customHeight="1" x14ac:dyDescent="0.2">
      <c r="C847" s="71"/>
      <c r="D847" s="71"/>
      <c r="AA847" s="49"/>
      <c r="AB847" s="49"/>
      <c r="AC847" s="49"/>
      <c r="AD847" s="49"/>
      <c r="AE847" s="49"/>
      <c r="AG847" s="4"/>
      <c r="AN847" s="49"/>
      <c r="AO847" s="49"/>
      <c r="AP847" s="49"/>
      <c r="AQ847" s="49"/>
      <c r="AR847" s="49"/>
      <c r="AS847" s="49"/>
      <c r="AT847" s="49"/>
      <c r="AU847" s="49"/>
    </row>
    <row r="848" spans="3:47" ht="12.95" customHeight="1" x14ac:dyDescent="0.2">
      <c r="C848" s="71"/>
      <c r="D848" s="71"/>
      <c r="AA848" s="49"/>
      <c r="AB848" s="49"/>
      <c r="AC848" s="49"/>
      <c r="AD848" s="49"/>
      <c r="AE848" s="49"/>
      <c r="AG848" s="4"/>
      <c r="AN848" s="49"/>
      <c r="AO848" s="49"/>
      <c r="AP848" s="49"/>
      <c r="AQ848" s="49"/>
      <c r="AR848" s="49"/>
      <c r="AS848" s="49"/>
      <c r="AT848" s="49"/>
      <c r="AU848" s="49"/>
    </row>
    <row r="849" spans="3:47" ht="12.95" customHeight="1" x14ac:dyDescent="0.2">
      <c r="C849" s="71"/>
      <c r="D849" s="71"/>
      <c r="AA849" s="49"/>
      <c r="AB849" s="49"/>
      <c r="AC849" s="49"/>
      <c r="AD849" s="49"/>
      <c r="AE849" s="49"/>
      <c r="AG849" s="4"/>
      <c r="AN849" s="49"/>
      <c r="AO849" s="49"/>
      <c r="AP849" s="49"/>
      <c r="AQ849" s="49"/>
      <c r="AR849" s="49"/>
      <c r="AS849" s="49"/>
      <c r="AT849" s="49"/>
      <c r="AU849" s="49"/>
    </row>
    <row r="850" spans="3:47" ht="12.95" customHeight="1" x14ac:dyDescent="0.2">
      <c r="C850" s="71"/>
      <c r="D850" s="71"/>
      <c r="AA850" s="49"/>
      <c r="AB850" s="49"/>
      <c r="AC850" s="49"/>
      <c r="AD850" s="49"/>
      <c r="AE850" s="49"/>
      <c r="AG850" s="4"/>
      <c r="AN850" s="49"/>
      <c r="AO850" s="49"/>
      <c r="AP850" s="49"/>
      <c r="AQ850" s="49"/>
      <c r="AR850" s="49"/>
      <c r="AS850" s="49"/>
      <c r="AT850" s="49"/>
      <c r="AU850" s="49"/>
    </row>
    <row r="851" spans="3:47" ht="12.95" customHeight="1" x14ac:dyDescent="0.2">
      <c r="C851" s="71"/>
      <c r="D851" s="71"/>
      <c r="AA851" s="49"/>
      <c r="AB851" s="49"/>
      <c r="AC851" s="49"/>
      <c r="AD851" s="49"/>
      <c r="AE851" s="49"/>
      <c r="AG851" s="4"/>
      <c r="AN851" s="49"/>
      <c r="AO851" s="49"/>
      <c r="AP851" s="49"/>
      <c r="AQ851" s="49"/>
      <c r="AR851" s="49"/>
      <c r="AS851" s="49"/>
      <c r="AT851" s="49"/>
      <c r="AU851" s="49"/>
    </row>
    <row r="852" spans="3:47" ht="12.95" customHeight="1" x14ac:dyDescent="0.2">
      <c r="C852" s="71"/>
      <c r="D852" s="71"/>
      <c r="AA852" s="49"/>
      <c r="AB852" s="49"/>
      <c r="AC852" s="49"/>
      <c r="AD852" s="49"/>
      <c r="AE852" s="49"/>
      <c r="AG852" s="4"/>
      <c r="AN852" s="49"/>
      <c r="AO852" s="49"/>
      <c r="AP852" s="49"/>
      <c r="AQ852" s="49"/>
      <c r="AR852" s="49"/>
      <c r="AS852" s="49"/>
      <c r="AT852" s="49"/>
      <c r="AU852" s="49"/>
    </row>
    <row r="853" spans="3:47" ht="12.95" customHeight="1" x14ac:dyDescent="0.2">
      <c r="C853" s="71"/>
      <c r="D853" s="71"/>
      <c r="AA853" s="49"/>
      <c r="AB853" s="49"/>
      <c r="AC853" s="49"/>
      <c r="AD853" s="49"/>
      <c r="AE853" s="49"/>
      <c r="AG853" s="4"/>
      <c r="AN853" s="49"/>
      <c r="AO853" s="49"/>
      <c r="AP853" s="49"/>
      <c r="AQ853" s="49"/>
      <c r="AR853" s="49"/>
      <c r="AS853" s="49"/>
      <c r="AT853" s="49"/>
      <c r="AU853" s="49"/>
    </row>
    <row r="854" spans="3:47" ht="12.95" customHeight="1" x14ac:dyDescent="0.2">
      <c r="C854" s="71"/>
      <c r="D854" s="71"/>
      <c r="AA854" s="49"/>
      <c r="AB854" s="49"/>
      <c r="AC854" s="49"/>
      <c r="AD854" s="49"/>
      <c r="AE854" s="49"/>
      <c r="AG854" s="4"/>
      <c r="AN854" s="49"/>
      <c r="AO854" s="49"/>
      <c r="AP854" s="49"/>
      <c r="AQ854" s="49"/>
      <c r="AR854" s="49"/>
      <c r="AS854" s="49"/>
      <c r="AT854" s="49"/>
      <c r="AU854" s="49"/>
    </row>
    <row r="855" spans="3:47" ht="12.95" customHeight="1" x14ac:dyDescent="0.2">
      <c r="C855" s="71"/>
      <c r="D855" s="71"/>
      <c r="AA855" s="49"/>
      <c r="AB855" s="49"/>
      <c r="AC855" s="49"/>
      <c r="AD855" s="49"/>
      <c r="AE855" s="49"/>
      <c r="AG855" s="4"/>
      <c r="AN855" s="49"/>
      <c r="AO855" s="49"/>
      <c r="AP855" s="49"/>
      <c r="AQ855" s="49"/>
      <c r="AR855" s="49"/>
      <c r="AS855" s="49"/>
      <c r="AT855" s="49"/>
      <c r="AU855" s="49"/>
    </row>
    <row r="856" spans="3:47" ht="12.95" customHeight="1" x14ac:dyDescent="0.2">
      <c r="C856" s="71"/>
      <c r="D856" s="71"/>
      <c r="AA856" s="49"/>
      <c r="AB856" s="49"/>
      <c r="AC856" s="49"/>
      <c r="AD856" s="49"/>
      <c r="AE856" s="49"/>
      <c r="AG856" s="4"/>
      <c r="AN856" s="49"/>
      <c r="AO856" s="49"/>
      <c r="AP856" s="49"/>
      <c r="AQ856" s="49"/>
      <c r="AR856" s="49"/>
      <c r="AS856" s="49"/>
      <c r="AT856" s="49"/>
      <c r="AU856" s="49"/>
    </row>
    <row r="857" spans="3:47" ht="12.95" customHeight="1" x14ac:dyDescent="0.2">
      <c r="C857" s="71"/>
      <c r="D857" s="71"/>
      <c r="AA857" s="49"/>
      <c r="AB857" s="49"/>
      <c r="AC857" s="49"/>
      <c r="AD857" s="49"/>
      <c r="AE857" s="49"/>
      <c r="AG857" s="4"/>
      <c r="AN857" s="49"/>
      <c r="AO857" s="49"/>
      <c r="AP857" s="49"/>
      <c r="AQ857" s="49"/>
      <c r="AR857" s="49"/>
      <c r="AS857" s="49"/>
      <c r="AT857" s="49"/>
      <c r="AU857" s="49"/>
    </row>
    <row r="858" spans="3:47" ht="12.95" customHeight="1" x14ac:dyDescent="0.2">
      <c r="C858" s="71"/>
      <c r="D858" s="71"/>
      <c r="AA858" s="49"/>
      <c r="AB858" s="49"/>
      <c r="AC858" s="49"/>
      <c r="AD858" s="49"/>
      <c r="AE858" s="49"/>
      <c r="AG858" s="4"/>
      <c r="AN858" s="49"/>
      <c r="AO858" s="49"/>
      <c r="AP858" s="49"/>
      <c r="AQ858" s="49"/>
      <c r="AR858" s="49"/>
      <c r="AS858" s="49"/>
      <c r="AT858" s="49"/>
      <c r="AU858" s="49"/>
    </row>
    <row r="859" spans="3:47" ht="12.95" customHeight="1" x14ac:dyDescent="0.2">
      <c r="C859" s="71"/>
      <c r="D859" s="71"/>
      <c r="AA859" s="49"/>
      <c r="AB859" s="49"/>
      <c r="AC859" s="49"/>
      <c r="AD859" s="49"/>
      <c r="AE859" s="49"/>
      <c r="AG859" s="4"/>
      <c r="AN859" s="49"/>
      <c r="AO859" s="49"/>
      <c r="AP859" s="49"/>
      <c r="AQ859" s="49"/>
      <c r="AR859" s="49"/>
      <c r="AS859" s="49"/>
      <c r="AT859" s="49"/>
      <c r="AU859" s="49"/>
    </row>
    <row r="860" spans="3:47" ht="12.95" customHeight="1" x14ac:dyDescent="0.2">
      <c r="C860" s="71"/>
      <c r="D860" s="71"/>
      <c r="AA860" s="49"/>
      <c r="AB860" s="49"/>
      <c r="AC860" s="49"/>
      <c r="AD860" s="49"/>
      <c r="AE860" s="49"/>
      <c r="AG860" s="4"/>
      <c r="AN860" s="49"/>
      <c r="AO860" s="49"/>
      <c r="AP860" s="49"/>
      <c r="AQ860" s="49"/>
      <c r="AR860" s="49"/>
      <c r="AS860" s="49"/>
      <c r="AT860" s="49"/>
      <c r="AU860" s="49"/>
    </row>
    <row r="861" spans="3:47" ht="12.95" customHeight="1" x14ac:dyDescent="0.2">
      <c r="C861" s="71"/>
      <c r="D861" s="71"/>
      <c r="AA861" s="49"/>
      <c r="AB861" s="49"/>
      <c r="AC861" s="49"/>
      <c r="AD861" s="49"/>
      <c r="AE861" s="49"/>
      <c r="AG861" s="4"/>
      <c r="AN861" s="49"/>
      <c r="AO861" s="49"/>
      <c r="AP861" s="49"/>
      <c r="AQ861" s="49"/>
      <c r="AR861" s="49"/>
      <c r="AS861" s="49"/>
      <c r="AT861" s="49"/>
      <c r="AU861" s="49"/>
    </row>
    <row r="862" spans="3:47" ht="12.95" customHeight="1" x14ac:dyDescent="0.2">
      <c r="C862" s="71"/>
      <c r="D862" s="71"/>
      <c r="AA862" s="49"/>
      <c r="AB862" s="49"/>
      <c r="AC862" s="49"/>
      <c r="AD862" s="49"/>
      <c r="AE862" s="49"/>
      <c r="AG862" s="4"/>
      <c r="AN862" s="49"/>
      <c r="AO862" s="49"/>
      <c r="AP862" s="49"/>
      <c r="AQ862" s="49"/>
      <c r="AR862" s="49"/>
      <c r="AS862" s="49"/>
      <c r="AT862" s="49"/>
      <c r="AU862" s="49"/>
    </row>
    <row r="863" spans="3:47" ht="12.95" customHeight="1" x14ac:dyDescent="0.2">
      <c r="C863" s="71"/>
      <c r="D863" s="71"/>
      <c r="AA863" s="49"/>
      <c r="AB863" s="49"/>
      <c r="AC863" s="49"/>
      <c r="AD863" s="49"/>
      <c r="AE863" s="49"/>
      <c r="AG863" s="4"/>
      <c r="AN863" s="49"/>
      <c r="AO863" s="49"/>
      <c r="AP863" s="49"/>
      <c r="AQ863" s="49"/>
      <c r="AR863" s="49"/>
      <c r="AS863" s="49"/>
      <c r="AT863" s="49"/>
      <c r="AU863" s="49"/>
    </row>
    <row r="864" spans="3:47" ht="12.95" customHeight="1" x14ac:dyDescent="0.2">
      <c r="C864" s="71"/>
      <c r="D864" s="71"/>
      <c r="AA864" s="49"/>
      <c r="AB864" s="49"/>
      <c r="AC864" s="49"/>
      <c r="AD864" s="49"/>
      <c r="AE864" s="49"/>
      <c r="AG864" s="4"/>
      <c r="AN864" s="49"/>
      <c r="AO864" s="49"/>
      <c r="AP864" s="49"/>
      <c r="AQ864" s="49"/>
      <c r="AR864" s="49"/>
      <c r="AS864" s="49"/>
      <c r="AT864" s="49"/>
      <c r="AU864" s="49"/>
    </row>
    <row r="865" spans="3:47" ht="12.95" customHeight="1" x14ac:dyDescent="0.2">
      <c r="C865" s="71"/>
      <c r="D865" s="71"/>
      <c r="AA865" s="49"/>
      <c r="AB865" s="49"/>
      <c r="AC865" s="49"/>
      <c r="AD865" s="49"/>
      <c r="AE865" s="49"/>
      <c r="AG865" s="4"/>
      <c r="AN865" s="49"/>
      <c r="AO865" s="49"/>
      <c r="AP865" s="49"/>
      <c r="AQ865" s="49"/>
      <c r="AR865" s="49"/>
      <c r="AS865" s="49"/>
      <c r="AT865" s="49"/>
      <c r="AU865" s="49"/>
    </row>
    <row r="866" spans="3:47" ht="12.95" customHeight="1" x14ac:dyDescent="0.2">
      <c r="C866" s="71"/>
      <c r="D866" s="71"/>
      <c r="AA866" s="49"/>
      <c r="AB866" s="49"/>
      <c r="AC866" s="49"/>
      <c r="AD866" s="49"/>
      <c r="AE866" s="49"/>
      <c r="AG866" s="4"/>
      <c r="AN866" s="49"/>
      <c r="AO866" s="49"/>
      <c r="AP866" s="49"/>
      <c r="AQ866" s="49"/>
      <c r="AR866" s="49"/>
      <c r="AS866" s="49"/>
      <c r="AT866" s="49"/>
      <c r="AU866" s="49"/>
    </row>
    <row r="867" spans="3:47" ht="12.95" customHeight="1" x14ac:dyDescent="0.2">
      <c r="C867" s="71"/>
      <c r="D867" s="71"/>
      <c r="AA867" s="49"/>
      <c r="AB867" s="49"/>
      <c r="AC867" s="49"/>
      <c r="AD867" s="49"/>
      <c r="AE867" s="49"/>
      <c r="AG867" s="4"/>
      <c r="AN867" s="49"/>
      <c r="AO867" s="49"/>
      <c r="AP867" s="49"/>
      <c r="AQ867" s="49"/>
      <c r="AR867" s="49"/>
      <c r="AS867" s="49"/>
      <c r="AT867" s="49"/>
      <c r="AU867" s="49"/>
    </row>
    <row r="868" spans="3:47" ht="12.95" customHeight="1" x14ac:dyDescent="0.2">
      <c r="C868" s="71"/>
      <c r="D868" s="71"/>
      <c r="AA868" s="49"/>
      <c r="AB868" s="49"/>
      <c r="AC868" s="49"/>
      <c r="AD868" s="49"/>
      <c r="AE868" s="49"/>
      <c r="AG868" s="4"/>
      <c r="AN868" s="49"/>
      <c r="AO868" s="49"/>
      <c r="AP868" s="49"/>
      <c r="AQ868" s="49"/>
      <c r="AR868" s="49"/>
      <c r="AS868" s="49"/>
      <c r="AT868" s="49"/>
      <c r="AU868" s="49"/>
    </row>
    <row r="869" spans="3:47" ht="12.95" customHeight="1" x14ac:dyDescent="0.2">
      <c r="C869" s="71"/>
      <c r="D869" s="71"/>
      <c r="AA869" s="49"/>
      <c r="AB869" s="49"/>
      <c r="AC869" s="49"/>
      <c r="AD869" s="49"/>
      <c r="AE869" s="49"/>
      <c r="AG869" s="4"/>
      <c r="AN869" s="49"/>
      <c r="AO869" s="49"/>
      <c r="AP869" s="49"/>
      <c r="AQ869" s="49"/>
      <c r="AR869" s="49"/>
      <c r="AS869" s="49"/>
      <c r="AT869" s="49"/>
      <c r="AU869" s="49"/>
    </row>
    <row r="870" spans="3:47" ht="12.95" customHeight="1" x14ac:dyDescent="0.2">
      <c r="C870" s="71"/>
      <c r="D870" s="71"/>
      <c r="AA870" s="49"/>
      <c r="AB870" s="49"/>
      <c r="AC870" s="49"/>
      <c r="AD870" s="49"/>
      <c r="AE870" s="49"/>
      <c r="AG870" s="4"/>
      <c r="AN870" s="49"/>
      <c r="AO870" s="49"/>
      <c r="AP870" s="49"/>
      <c r="AQ870" s="49"/>
      <c r="AR870" s="49"/>
      <c r="AS870" s="49"/>
      <c r="AT870" s="49"/>
      <c r="AU870" s="49"/>
    </row>
    <row r="871" spans="3:47" ht="12.95" customHeight="1" x14ac:dyDescent="0.2">
      <c r="C871" s="71"/>
      <c r="D871" s="71"/>
      <c r="AA871" s="49"/>
      <c r="AB871" s="49"/>
      <c r="AC871" s="49"/>
      <c r="AD871" s="49"/>
      <c r="AE871" s="49"/>
      <c r="AG871" s="4"/>
      <c r="AN871" s="49"/>
      <c r="AO871" s="49"/>
      <c r="AP871" s="49"/>
      <c r="AQ871" s="49"/>
      <c r="AR871" s="49"/>
      <c r="AS871" s="49"/>
      <c r="AT871" s="49"/>
      <c r="AU871" s="49"/>
    </row>
    <row r="872" spans="3:47" ht="12.95" customHeight="1" x14ac:dyDescent="0.2">
      <c r="C872" s="71"/>
      <c r="D872" s="71"/>
      <c r="AA872" s="49"/>
      <c r="AB872" s="49"/>
      <c r="AC872" s="49"/>
      <c r="AD872" s="49"/>
      <c r="AE872" s="49"/>
      <c r="AG872" s="4"/>
      <c r="AN872" s="49"/>
      <c r="AO872" s="49"/>
      <c r="AP872" s="49"/>
      <c r="AQ872" s="49"/>
      <c r="AR872" s="49"/>
      <c r="AS872" s="49"/>
      <c r="AT872" s="49"/>
      <c r="AU872" s="49"/>
    </row>
    <row r="873" spans="3:47" ht="12.95" customHeight="1" x14ac:dyDescent="0.2">
      <c r="C873" s="71"/>
      <c r="D873" s="71"/>
      <c r="AA873" s="49"/>
      <c r="AB873" s="49"/>
      <c r="AC873" s="49"/>
      <c r="AD873" s="49"/>
      <c r="AE873" s="49"/>
      <c r="AG873" s="4"/>
      <c r="AN873" s="49"/>
      <c r="AO873" s="49"/>
      <c r="AP873" s="49"/>
      <c r="AQ873" s="49"/>
      <c r="AR873" s="49"/>
      <c r="AS873" s="49"/>
      <c r="AT873" s="49"/>
      <c r="AU873" s="49"/>
    </row>
    <row r="874" spans="3:47" ht="12.95" customHeight="1" x14ac:dyDescent="0.2">
      <c r="C874" s="71"/>
      <c r="D874" s="71"/>
      <c r="AA874" s="49"/>
      <c r="AB874" s="49"/>
      <c r="AC874" s="49"/>
      <c r="AD874" s="49"/>
      <c r="AE874" s="49"/>
      <c r="AG874" s="4"/>
      <c r="AN874" s="49"/>
      <c r="AO874" s="49"/>
      <c r="AP874" s="49"/>
      <c r="AQ874" s="49"/>
      <c r="AR874" s="49"/>
      <c r="AS874" s="49"/>
      <c r="AT874" s="49"/>
      <c r="AU874" s="49"/>
    </row>
    <row r="875" spans="3:47" ht="12.95" customHeight="1" x14ac:dyDescent="0.2">
      <c r="C875" s="71"/>
      <c r="D875" s="71"/>
      <c r="AA875" s="49"/>
      <c r="AB875" s="49"/>
      <c r="AC875" s="49"/>
      <c r="AD875" s="49"/>
      <c r="AE875" s="49"/>
      <c r="AG875" s="4"/>
      <c r="AN875" s="49"/>
      <c r="AO875" s="49"/>
      <c r="AP875" s="49"/>
      <c r="AQ875" s="49"/>
      <c r="AR875" s="49"/>
      <c r="AS875" s="49"/>
      <c r="AT875" s="49"/>
      <c r="AU875" s="49"/>
    </row>
    <row r="876" spans="3:47" ht="12.95" customHeight="1" x14ac:dyDescent="0.2">
      <c r="C876" s="71"/>
      <c r="D876" s="71"/>
      <c r="AA876" s="49"/>
      <c r="AB876" s="49"/>
      <c r="AC876" s="49"/>
      <c r="AD876" s="49"/>
      <c r="AE876" s="49"/>
      <c r="AG876" s="4"/>
      <c r="AN876" s="49"/>
      <c r="AO876" s="49"/>
      <c r="AP876" s="49"/>
      <c r="AQ876" s="49"/>
      <c r="AR876" s="49"/>
      <c r="AS876" s="49"/>
      <c r="AT876" s="49"/>
      <c r="AU876" s="49"/>
    </row>
    <row r="877" spans="3:47" ht="12.95" customHeight="1" x14ac:dyDescent="0.2">
      <c r="C877" s="71"/>
      <c r="D877" s="71"/>
      <c r="AA877" s="49"/>
      <c r="AB877" s="49"/>
      <c r="AC877" s="49"/>
      <c r="AD877" s="49"/>
      <c r="AE877" s="49"/>
      <c r="AG877" s="4"/>
      <c r="AN877" s="49"/>
      <c r="AO877" s="49"/>
      <c r="AP877" s="49"/>
      <c r="AQ877" s="49"/>
      <c r="AR877" s="49"/>
      <c r="AS877" s="49"/>
      <c r="AT877" s="49"/>
      <c r="AU877" s="49"/>
    </row>
    <row r="878" spans="3:47" ht="12.95" customHeight="1" x14ac:dyDescent="0.2">
      <c r="C878" s="71"/>
      <c r="D878" s="71"/>
      <c r="AA878" s="49"/>
      <c r="AB878" s="49"/>
      <c r="AC878" s="49"/>
      <c r="AD878" s="49"/>
      <c r="AE878" s="49"/>
      <c r="AG878" s="4"/>
      <c r="AN878" s="49"/>
      <c r="AO878" s="49"/>
      <c r="AP878" s="49"/>
      <c r="AQ878" s="49"/>
      <c r="AR878" s="49"/>
      <c r="AS878" s="49"/>
      <c r="AT878" s="49"/>
      <c r="AU878" s="49"/>
    </row>
    <row r="879" spans="3:47" ht="12.95" customHeight="1" x14ac:dyDescent="0.2">
      <c r="C879" s="71"/>
      <c r="D879" s="71"/>
      <c r="AA879" s="49"/>
      <c r="AB879" s="49"/>
      <c r="AC879" s="49"/>
      <c r="AD879" s="49"/>
      <c r="AE879" s="49"/>
      <c r="AG879" s="4"/>
      <c r="AN879" s="49"/>
      <c r="AO879" s="49"/>
      <c r="AP879" s="49"/>
      <c r="AQ879" s="49"/>
      <c r="AR879" s="49"/>
      <c r="AS879" s="49"/>
      <c r="AT879" s="49"/>
      <c r="AU879" s="49"/>
    </row>
    <row r="880" spans="3:47" ht="12.95" customHeight="1" x14ac:dyDescent="0.2">
      <c r="C880" s="71"/>
      <c r="D880" s="71"/>
      <c r="AA880" s="49"/>
      <c r="AB880" s="49"/>
      <c r="AC880" s="49"/>
      <c r="AD880" s="49"/>
      <c r="AE880" s="49"/>
      <c r="AG880" s="4"/>
      <c r="AN880" s="49"/>
      <c r="AO880" s="49"/>
      <c r="AP880" s="49"/>
      <c r="AQ880" s="49"/>
      <c r="AR880" s="49"/>
      <c r="AS880" s="49"/>
      <c r="AT880" s="49"/>
      <c r="AU880" s="49"/>
    </row>
    <row r="881" spans="3:48" ht="12.95" customHeight="1" x14ac:dyDescent="0.2">
      <c r="C881" s="71"/>
      <c r="D881" s="71"/>
      <c r="AA881" s="49"/>
      <c r="AB881" s="49"/>
      <c r="AC881" s="49"/>
      <c r="AD881" s="49"/>
      <c r="AE881" s="49"/>
      <c r="AG881" s="4"/>
      <c r="AN881" s="49"/>
      <c r="AO881" s="49"/>
      <c r="AP881" s="49"/>
      <c r="AQ881" s="49"/>
      <c r="AR881" s="49"/>
      <c r="AS881" s="49"/>
      <c r="AT881" s="49"/>
      <c r="AU881" s="49"/>
    </row>
    <row r="882" spans="3:48" ht="12.95" customHeight="1" x14ac:dyDescent="0.2">
      <c r="C882" s="71"/>
      <c r="D882" s="71"/>
      <c r="AA882" s="49"/>
      <c r="AB882" s="49"/>
      <c r="AC882" s="49"/>
      <c r="AD882" s="49"/>
      <c r="AE882" s="49"/>
      <c r="AG882" s="4"/>
      <c r="AN882" s="49"/>
      <c r="AO882" s="49"/>
      <c r="AP882" s="49"/>
      <c r="AQ882" s="49"/>
      <c r="AR882" s="49"/>
      <c r="AS882" s="49"/>
      <c r="AT882" s="49"/>
      <c r="AU882" s="49"/>
    </row>
    <row r="883" spans="3:48" ht="12.95" customHeight="1" x14ac:dyDescent="0.2">
      <c r="C883" s="71"/>
      <c r="D883" s="71"/>
      <c r="AA883" s="49"/>
      <c r="AB883" s="49"/>
      <c r="AC883" s="49"/>
      <c r="AD883" s="49"/>
      <c r="AE883" s="49"/>
      <c r="AG883" s="4"/>
      <c r="AN883" s="49"/>
      <c r="AO883" s="49"/>
      <c r="AP883" s="49"/>
      <c r="AQ883" s="49"/>
      <c r="AR883" s="49"/>
      <c r="AS883" s="49"/>
      <c r="AT883" s="49"/>
      <c r="AU883" s="49"/>
    </row>
    <row r="884" spans="3:48" ht="12.95" customHeight="1" x14ac:dyDescent="0.2">
      <c r="C884" s="71"/>
      <c r="D884" s="71"/>
      <c r="AA884" s="49"/>
      <c r="AB884" s="49"/>
      <c r="AC884" s="49"/>
      <c r="AD884" s="49"/>
      <c r="AE884" s="49"/>
      <c r="AG884" s="4"/>
      <c r="AN884" s="49"/>
      <c r="AO884" s="49"/>
      <c r="AP884" s="49"/>
      <c r="AQ884" s="49"/>
      <c r="AR884" s="49"/>
      <c r="AS884" s="49"/>
      <c r="AT884" s="49"/>
      <c r="AU884" s="49"/>
    </row>
    <row r="885" spans="3:48" ht="12.95" customHeight="1" x14ac:dyDescent="0.2">
      <c r="C885" s="71"/>
      <c r="D885" s="71"/>
      <c r="AA885" s="49"/>
      <c r="AB885" s="49"/>
      <c r="AC885" s="49"/>
      <c r="AD885" s="49"/>
      <c r="AE885" s="49"/>
      <c r="AG885" s="4"/>
      <c r="AN885" s="49"/>
      <c r="AO885" s="49"/>
      <c r="AP885" s="49"/>
      <c r="AQ885" s="49"/>
      <c r="AR885" s="49"/>
      <c r="AS885" s="49"/>
      <c r="AT885" s="49"/>
      <c r="AU885" s="49"/>
    </row>
    <row r="886" spans="3:48" ht="12.95" customHeight="1" x14ac:dyDescent="0.2">
      <c r="C886" s="71"/>
      <c r="D886" s="71"/>
      <c r="AA886" s="49"/>
      <c r="AB886" s="49"/>
      <c r="AC886" s="49"/>
      <c r="AD886" s="49"/>
      <c r="AE886" s="49"/>
      <c r="AG886" s="4"/>
      <c r="AN886" s="49"/>
      <c r="AO886" s="49"/>
      <c r="AP886" s="49"/>
      <c r="AQ886" s="49"/>
      <c r="AR886" s="49"/>
      <c r="AS886" s="49"/>
      <c r="AT886" s="49"/>
      <c r="AU886" s="49"/>
      <c r="AV886" s="49"/>
    </row>
    <row r="887" spans="3:48" ht="12.95" customHeight="1" x14ac:dyDescent="0.2">
      <c r="C887" s="71"/>
      <c r="D887" s="71"/>
      <c r="AA887" s="49"/>
      <c r="AB887" s="49"/>
      <c r="AC887" s="49"/>
      <c r="AD887" s="49"/>
      <c r="AE887" s="49"/>
      <c r="AG887" s="4"/>
      <c r="AN887" s="49"/>
      <c r="AO887" s="49"/>
      <c r="AP887" s="49"/>
      <c r="AQ887" s="49"/>
      <c r="AR887" s="49"/>
      <c r="AS887" s="49"/>
      <c r="AT887" s="49"/>
      <c r="AU887" s="49"/>
    </row>
    <row r="888" spans="3:48" ht="12.95" customHeight="1" x14ac:dyDescent="0.2">
      <c r="C888" s="71"/>
      <c r="D888" s="71"/>
      <c r="AA888" s="49"/>
      <c r="AB888" s="49"/>
      <c r="AC888" s="49"/>
      <c r="AD888" s="49"/>
      <c r="AE888" s="49"/>
      <c r="AG888" s="4"/>
      <c r="AN888" s="49"/>
      <c r="AO888" s="49"/>
      <c r="AP888" s="49"/>
      <c r="AQ888" s="49"/>
      <c r="AR888" s="49"/>
      <c r="AS888" s="49"/>
      <c r="AT888" s="49"/>
      <c r="AU888" s="49"/>
    </row>
    <row r="889" spans="3:48" ht="12.95" customHeight="1" x14ac:dyDescent="0.2">
      <c r="C889" s="71"/>
      <c r="D889" s="71"/>
      <c r="AA889" s="49"/>
      <c r="AB889" s="49"/>
      <c r="AC889" s="49"/>
      <c r="AD889" s="49"/>
      <c r="AE889" s="49"/>
      <c r="AG889" s="4"/>
      <c r="AN889" s="49"/>
      <c r="AO889" s="49"/>
      <c r="AP889" s="49"/>
      <c r="AQ889" s="49"/>
      <c r="AR889" s="49"/>
      <c r="AS889" s="49"/>
      <c r="AT889" s="49"/>
      <c r="AU889" s="49"/>
    </row>
    <row r="890" spans="3:48" ht="12.95" customHeight="1" x14ac:dyDescent="0.2">
      <c r="C890" s="71"/>
      <c r="D890" s="71"/>
      <c r="AA890" s="49"/>
      <c r="AB890" s="49"/>
      <c r="AC890" s="49"/>
      <c r="AD890" s="49"/>
      <c r="AE890" s="49"/>
      <c r="AG890" s="4"/>
      <c r="AN890" s="49"/>
      <c r="AO890" s="49"/>
      <c r="AP890" s="49"/>
      <c r="AQ890" s="49"/>
      <c r="AR890" s="49"/>
      <c r="AS890" s="49"/>
      <c r="AT890" s="49"/>
      <c r="AU890" s="49"/>
    </row>
    <row r="891" spans="3:48" ht="12.95" customHeight="1" x14ac:dyDescent="0.2">
      <c r="C891" s="71"/>
      <c r="D891" s="71"/>
      <c r="AA891" s="49"/>
      <c r="AB891" s="49"/>
      <c r="AC891" s="49"/>
      <c r="AD891" s="49"/>
      <c r="AE891" s="49"/>
      <c r="AG891" s="4"/>
      <c r="AN891" s="49"/>
      <c r="AO891" s="49"/>
      <c r="AP891" s="49"/>
      <c r="AQ891" s="49"/>
      <c r="AR891" s="49"/>
      <c r="AS891" s="49"/>
      <c r="AT891" s="49"/>
      <c r="AU891" s="49"/>
    </row>
    <row r="892" spans="3:48" ht="12.95" customHeight="1" x14ac:dyDescent="0.2">
      <c r="C892" s="71"/>
      <c r="D892" s="71"/>
      <c r="AA892" s="49"/>
      <c r="AB892" s="49"/>
      <c r="AC892" s="49"/>
      <c r="AD892" s="49"/>
      <c r="AE892" s="49"/>
      <c r="AG892" s="4"/>
      <c r="AN892" s="49"/>
      <c r="AO892" s="49"/>
      <c r="AP892" s="49"/>
      <c r="AQ892" s="49"/>
      <c r="AR892" s="49"/>
      <c r="AS892" s="49"/>
      <c r="AT892" s="49"/>
      <c r="AU892" s="49"/>
    </row>
    <row r="893" spans="3:48" ht="12.95" customHeight="1" x14ac:dyDescent="0.2">
      <c r="C893" s="71"/>
      <c r="D893" s="71"/>
      <c r="AA893" s="49"/>
      <c r="AB893" s="49"/>
      <c r="AC893" s="49"/>
      <c r="AD893" s="49"/>
      <c r="AE893" s="49"/>
      <c r="AG893" s="4"/>
      <c r="AN893" s="49"/>
      <c r="AO893" s="49"/>
      <c r="AP893" s="49"/>
      <c r="AQ893" s="49"/>
      <c r="AR893" s="49"/>
      <c r="AS893" s="49"/>
      <c r="AT893" s="49"/>
      <c r="AU893" s="49"/>
    </row>
    <row r="894" spans="3:48" ht="12.95" customHeight="1" x14ac:dyDescent="0.2">
      <c r="C894" s="71"/>
      <c r="D894" s="71"/>
      <c r="AA894" s="49"/>
      <c r="AB894" s="49"/>
      <c r="AC894" s="49"/>
      <c r="AD894" s="49"/>
      <c r="AE894" s="49"/>
      <c r="AG894" s="4"/>
      <c r="AN894" s="49"/>
      <c r="AO894" s="49"/>
      <c r="AP894" s="49"/>
      <c r="AQ894" s="49"/>
      <c r="AR894" s="49"/>
      <c r="AS894" s="49"/>
      <c r="AT894" s="49"/>
      <c r="AU894" s="49"/>
    </row>
    <row r="895" spans="3:48" ht="12.95" customHeight="1" x14ac:dyDescent="0.2">
      <c r="C895" s="71"/>
      <c r="D895" s="71"/>
      <c r="AA895" s="49"/>
      <c r="AB895" s="49"/>
      <c r="AC895" s="49"/>
      <c r="AD895" s="49"/>
      <c r="AE895" s="49"/>
      <c r="AG895" s="4"/>
      <c r="AN895" s="49"/>
      <c r="AO895" s="49"/>
      <c r="AP895" s="49"/>
      <c r="AQ895" s="49"/>
      <c r="AR895" s="49"/>
      <c r="AS895" s="49"/>
      <c r="AT895" s="49"/>
      <c r="AU895" s="49"/>
    </row>
    <row r="896" spans="3:48" ht="12.95" customHeight="1" x14ac:dyDescent="0.2">
      <c r="C896" s="71"/>
      <c r="D896" s="71"/>
      <c r="AA896" s="49"/>
      <c r="AB896" s="49"/>
      <c r="AC896" s="49"/>
      <c r="AD896" s="49"/>
      <c r="AE896" s="49"/>
      <c r="AG896" s="4"/>
      <c r="AN896" s="49"/>
      <c r="AO896" s="49"/>
      <c r="AP896" s="49"/>
      <c r="AQ896" s="49"/>
      <c r="AR896" s="49"/>
      <c r="AS896" s="49"/>
      <c r="AT896" s="49"/>
      <c r="AU896" s="49"/>
    </row>
    <row r="897" spans="3:64" ht="12.95" customHeight="1" x14ac:dyDescent="0.2">
      <c r="C897" s="71"/>
      <c r="D897" s="71"/>
      <c r="AA897" s="49"/>
      <c r="AB897" s="49"/>
      <c r="AC897" s="49"/>
      <c r="AD897" s="49"/>
      <c r="AE897" s="49"/>
      <c r="AG897" s="4"/>
      <c r="AN897" s="49"/>
      <c r="AO897" s="49"/>
      <c r="AP897" s="49"/>
      <c r="AQ897" s="49"/>
      <c r="AR897" s="49"/>
      <c r="AS897" s="49"/>
      <c r="AT897" s="49"/>
      <c r="AU897" s="49"/>
    </row>
    <row r="898" spans="3:64" ht="12.95" customHeight="1" x14ac:dyDescent="0.2">
      <c r="C898" s="71"/>
      <c r="D898" s="71"/>
      <c r="AA898" s="49"/>
      <c r="AB898" s="49"/>
      <c r="AC898" s="49"/>
      <c r="AD898" s="49"/>
      <c r="AE898" s="49"/>
      <c r="AG898" s="4"/>
      <c r="AN898" s="49"/>
      <c r="AO898" s="49"/>
      <c r="AP898" s="49"/>
      <c r="AQ898" s="49"/>
      <c r="AR898" s="49"/>
      <c r="AS898" s="49"/>
      <c r="AT898" s="49"/>
      <c r="AU898" s="49"/>
    </row>
    <row r="899" spans="3:64" ht="12.95" customHeight="1" x14ac:dyDescent="0.2">
      <c r="C899" s="71"/>
      <c r="D899" s="71"/>
      <c r="AA899" s="49"/>
      <c r="AB899" s="49"/>
      <c r="AC899" s="49"/>
      <c r="AD899" s="49"/>
      <c r="AE899" s="49"/>
      <c r="AG899" s="4"/>
      <c r="AN899" s="49"/>
      <c r="AO899" s="49"/>
      <c r="AP899" s="49"/>
      <c r="AQ899" s="49"/>
      <c r="AR899" s="49"/>
      <c r="AS899" s="49"/>
      <c r="AT899" s="49"/>
      <c r="AU899" s="49"/>
    </row>
    <row r="900" spans="3:64" ht="12.95" customHeight="1" x14ac:dyDescent="0.2">
      <c r="C900" s="71"/>
      <c r="D900" s="71"/>
      <c r="AA900" s="49"/>
      <c r="AB900" s="49"/>
      <c r="AC900" s="49"/>
      <c r="AD900" s="49"/>
      <c r="AE900" s="49"/>
      <c r="AG900" s="4"/>
      <c r="AN900" s="49"/>
      <c r="AO900" s="49"/>
      <c r="AP900" s="49"/>
      <c r="AQ900" s="49"/>
      <c r="AR900" s="49"/>
      <c r="AS900" s="49"/>
      <c r="AT900" s="49"/>
      <c r="AU900" s="49"/>
    </row>
    <row r="901" spans="3:64" ht="12.95" customHeight="1" x14ac:dyDescent="0.2">
      <c r="C901" s="71"/>
      <c r="D901" s="71"/>
      <c r="AA901" s="49"/>
      <c r="AB901" s="49"/>
      <c r="AC901" s="49"/>
      <c r="AD901" s="49"/>
      <c r="AE901" s="49"/>
      <c r="AG901" s="4"/>
      <c r="AN901" s="49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  <c r="BG901" s="49"/>
      <c r="BH901" s="49"/>
      <c r="BI901" s="49"/>
      <c r="BJ901" s="49"/>
      <c r="BK901" s="49"/>
      <c r="BL901" s="49"/>
    </row>
    <row r="902" spans="3:64" ht="12.95" customHeight="1" x14ac:dyDescent="0.2">
      <c r="C902" s="71"/>
      <c r="D902" s="71"/>
      <c r="AA902" s="49"/>
      <c r="AB902" s="49"/>
      <c r="AC902" s="49"/>
      <c r="AD902" s="49"/>
      <c r="AE902" s="49"/>
      <c r="AG902" s="4"/>
      <c r="AN902" s="49"/>
      <c r="AO902" s="49"/>
      <c r="AP902" s="49"/>
      <c r="AQ902" s="49"/>
      <c r="AR902" s="49"/>
      <c r="AS902" s="49"/>
      <c r="AT902" s="49"/>
      <c r="AU902" s="49"/>
    </row>
    <row r="903" spans="3:64" ht="12.95" customHeight="1" x14ac:dyDescent="0.2">
      <c r="C903" s="71"/>
      <c r="D903" s="71"/>
      <c r="AA903" s="49"/>
      <c r="AB903" s="49"/>
      <c r="AC903" s="49"/>
      <c r="AD903" s="49"/>
      <c r="AE903" s="49"/>
      <c r="AG903" s="4"/>
      <c r="AN903" s="49"/>
      <c r="AO903" s="49"/>
      <c r="AP903" s="49"/>
      <c r="AQ903" s="49"/>
      <c r="AR903" s="49"/>
      <c r="AS903" s="49"/>
      <c r="AT903" s="49"/>
      <c r="AU903" s="49"/>
    </row>
    <row r="904" spans="3:64" ht="12.95" customHeight="1" x14ac:dyDescent="0.2">
      <c r="C904" s="71"/>
      <c r="D904" s="71"/>
      <c r="AA904" s="49"/>
      <c r="AB904" s="49"/>
      <c r="AC904" s="49"/>
      <c r="AD904" s="49"/>
      <c r="AE904" s="49"/>
      <c r="AG904" s="4"/>
      <c r="AN904" s="49"/>
      <c r="AO904" s="49"/>
      <c r="AP904" s="49"/>
      <c r="AQ904" s="49"/>
      <c r="AR904" s="49"/>
      <c r="AS904" s="49"/>
      <c r="AT904" s="49"/>
      <c r="AU904" s="49"/>
    </row>
    <row r="905" spans="3:64" ht="12.95" customHeight="1" x14ac:dyDescent="0.2">
      <c r="C905" s="71"/>
      <c r="D905" s="71"/>
      <c r="AA905" s="49"/>
      <c r="AB905" s="49"/>
      <c r="AC905" s="49"/>
      <c r="AD905" s="49"/>
      <c r="AE905" s="49"/>
      <c r="AG905" s="4"/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  <c r="BG905" s="49"/>
      <c r="BH905" s="49"/>
      <c r="BI905" s="49"/>
      <c r="BJ905" s="49"/>
      <c r="BK905" s="49"/>
      <c r="BL905" s="49"/>
    </row>
    <row r="906" spans="3:64" ht="12.95" customHeight="1" x14ac:dyDescent="0.2">
      <c r="C906" s="71"/>
      <c r="D906" s="71"/>
      <c r="AA906" s="49"/>
      <c r="AB906" s="49"/>
      <c r="AC906" s="49"/>
      <c r="AD906" s="49"/>
      <c r="AE906" s="49"/>
      <c r="AG906" s="4"/>
      <c r="AN906" s="49"/>
      <c r="AO906" s="49"/>
      <c r="AP906" s="49"/>
      <c r="AQ906" s="49"/>
      <c r="AR906" s="49"/>
      <c r="AS906" s="49"/>
      <c r="AT906" s="49"/>
      <c r="AU906" s="49"/>
    </row>
    <row r="907" spans="3:64" ht="12.95" customHeight="1" x14ac:dyDescent="0.2">
      <c r="C907" s="71"/>
      <c r="D907" s="71"/>
      <c r="AA907" s="49"/>
      <c r="AB907" s="49"/>
      <c r="AC907" s="49"/>
      <c r="AD907" s="49"/>
      <c r="AE907" s="49"/>
      <c r="AG907" s="4"/>
      <c r="AN907" s="49"/>
      <c r="AO907" s="49"/>
      <c r="AP907" s="49"/>
      <c r="AQ907" s="49"/>
      <c r="AR907" s="49"/>
      <c r="AS907" s="49"/>
      <c r="AT907" s="49"/>
      <c r="AU907" s="49"/>
    </row>
    <row r="908" spans="3:64" ht="12.95" customHeight="1" x14ac:dyDescent="0.2">
      <c r="C908" s="71"/>
      <c r="D908" s="71"/>
      <c r="AA908" s="49"/>
      <c r="AB908" s="49"/>
      <c r="AC908" s="49"/>
      <c r="AD908" s="49"/>
      <c r="AE908" s="49"/>
      <c r="AG908" s="4"/>
      <c r="AN908" s="49"/>
      <c r="AO908" s="49"/>
      <c r="AP908" s="49"/>
      <c r="AQ908" s="49"/>
      <c r="AR908" s="49"/>
      <c r="AS908" s="49"/>
      <c r="AT908" s="49"/>
      <c r="AU908" s="49"/>
    </row>
    <row r="909" spans="3:64" ht="12.95" customHeight="1" x14ac:dyDescent="0.2">
      <c r="C909" s="71"/>
      <c r="D909" s="71"/>
      <c r="AA909" s="49"/>
      <c r="AB909" s="49"/>
      <c r="AC909" s="49"/>
      <c r="AD909" s="49"/>
      <c r="AE909" s="49"/>
      <c r="AG909" s="4"/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  <c r="BG909" s="49"/>
      <c r="BH909" s="49"/>
      <c r="BI909" s="49"/>
      <c r="BJ909" s="49"/>
      <c r="BK909" s="49"/>
      <c r="BL909" s="49"/>
    </row>
    <row r="910" spans="3:64" ht="12.95" customHeight="1" x14ac:dyDescent="0.2">
      <c r="C910" s="71"/>
      <c r="D910" s="71"/>
      <c r="AA910" s="49"/>
      <c r="AB910" s="49"/>
      <c r="AC910" s="49"/>
      <c r="AD910" s="49"/>
      <c r="AE910" s="49"/>
      <c r="AG910" s="4"/>
      <c r="AN910" s="49"/>
      <c r="AO910" s="49"/>
      <c r="AP910" s="49"/>
      <c r="AQ910" s="49"/>
      <c r="AR910" s="49"/>
      <c r="AS910" s="49"/>
      <c r="AT910" s="49"/>
      <c r="AU910" s="49"/>
    </row>
    <row r="911" spans="3:64" ht="12.95" customHeight="1" x14ac:dyDescent="0.2">
      <c r="C911" s="71"/>
      <c r="D911" s="71"/>
      <c r="AA911" s="49"/>
      <c r="AB911" s="49"/>
      <c r="AC911" s="49"/>
      <c r="AD911" s="49"/>
      <c r="AE911" s="49"/>
      <c r="AG911" s="4"/>
      <c r="AN911" s="49"/>
      <c r="AO911" s="49"/>
      <c r="AP911" s="49"/>
      <c r="AQ911" s="49"/>
      <c r="AR911" s="49"/>
      <c r="AS911" s="49"/>
      <c r="AT911" s="49"/>
      <c r="AU911" s="49"/>
    </row>
    <row r="912" spans="3:64" ht="12.95" customHeight="1" x14ac:dyDescent="0.2">
      <c r="C912" s="71"/>
      <c r="D912" s="71"/>
      <c r="AA912" s="49"/>
      <c r="AB912" s="49"/>
      <c r="AC912" s="49"/>
      <c r="AD912" s="49"/>
      <c r="AE912" s="49"/>
      <c r="AG912" s="4"/>
      <c r="AN912" s="49"/>
      <c r="AO912" s="49"/>
      <c r="AP912" s="49"/>
      <c r="AQ912" s="49"/>
      <c r="AR912" s="49"/>
      <c r="AS912" s="49"/>
      <c r="AT912" s="49"/>
      <c r="AU912" s="49"/>
    </row>
    <row r="913" spans="3:64" ht="12.95" customHeight="1" x14ac:dyDescent="0.2">
      <c r="C913" s="71"/>
      <c r="D913" s="71"/>
      <c r="AA913" s="49"/>
      <c r="AB913" s="49"/>
      <c r="AC913" s="49"/>
      <c r="AD913" s="49"/>
      <c r="AE913" s="49"/>
      <c r="AG913" s="4"/>
      <c r="AN913" s="49"/>
      <c r="AO913" s="49"/>
      <c r="AP913" s="49"/>
      <c r="AQ913" s="49"/>
      <c r="AR913" s="49"/>
      <c r="AS913" s="49"/>
      <c r="AT913" s="49"/>
      <c r="AU913" s="49"/>
    </row>
    <row r="914" spans="3:64" ht="12.95" customHeight="1" x14ac:dyDescent="0.2">
      <c r="C914" s="71"/>
      <c r="D914" s="71"/>
      <c r="AA914" s="49"/>
      <c r="AB914" s="49"/>
      <c r="AC914" s="49"/>
      <c r="AD914" s="49"/>
      <c r="AE914" s="49"/>
      <c r="AG914" s="4"/>
      <c r="AN914" s="49"/>
      <c r="AO914" s="49"/>
      <c r="AP914" s="49"/>
      <c r="AQ914" s="49"/>
      <c r="AR914" s="49"/>
      <c r="AS914" s="49"/>
      <c r="AT914" s="49"/>
      <c r="AU914" s="49"/>
    </row>
    <row r="915" spans="3:64" ht="12.95" customHeight="1" x14ac:dyDescent="0.2">
      <c r="C915" s="71"/>
      <c r="D915" s="71"/>
      <c r="AA915" s="49"/>
      <c r="AB915" s="49"/>
      <c r="AC915" s="49"/>
      <c r="AD915" s="49"/>
      <c r="AE915" s="49"/>
      <c r="AG915" s="4"/>
      <c r="AN915" s="49"/>
      <c r="AO915" s="49"/>
      <c r="AP915" s="49"/>
      <c r="AQ915" s="49"/>
      <c r="AR915" s="49"/>
      <c r="AS915" s="49"/>
      <c r="AT915" s="49"/>
      <c r="AU915" s="49"/>
    </row>
    <row r="916" spans="3:64" ht="12.95" customHeight="1" x14ac:dyDescent="0.2">
      <c r="C916" s="71"/>
      <c r="D916" s="71"/>
      <c r="AA916" s="49"/>
      <c r="AB916" s="49"/>
      <c r="AC916" s="49"/>
      <c r="AD916" s="49"/>
      <c r="AE916" s="49"/>
      <c r="AG916" s="4"/>
      <c r="AN916" s="49"/>
      <c r="AO916" s="49"/>
      <c r="AP916" s="49"/>
      <c r="AQ916" s="49"/>
      <c r="AR916" s="49"/>
      <c r="AS916" s="49"/>
      <c r="AT916" s="49"/>
      <c r="AU916" s="49"/>
    </row>
    <row r="917" spans="3:64" ht="12.95" customHeight="1" x14ac:dyDescent="0.2">
      <c r="C917" s="71"/>
      <c r="D917" s="71"/>
      <c r="AA917" s="49"/>
      <c r="AB917" s="49"/>
      <c r="AC917" s="49"/>
      <c r="AD917" s="49"/>
      <c r="AE917" s="49"/>
      <c r="AG917" s="4"/>
      <c r="AN917" s="49"/>
      <c r="AO917" s="49"/>
      <c r="AP917" s="49"/>
      <c r="AQ917" s="49"/>
      <c r="AR917" s="49"/>
      <c r="AS917" s="49"/>
      <c r="AT917" s="49"/>
      <c r="AU917" s="49"/>
    </row>
    <row r="918" spans="3:64" ht="12.95" customHeight="1" x14ac:dyDescent="0.2">
      <c r="C918" s="71"/>
      <c r="D918" s="71"/>
      <c r="AA918" s="49"/>
      <c r="AB918" s="49"/>
      <c r="AC918" s="49"/>
      <c r="AD918" s="49"/>
      <c r="AE918" s="49"/>
      <c r="AG918" s="4"/>
      <c r="AN918" s="49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49"/>
      <c r="BI918" s="49"/>
      <c r="BJ918" s="49"/>
      <c r="BK918" s="49"/>
      <c r="BL918" s="49"/>
    </row>
    <row r="919" spans="3:64" ht="12.95" customHeight="1" x14ac:dyDescent="0.2">
      <c r="C919" s="71"/>
      <c r="D919" s="71"/>
      <c r="AA919" s="49"/>
      <c r="AB919" s="49"/>
      <c r="AC919" s="49"/>
      <c r="AD919" s="49"/>
      <c r="AE919" s="49"/>
      <c r="AG919" s="4"/>
      <c r="AN919" s="49"/>
      <c r="AO919" s="49"/>
      <c r="AP919" s="49"/>
      <c r="AQ919" s="49"/>
      <c r="AR919" s="49"/>
      <c r="AS919" s="49"/>
      <c r="AT919" s="49"/>
      <c r="AU919" s="49"/>
    </row>
    <row r="920" spans="3:64" ht="12.95" customHeight="1" x14ac:dyDescent="0.2">
      <c r="C920" s="71"/>
      <c r="D920" s="71"/>
      <c r="AA920" s="49"/>
      <c r="AB920" s="49"/>
      <c r="AC920" s="49"/>
      <c r="AD920" s="49"/>
      <c r="AE920" s="49"/>
      <c r="AG920" s="4"/>
      <c r="AN920" s="49"/>
      <c r="AO920" s="49"/>
      <c r="AP920" s="49"/>
      <c r="AQ920" s="49"/>
      <c r="AR920" s="49"/>
      <c r="AS920" s="49"/>
      <c r="AT920" s="49"/>
      <c r="AU920" s="49"/>
    </row>
    <row r="921" spans="3:64" ht="12.95" customHeight="1" x14ac:dyDescent="0.2">
      <c r="C921" s="71"/>
      <c r="D921" s="71"/>
      <c r="AA921" s="49"/>
      <c r="AB921" s="49"/>
      <c r="AC921" s="49"/>
      <c r="AD921" s="49"/>
      <c r="AE921" s="49"/>
      <c r="AG921" s="4"/>
      <c r="AN921" s="49"/>
      <c r="AO921" s="49"/>
      <c r="AP921" s="49"/>
      <c r="AQ921" s="49"/>
      <c r="AR921" s="49"/>
      <c r="AS921" s="49"/>
      <c r="AT921" s="49"/>
      <c r="AU921" s="49"/>
    </row>
    <row r="922" spans="3:64" ht="12.95" customHeight="1" x14ac:dyDescent="0.2">
      <c r="C922" s="71"/>
      <c r="D922" s="71"/>
      <c r="AA922" s="49"/>
      <c r="AB922" s="49"/>
      <c r="AC922" s="49"/>
      <c r="AD922" s="49"/>
      <c r="AE922" s="49"/>
      <c r="AG922" s="4"/>
      <c r="AN922" s="49"/>
      <c r="AO922" s="49"/>
      <c r="AP922" s="49"/>
      <c r="AQ922" s="49"/>
      <c r="AR922" s="49"/>
      <c r="AS922" s="49"/>
      <c r="AT922" s="49"/>
      <c r="AU922" s="49"/>
    </row>
    <row r="923" spans="3:64" ht="12.95" customHeight="1" x14ac:dyDescent="0.2">
      <c r="C923" s="71"/>
      <c r="D923" s="71"/>
      <c r="AA923" s="49"/>
      <c r="AB923" s="49"/>
      <c r="AC923" s="49"/>
      <c r="AD923" s="49"/>
      <c r="AE923" s="49"/>
      <c r="AG923" s="4"/>
      <c r="AN923" s="49"/>
      <c r="AO923" s="49"/>
      <c r="AP923" s="49"/>
      <c r="AQ923" s="49"/>
      <c r="AR923" s="49"/>
      <c r="AS923" s="49"/>
      <c r="AT923" s="49"/>
      <c r="AU923" s="49"/>
    </row>
    <row r="924" spans="3:64" ht="12.95" customHeight="1" x14ac:dyDescent="0.2">
      <c r="C924" s="71"/>
      <c r="D924" s="71"/>
      <c r="AA924" s="49"/>
      <c r="AB924" s="49"/>
      <c r="AC924" s="49"/>
      <c r="AD924" s="49"/>
      <c r="AE924" s="49"/>
      <c r="AG924" s="4"/>
      <c r="AN924" s="49"/>
      <c r="AO924" s="49"/>
      <c r="AP924" s="49"/>
      <c r="AQ924" s="49"/>
      <c r="AR924" s="49"/>
      <c r="AS924" s="49"/>
      <c r="AT924" s="49"/>
      <c r="AU924" s="49"/>
    </row>
    <row r="925" spans="3:64" ht="12.95" customHeight="1" x14ac:dyDescent="0.2">
      <c r="C925" s="71"/>
      <c r="D925" s="71"/>
      <c r="AA925" s="49"/>
      <c r="AB925" s="49"/>
      <c r="AC925" s="49"/>
      <c r="AD925" s="49"/>
      <c r="AE925" s="49"/>
      <c r="AG925" s="4"/>
      <c r="AN925" s="49"/>
      <c r="AO925" s="49"/>
      <c r="AP925" s="49"/>
      <c r="AQ925" s="49"/>
      <c r="AR925" s="49"/>
      <c r="AS925" s="49"/>
      <c r="AT925" s="49"/>
      <c r="AU925" s="49"/>
    </row>
    <row r="926" spans="3:64" ht="12.95" customHeight="1" x14ac:dyDescent="0.2">
      <c r="C926" s="71"/>
      <c r="D926" s="71"/>
      <c r="AA926" s="49"/>
      <c r="AB926" s="49"/>
      <c r="AC926" s="49"/>
      <c r="AD926" s="49"/>
      <c r="AE926" s="49"/>
      <c r="AG926" s="4"/>
      <c r="AN926" s="49"/>
      <c r="AO926" s="49"/>
      <c r="AP926" s="49"/>
      <c r="AQ926" s="49"/>
      <c r="AR926" s="49"/>
      <c r="AS926" s="49"/>
      <c r="AT926" s="49"/>
      <c r="AU926" s="49"/>
    </row>
    <row r="927" spans="3:64" ht="12.95" customHeight="1" x14ac:dyDescent="0.2">
      <c r="C927" s="71"/>
      <c r="D927" s="71"/>
      <c r="AA927" s="49"/>
      <c r="AB927" s="49"/>
      <c r="AC927" s="49"/>
      <c r="AD927" s="49"/>
      <c r="AE927" s="49"/>
      <c r="AG927" s="4"/>
      <c r="AN927" s="49"/>
      <c r="AO927" s="49"/>
      <c r="AP927" s="49"/>
      <c r="AQ927" s="49"/>
      <c r="AR927" s="49"/>
      <c r="AS927" s="49"/>
      <c r="AT927" s="49"/>
      <c r="AU927" s="49"/>
    </row>
    <row r="928" spans="3:64" ht="12.95" customHeight="1" x14ac:dyDescent="0.2">
      <c r="C928" s="71"/>
      <c r="D928" s="71"/>
      <c r="AA928" s="49"/>
      <c r="AB928" s="49"/>
      <c r="AC928" s="49"/>
      <c r="AD928" s="49"/>
      <c r="AE928" s="49"/>
      <c r="AG928" s="4"/>
      <c r="AN928" s="49"/>
      <c r="AO928" s="49"/>
      <c r="AP928" s="49"/>
      <c r="AQ928" s="49"/>
      <c r="AR928" s="49"/>
      <c r="AS928" s="49"/>
      <c r="AT928" s="49"/>
      <c r="AU928" s="49"/>
    </row>
    <row r="929" spans="3:64" ht="12.95" customHeight="1" x14ac:dyDescent="0.2">
      <c r="C929" s="71"/>
      <c r="D929" s="71"/>
      <c r="AA929" s="49"/>
      <c r="AB929" s="49"/>
      <c r="AC929" s="49"/>
      <c r="AD929" s="49"/>
      <c r="AE929" s="49"/>
      <c r="AG929" s="4"/>
      <c r="AN929" s="49"/>
      <c r="AO929" s="49"/>
      <c r="AP929" s="49"/>
      <c r="AQ929" s="49"/>
      <c r="AR929" s="49"/>
      <c r="AS929" s="49"/>
      <c r="AT929" s="49"/>
      <c r="AU929" s="49"/>
    </row>
    <row r="930" spans="3:64" ht="12.95" customHeight="1" x14ac:dyDescent="0.2">
      <c r="C930" s="71"/>
      <c r="D930" s="71"/>
      <c r="AA930" s="49"/>
      <c r="AB930" s="49"/>
      <c r="AC930" s="49"/>
      <c r="AD930" s="49"/>
      <c r="AE930" s="49"/>
      <c r="AG930" s="4"/>
      <c r="AN930" s="49"/>
      <c r="AO930" s="49"/>
      <c r="AP930" s="49"/>
      <c r="AQ930" s="49"/>
      <c r="AR930" s="49"/>
      <c r="AS930" s="49"/>
      <c r="AT930" s="49"/>
      <c r="AU930" s="49"/>
    </row>
    <row r="931" spans="3:64" ht="12.95" customHeight="1" x14ac:dyDescent="0.2">
      <c r="C931" s="71"/>
      <c r="D931" s="71"/>
      <c r="AA931" s="49"/>
      <c r="AB931" s="49"/>
      <c r="AC931" s="49"/>
      <c r="AD931" s="49"/>
      <c r="AE931" s="49"/>
      <c r="AG931" s="4"/>
      <c r="AN931" s="49"/>
      <c r="AO931" s="49"/>
      <c r="AP931" s="49"/>
      <c r="AQ931" s="49"/>
      <c r="AR931" s="49"/>
      <c r="AS931" s="49"/>
      <c r="AT931" s="49"/>
      <c r="AU931" s="49"/>
    </row>
    <row r="932" spans="3:64" ht="12.95" customHeight="1" x14ac:dyDescent="0.2">
      <c r="C932" s="71"/>
      <c r="D932" s="71"/>
      <c r="AA932" s="49"/>
      <c r="AB932" s="49"/>
      <c r="AC932" s="49"/>
      <c r="AD932" s="49"/>
      <c r="AE932" s="49"/>
      <c r="AG932" s="4"/>
      <c r="AN932" s="49"/>
      <c r="AO932" s="49"/>
      <c r="AP932" s="49"/>
      <c r="AQ932" s="49"/>
      <c r="AR932" s="49"/>
      <c r="AS932" s="49"/>
      <c r="AT932" s="49"/>
      <c r="AU932" s="49"/>
    </row>
    <row r="933" spans="3:64" ht="12.95" customHeight="1" x14ac:dyDescent="0.2">
      <c r="C933" s="71"/>
      <c r="D933" s="71"/>
      <c r="AA933" s="49"/>
      <c r="AB933" s="49"/>
      <c r="AC933" s="49"/>
      <c r="AD933" s="49"/>
      <c r="AE933" s="49"/>
      <c r="AG933" s="4"/>
      <c r="AN933" s="49"/>
      <c r="AO933" s="49"/>
      <c r="AP933" s="49"/>
      <c r="AQ933" s="49"/>
      <c r="AR933" s="49"/>
      <c r="AS933" s="49"/>
      <c r="AT933" s="49"/>
      <c r="AU933" s="49"/>
    </row>
    <row r="934" spans="3:64" ht="12.95" customHeight="1" x14ac:dyDescent="0.2">
      <c r="C934" s="71"/>
      <c r="D934" s="71"/>
      <c r="AA934" s="49"/>
      <c r="AB934" s="49"/>
      <c r="AC934" s="49"/>
      <c r="AD934" s="49"/>
      <c r="AE934" s="49"/>
      <c r="AG934" s="4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  <c r="BG934" s="49"/>
      <c r="BH934" s="49"/>
      <c r="BI934" s="49"/>
      <c r="BJ934" s="49"/>
      <c r="BK934" s="49"/>
      <c r="BL934" s="49"/>
    </row>
    <row r="935" spans="3:64" ht="12.95" customHeight="1" x14ac:dyDescent="0.2">
      <c r="C935" s="71"/>
      <c r="D935" s="71"/>
      <c r="AA935" s="49"/>
      <c r="AB935" s="49"/>
      <c r="AC935" s="49"/>
      <c r="AD935" s="49"/>
      <c r="AE935" s="49"/>
      <c r="AG935" s="4"/>
      <c r="AN935" s="49"/>
      <c r="AO935" s="49"/>
      <c r="AP935" s="49"/>
      <c r="AQ935" s="49"/>
      <c r="AR935" s="49"/>
      <c r="AS935" s="49"/>
      <c r="AT935" s="49"/>
      <c r="AU935" s="49"/>
    </row>
    <row r="936" spans="3:64" ht="12.95" customHeight="1" x14ac:dyDescent="0.2">
      <c r="C936" s="71"/>
      <c r="D936" s="71"/>
      <c r="AA936" s="49"/>
      <c r="AB936" s="49"/>
      <c r="AC936" s="49"/>
      <c r="AD936" s="49"/>
      <c r="AE936" s="49"/>
      <c r="AG936" s="4"/>
      <c r="AN936" s="49"/>
      <c r="AO936" s="49"/>
      <c r="AP936" s="49"/>
      <c r="AQ936" s="49"/>
      <c r="AR936" s="49"/>
      <c r="AS936" s="49"/>
      <c r="AT936" s="49"/>
      <c r="AU936" s="49"/>
    </row>
    <row r="937" spans="3:64" ht="12.95" customHeight="1" x14ac:dyDescent="0.2">
      <c r="C937" s="71"/>
      <c r="D937" s="71"/>
      <c r="AA937" s="49"/>
      <c r="AB937" s="49"/>
      <c r="AC937" s="49"/>
      <c r="AD937" s="49"/>
      <c r="AE937" s="49"/>
      <c r="AG937" s="4"/>
      <c r="AN937" s="49"/>
      <c r="AO937" s="49"/>
      <c r="AP937" s="49"/>
      <c r="AQ937" s="49"/>
      <c r="AR937" s="49"/>
      <c r="AS937" s="49"/>
      <c r="AT937" s="49"/>
      <c r="AU937" s="49"/>
    </row>
    <row r="938" spans="3:64" ht="12.95" customHeight="1" x14ac:dyDescent="0.2">
      <c r="C938" s="71"/>
      <c r="D938" s="71"/>
      <c r="AA938" s="49"/>
      <c r="AB938" s="49"/>
      <c r="AC938" s="49"/>
      <c r="AD938" s="49"/>
      <c r="AE938" s="49"/>
      <c r="AG938" s="4"/>
      <c r="AN938" s="49"/>
      <c r="AO938" s="49"/>
      <c r="AP938" s="49"/>
      <c r="AQ938" s="49"/>
      <c r="AR938" s="49"/>
      <c r="AS938" s="49"/>
      <c r="AT938" s="49"/>
      <c r="AU938" s="49"/>
    </row>
    <row r="939" spans="3:64" ht="12.95" customHeight="1" x14ac:dyDescent="0.2">
      <c r="C939" s="71"/>
      <c r="D939" s="71"/>
      <c r="AA939" s="49"/>
      <c r="AB939" s="49"/>
      <c r="AC939" s="49"/>
      <c r="AD939" s="49"/>
      <c r="AE939" s="49"/>
      <c r="AG939" s="4"/>
      <c r="AN939" s="49"/>
      <c r="AO939" s="49"/>
      <c r="AP939" s="49"/>
      <c r="AQ939" s="49"/>
      <c r="AR939" s="49"/>
      <c r="AS939" s="49"/>
      <c r="AT939" s="49"/>
      <c r="AU939" s="49"/>
    </row>
    <row r="940" spans="3:64" ht="12.95" customHeight="1" x14ac:dyDescent="0.2">
      <c r="C940" s="71"/>
      <c r="D940" s="71"/>
      <c r="AA940" s="49"/>
      <c r="AB940" s="49"/>
      <c r="AC940" s="49"/>
      <c r="AD940" s="49"/>
      <c r="AE940" s="49"/>
      <c r="AG940" s="4"/>
      <c r="AN940" s="49"/>
      <c r="AO940" s="49"/>
      <c r="AP940" s="49"/>
      <c r="AQ940" s="49"/>
      <c r="AR940" s="49"/>
      <c r="AS940" s="49"/>
      <c r="AT940" s="49"/>
      <c r="AU940" s="49"/>
    </row>
    <row r="941" spans="3:64" ht="12.95" customHeight="1" x14ac:dyDescent="0.2">
      <c r="C941" s="71"/>
      <c r="D941" s="71"/>
      <c r="AA941" s="49"/>
      <c r="AB941" s="49"/>
      <c r="AC941" s="49"/>
      <c r="AD941" s="49"/>
      <c r="AE941" s="49"/>
      <c r="AG941" s="4"/>
      <c r="AN941" s="49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  <c r="BC941" s="49"/>
      <c r="BD941" s="49"/>
      <c r="BE941" s="49"/>
      <c r="BF941" s="49"/>
      <c r="BG941" s="49"/>
      <c r="BH941" s="49"/>
      <c r="BI941" s="49"/>
      <c r="BJ941" s="49"/>
      <c r="BK941" s="49"/>
      <c r="BL941" s="49"/>
    </row>
    <row r="942" spans="3:64" ht="12.95" customHeight="1" x14ac:dyDescent="0.2">
      <c r="C942" s="71"/>
      <c r="D942" s="71"/>
      <c r="AA942" s="49"/>
      <c r="AB942" s="49"/>
      <c r="AC942" s="49"/>
      <c r="AD942" s="49"/>
      <c r="AE942" s="49"/>
      <c r="AG942" s="4"/>
      <c r="AN942" s="49"/>
      <c r="AO942" s="49"/>
      <c r="AP942" s="49"/>
      <c r="AQ942" s="49"/>
      <c r="AR942" s="49"/>
      <c r="AS942" s="49"/>
      <c r="AT942" s="49"/>
      <c r="AU942" s="49"/>
    </row>
    <row r="943" spans="3:64" ht="12.95" customHeight="1" x14ac:dyDescent="0.2">
      <c r="C943" s="71"/>
      <c r="D943" s="71"/>
      <c r="AA943" s="49"/>
      <c r="AB943" s="49"/>
      <c r="AC943" s="49"/>
      <c r="AD943" s="49"/>
      <c r="AE943" s="49"/>
      <c r="AG943" s="4"/>
      <c r="AN943" s="49"/>
      <c r="AO943" s="49"/>
      <c r="AP943" s="49"/>
      <c r="AQ943" s="49"/>
      <c r="AR943" s="49"/>
      <c r="AS943" s="49"/>
      <c r="AT943" s="49"/>
      <c r="AU943" s="49"/>
    </row>
    <row r="944" spans="3:64" ht="12.95" customHeight="1" x14ac:dyDescent="0.2">
      <c r="C944" s="71"/>
      <c r="D944" s="71"/>
      <c r="AA944" s="49"/>
      <c r="AB944" s="49"/>
      <c r="AC944" s="49"/>
      <c r="AD944" s="49"/>
      <c r="AE944" s="49"/>
      <c r="AG944" s="4"/>
      <c r="AN944" s="49"/>
      <c r="AO944" s="49"/>
      <c r="AP944" s="49"/>
      <c r="AQ944" s="49"/>
      <c r="AR944" s="49"/>
      <c r="AS944" s="49"/>
      <c r="AT944" s="49"/>
      <c r="AU944" s="49"/>
    </row>
    <row r="945" spans="3:64" ht="12.95" customHeight="1" x14ac:dyDescent="0.2">
      <c r="C945" s="71"/>
      <c r="D945" s="71"/>
      <c r="AA945" s="49"/>
      <c r="AB945" s="49"/>
      <c r="AC945" s="49"/>
      <c r="AD945" s="49"/>
      <c r="AE945" s="49"/>
      <c r="AG945" s="4"/>
      <c r="AN945" s="49"/>
      <c r="AO945" s="49"/>
      <c r="AP945" s="49"/>
      <c r="AQ945" s="49"/>
      <c r="AR945" s="49"/>
      <c r="AS945" s="49"/>
      <c r="AT945" s="49"/>
      <c r="AU945" s="49"/>
    </row>
    <row r="946" spans="3:64" ht="12.95" customHeight="1" x14ac:dyDescent="0.2">
      <c r="C946" s="71"/>
      <c r="D946" s="71"/>
      <c r="AA946" s="49"/>
      <c r="AB946" s="49"/>
      <c r="AC946" s="49"/>
      <c r="AD946" s="49"/>
      <c r="AE946" s="49"/>
      <c r="AG946" s="4"/>
      <c r="AN946" s="49"/>
      <c r="AO946" s="49"/>
      <c r="AP946" s="49"/>
      <c r="AQ946" s="49"/>
      <c r="AR946" s="49"/>
      <c r="AS946" s="49"/>
      <c r="AT946" s="49"/>
      <c r="AU946" s="49"/>
    </row>
    <row r="947" spans="3:64" ht="12.95" customHeight="1" x14ac:dyDescent="0.2">
      <c r="C947" s="71"/>
      <c r="D947" s="71"/>
      <c r="AA947" s="49"/>
      <c r="AB947" s="49"/>
      <c r="AC947" s="49"/>
      <c r="AD947" s="49"/>
      <c r="AE947" s="49"/>
      <c r="AG947" s="4"/>
      <c r="AN947" s="49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  <c r="BC947" s="49"/>
      <c r="BD947" s="49"/>
      <c r="BE947" s="49"/>
      <c r="BF947" s="49"/>
      <c r="BG947" s="49"/>
      <c r="BH947" s="49"/>
      <c r="BI947" s="49"/>
      <c r="BJ947" s="49"/>
      <c r="BK947" s="49"/>
      <c r="BL947" s="49"/>
    </row>
    <row r="948" spans="3:64" ht="12.95" customHeight="1" x14ac:dyDescent="0.2">
      <c r="C948" s="71"/>
      <c r="D948" s="71"/>
      <c r="AA948" s="49"/>
      <c r="AB948" s="49"/>
      <c r="AC948" s="49"/>
      <c r="AD948" s="49"/>
      <c r="AE948" s="49"/>
      <c r="AG948" s="4"/>
      <c r="AN948" s="49"/>
      <c r="AO948" s="49"/>
      <c r="AP948" s="49"/>
      <c r="AQ948" s="49"/>
      <c r="AR948" s="49"/>
      <c r="AS948" s="49"/>
      <c r="AT948" s="49"/>
      <c r="AU948" s="49"/>
    </row>
    <row r="949" spans="3:64" ht="12.95" customHeight="1" x14ac:dyDescent="0.2">
      <c r="C949" s="71"/>
      <c r="D949" s="71"/>
      <c r="AA949" s="49"/>
      <c r="AB949" s="49"/>
      <c r="AC949" s="49"/>
      <c r="AD949" s="49"/>
      <c r="AE949" s="49"/>
      <c r="AG949" s="4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49"/>
      <c r="BI949" s="49"/>
      <c r="BJ949" s="49"/>
      <c r="BK949" s="49"/>
      <c r="BL949" s="49"/>
    </row>
    <row r="950" spans="3:64" ht="12.95" customHeight="1" x14ac:dyDescent="0.2">
      <c r="C950" s="71"/>
      <c r="D950" s="71"/>
      <c r="AA950" s="49"/>
      <c r="AB950" s="49"/>
      <c r="AC950" s="49"/>
      <c r="AD950" s="49"/>
      <c r="AE950" s="49"/>
      <c r="AG950" s="4"/>
      <c r="AN950" s="49"/>
      <c r="AO950" s="49"/>
      <c r="AP950" s="49"/>
      <c r="AQ950" s="49"/>
      <c r="AR950" s="49"/>
      <c r="AS950" s="49"/>
      <c r="AT950" s="49"/>
      <c r="AU950" s="49"/>
    </row>
    <row r="951" spans="3:64" ht="12.95" customHeight="1" x14ac:dyDescent="0.2">
      <c r="C951" s="71"/>
      <c r="D951" s="71"/>
      <c r="AA951" s="49"/>
      <c r="AB951" s="49"/>
      <c r="AC951" s="49"/>
      <c r="AD951" s="49"/>
      <c r="AE951" s="49"/>
      <c r="AG951" s="4"/>
      <c r="AN951" s="49"/>
      <c r="AO951" s="49"/>
      <c r="AP951" s="49"/>
      <c r="AQ951" s="49"/>
      <c r="AR951" s="49"/>
      <c r="AS951" s="49"/>
      <c r="AT951" s="49"/>
      <c r="AU951" s="49"/>
      <c r="AV951" s="49"/>
    </row>
    <row r="952" spans="3:64" ht="12.95" customHeight="1" x14ac:dyDescent="0.2">
      <c r="C952" s="71"/>
      <c r="D952" s="71"/>
      <c r="AA952" s="49"/>
      <c r="AB952" s="49"/>
      <c r="AC952" s="49"/>
      <c r="AD952" s="49"/>
      <c r="AE952" s="49"/>
      <c r="AG952" s="4"/>
      <c r="AN952" s="49"/>
      <c r="AO952" s="49"/>
      <c r="AP952" s="49"/>
      <c r="AQ952" s="49"/>
      <c r="AR952" s="49"/>
      <c r="AS952" s="49"/>
      <c r="AT952" s="49"/>
      <c r="AU952" s="49"/>
    </row>
    <row r="953" spans="3:64" ht="12.95" customHeight="1" x14ac:dyDescent="0.2">
      <c r="C953" s="71"/>
      <c r="D953" s="71"/>
      <c r="AA953" s="49"/>
      <c r="AB953" s="49"/>
      <c r="AC953" s="49"/>
      <c r="AD953" s="49"/>
      <c r="AE953" s="49"/>
      <c r="AG953" s="4"/>
      <c r="AN953" s="49"/>
      <c r="AO953" s="49"/>
      <c r="AP953" s="49"/>
      <c r="AQ953" s="49"/>
      <c r="AR953" s="49"/>
      <c r="AS953" s="49"/>
      <c r="AT953" s="49"/>
      <c r="AU953" s="49"/>
    </row>
    <row r="954" spans="3:64" ht="12.95" customHeight="1" x14ac:dyDescent="0.2">
      <c r="C954" s="71"/>
      <c r="D954" s="71"/>
      <c r="AA954" s="49"/>
      <c r="AB954" s="49"/>
      <c r="AC954" s="49"/>
      <c r="AD954" s="49"/>
      <c r="AE954" s="49"/>
      <c r="AG954" s="4"/>
      <c r="AN954" s="49"/>
      <c r="AO954" s="49"/>
      <c r="AP954" s="49"/>
      <c r="AQ954" s="49"/>
      <c r="AR954" s="49"/>
      <c r="AS954" s="49"/>
      <c r="AT954" s="49"/>
      <c r="AU954" s="49"/>
    </row>
    <row r="955" spans="3:64" ht="12.95" customHeight="1" x14ac:dyDescent="0.2">
      <c r="C955" s="71"/>
      <c r="D955" s="71"/>
      <c r="AA955" s="49"/>
      <c r="AB955" s="49"/>
      <c r="AC955" s="49"/>
      <c r="AD955" s="49"/>
      <c r="AE955" s="49"/>
      <c r="AG955" s="4"/>
      <c r="AN955" s="49"/>
      <c r="AO955" s="49"/>
      <c r="AP955" s="49"/>
      <c r="AQ955" s="49"/>
      <c r="AR955" s="49"/>
      <c r="AS955" s="49"/>
      <c r="AT955" s="49"/>
      <c r="AU955" s="49"/>
    </row>
    <row r="956" spans="3:64" ht="12.95" customHeight="1" x14ac:dyDescent="0.2">
      <c r="C956" s="71"/>
      <c r="D956" s="71"/>
      <c r="AA956" s="49"/>
      <c r="AB956" s="49"/>
      <c r="AC956" s="49"/>
      <c r="AD956" s="49"/>
      <c r="AE956" s="49"/>
      <c r="AG956" s="4"/>
      <c r="AN956" s="49"/>
      <c r="AO956" s="49"/>
      <c r="AP956" s="49"/>
      <c r="AQ956" s="49"/>
      <c r="AR956" s="49"/>
      <c r="AS956" s="49"/>
      <c r="AT956" s="49"/>
      <c r="AU956" s="49"/>
    </row>
    <row r="957" spans="3:64" ht="12.95" customHeight="1" x14ac:dyDescent="0.2">
      <c r="C957" s="71"/>
      <c r="D957" s="71"/>
      <c r="AA957" s="49"/>
      <c r="AB957" s="49"/>
      <c r="AC957" s="49"/>
      <c r="AD957" s="49"/>
      <c r="AE957" s="49"/>
      <c r="AG957" s="4"/>
      <c r="AN957" s="49"/>
      <c r="AO957" s="49"/>
      <c r="AP957" s="49"/>
      <c r="AQ957" s="49"/>
      <c r="AR957" s="49"/>
      <c r="AS957" s="49"/>
      <c r="AT957" s="49"/>
      <c r="AU957" s="49"/>
      <c r="AV957" s="49"/>
    </row>
    <row r="958" spans="3:64" ht="12.95" customHeight="1" x14ac:dyDescent="0.2">
      <c r="C958" s="71"/>
      <c r="D958" s="71"/>
      <c r="AA958" s="49"/>
      <c r="AB958" s="49"/>
      <c r="AC958" s="49"/>
      <c r="AD958" s="49"/>
      <c r="AE958" s="49"/>
      <c r="AG958" s="4"/>
      <c r="AN958" s="49"/>
      <c r="AO958" s="49"/>
      <c r="AP958" s="49"/>
      <c r="AQ958" s="49"/>
      <c r="AR958" s="49"/>
      <c r="AS958" s="49"/>
      <c r="AT958" s="49"/>
      <c r="AU958" s="49"/>
    </row>
    <row r="959" spans="3:64" ht="12.95" customHeight="1" x14ac:dyDescent="0.2">
      <c r="C959" s="71"/>
      <c r="D959" s="71"/>
      <c r="AA959" s="49"/>
      <c r="AB959" s="49"/>
      <c r="AC959" s="49"/>
      <c r="AD959" s="49"/>
      <c r="AE959" s="49"/>
      <c r="AG959" s="4"/>
      <c r="AN959" s="49"/>
      <c r="AO959" s="49"/>
      <c r="AP959" s="49"/>
      <c r="AQ959" s="49"/>
      <c r="AR959" s="49"/>
      <c r="AS959" s="49"/>
      <c r="AT959" s="49"/>
      <c r="AU959" s="49"/>
    </row>
    <row r="960" spans="3:64" ht="12.95" customHeight="1" x14ac:dyDescent="0.2">
      <c r="C960" s="71"/>
      <c r="D960" s="71"/>
      <c r="AA960" s="49"/>
      <c r="AB960" s="49"/>
      <c r="AC960" s="49"/>
      <c r="AD960" s="49"/>
      <c r="AE960" s="49"/>
      <c r="AG960" s="4"/>
      <c r="AN960" s="49"/>
      <c r="AO960" s="49"/>
      <c r="AP960" s="49"/>
      <c r="AQ960" s="49"/>
      <c r="AR960" s="49"/>
      <c r="AS960" s="49"/>
      <c r="AT960" s="49"/>
      <c r="AU960" s="49"/>
    </row>
    <row r="961" spans="3:48" ht="12.95" customHeight="1" x14ac:dyDescent="0.2">
      <c r="C961" s="71"/>
      <c r="D961" s="71"/>
      <c r="AA961" s="49"/>
      <c r="AB961" s="49"/>
      <c r="AC961" s="49"/>
      <c r="AD961" s="49"/>
      <c r="AE961" s="49"/>
      <c r="AG961" s="4"/>
      <c r="AN961" s="49"/>
      <c r="AO961" s="49"/>
      <c r="AP961" s="49"/>
      <c r="AQ961" s="49"/>
      <c r="AR961" s="49"/>
      <c r="AS961" s="49"/>
      <c r="AT961" s="49"/>
      <c r="AU961" s="49"/>
    </row>
    <row r="962" spans="3:48" ht="12.95" customHeight="1" x14ac:dyDescent="0.2">
      <c r="C962" s="71"/>
      <c r="D962" s="71"/>
      <c r="AA962" s="49"/>
      <c r="AB962" s="49"/>
      <c r="AC962" s="49"/>
      <c r="AD962" s="49"/>
      <c r="AE962" s="49"/>
      <c r="AG962" s="4"/>
      <c r="AN962" s="49"/>
      <c r="AO962" s="49"/>
      <c r="AP962" s="49"/>
      <c r="AQ962" s="49"/>
      <c r="AR962" s="49"/>
      <c r="AS962" s="49"/>
      <c r="AT962" s="49"/>
      <c r="AU962" s="49"/>
    </row>
    <row r="963" spans="3:48" ht="12.95" customHeight="1" x14ac:dyDescent="0.2">
      <c r="C963" s="71"/>
      <c r="D963" s="71"/>
      <c r="AA963" s="49"/>
      <c r="AB963" s="49"/>
      <c r="AC963" s="49"/>
      <c r="AD963" s="49"/>
      <c r="AE963" s="49"/>
      <c r="AG963" s="4"/>
      <c r="AN963" s="49"/>
      <c r="AO963" s="49"/>
      <c r="AP963" s="49"/>
      <c r="AQ963" s="49"/>
      <c r="AR963" s="49"/>
      <c r="AS963" s="49"/>
      <c r="AT963" s="49"/>
      <c r="AU963" s="49"/>
    </row>
    <row r="964" spans="3:48" ht="12.95" customHeight="1" x14ac:dyDescent="0.2">
      <c r="C964" s="71"/>
      <c r="D964" s="71"/>
      <c r="AA964" s="49"/>
      <c r="AB964" s="49"/>
      <c r="AC964" s="49"/>
      <c r="AD964" s="49"/>
      <c r="AE964" s="49"/>
      <c r="AG964" s="4"/>
      <c r="AN964" s="49"/>
      <c r="AO964" s="49"/>
      <c r="AP964" s="49"/>
      <c r="AQ964" s="49"/>
      <c r="AR964" s="49"/>
      <c r="AS964" s="49"/>
      <c r="AT964" s="49"/>
      <c r="AU964" s="49"/>
    </row>
    <row r="965" spans="3:48" ht="12.95" customHeight="1" x14ac:dyDescent="0.2">
      <c r="C965" s="71"/>
      <c r="D965" s="71"/>
      <c r="AA965" s="49"/>
      <c r="AB965" s="49"/>
      <c r="AC965" s="49"/>
      <c r="AD965" s="49"/>
      <c r="AE965" s="49"/>
      <c r="AG965" s="4"/>
      <c r="AN965" s="49"/>
      <c r="AO965" s="49"/>
      <c r="AP965" s="49"/>
      <c r="AQ965" s="49"/>
      <c r="AR965" s="49"/>
      <c r="AS965" s="49"/>
      <c r="AT965" s="49"/>
      <c r="AU965" s="49"/>
    </row>
    <row r="966" spans="3:48" ht="12.95" customHeight="1" x14ac:dyDescent="0.2">
      <c r="C966" s="71"/>
      <c r="D966" s="71"/>
      <c r="AA966" s="49"/>
      <c r="AB966" s="49"/>
      <c r="AC966" s="49"/>
      <c r="AD966" s="49"/>
      <c r="AE966" s="49"/>
      <c r="AG966" s="4"/>
      <c r="AN966" s="49"/>
      <c r="AO966" s="49"/>
      <c r="AP966" s="49"/>
      <c r="AQ966" s="49"/>
      <c r="AR966" s="49"/>
      <c r="AS966" s="49"/>
      <c r="AT966" s="49"/>
      <c r="AU966" s="49"/>
    </row>
    <row r="967" spans="3:48" ht="12.95" customHeight="1" x14ac:dyDescent="0.2">
      <c r="C967" s="71"/>
      <c r="D967" s="71"/>
      <c r="AA967" s="49"/>
      <c r="AB967" s="49"/>
      <c r="AC967" s="49"/>
      <c r="AD967" s="49"/>
      <c r="AE967" s="49"/>
      <c r="AG967" s="4"/>
      <c r="AN967" s="49"/>
      <c r="AO967" s="49"/>
      <c r="AP967" s="49"/>
      <c r="AQ967" s="49"/>
      <c r="AR967" s="49"/>
      <c r="AS967" s="49"/>
      <c r="AT967" s="49"/>
      <c r="AU967" s="49"/>
    </row>
    <row r="968" spans="3:48" ht="12.95" customHeight="1" x14ac:dyDescent="0.2">
      <c r="C968" s="71"/>
      <c r="D968" s="71"/>
      <c r="AA968" s="49"/>
      <c r="AB968" s="49"/>
      <c r="AC968" s="49"/>
      <c r="AD968" s="49"/>
      <c r="AE968" s="49"/>
      <c r="AG968" s="4"/>
      <c r="AN968" s="49"/>
      <c r="AO968" s="49"/>
      <c r="AP968" s="49"/>
      <c r="AQ968" s="49"/>
      <c r="AR968" s="49"/>
      <c r="AS968" s="49"/>
      <c r="AT968" s="49"/>
      <c r="AU968" s="49"/>
      <c r="AV968" s="49"/>
    </row>
    <row r="969" spans="3:48" ht="12.95" customHeight="1" x14ac:dyDescent="0.2">
      <c r="C969" s="71"/>
      <c r="D969" s="71"/>
      <c r="AA969" s="49"/>
      <c r="AB969" s="49"/>
      <c r="AC969" s="49"/>
      <c r="AD969" s="49"/>
      <c r="AE969" s="49"/>
      <c r="AG969" s="4"/>
      <c r="AN969" s="49"/>
      <c r="AO969" s="49"/>
      <c r="AP969" s="49"/>
      <c r="AQ969" s="49"/>
      <c r="AR969" s="49"/>
      <c r="AS969" s="49"/>
      <c r="AT969" s="49"/>
      <c r="AU969" s="49"/>
    </row>
    <row r="970" spans="3:48" ht="12.95" customHeight="1" x14ac:dyDescent="0.2">
      <c r="C970" s="71"/>
      <c r="D970" s="71"/>
      <c r="AA970" s="49"/>
      <c r="AB970" s="49"/>
      <c r="AC970" s="49"/>
      <c r="AD970" s="49"/>
      <c r="AE970" s="49"/>
      <c r="AG970" s="4"/>
      <c r="AN970" s="49"/>
      <c r="AO970" s="49"/>
      <c r="AP970" s="49"/>
      <c r="AQ970" s="49"/>
      <c r="AR970" s="49"/>
      <c r="AS970" s="49"/>
      <c r="AT970" s="49"/>
      <c r="AU970" s="49"/>
    </row>
    <row r="971" spans="3:48" ht="12.95" customHeight="1" x14ac:dyDescent="0.2">
      <c r="C971" s="71"/>
      <c r="D971" s="71"/>
      <c r="AA971" s="49"/>
      <c r="AB971" s="49"/>
      <c r="AC971" s="49"/>
      <c r="AD971" s="49"/>
      <c r="AE971" s="49"/>
      <c r="AG971" s="4"/>
      <c r="AN971" s="49"/>
      <c r="AO971" s="49"/>
      <c r="AP971" s="49"/>
      <c r="AQ971" s="49"/>
      <c r="AR971" s="49"/>
      <c r="AS971" s="49"/>
      <c r="AT971" s="49"/>
      <c r="AU971" s="49"/>
    </row>
    <row r="972" spans="3:48" ht="12.95" customHeight="1" x14ac:dyDescent="0.2">
      <c r="C972" s="71"/>
      <c r="D972" s="71"/>
      <c r="AA972" s="49"/>
      <c r="AB972" s="49"/>
      <c r="AC972" s="49"/>
      <c r="AD972" s="49"/>
      <c r="AE972" s="49"/>
      <c r="AG972" s="4"/>
      <c r="AN972" s="49"/>
      <c r="AO972" s="49"/>
      <c r="AP972" s="49"/>
      <c r="AQ972" s="49"/>
      <c r="AR972" s="49"/>
      <c r="AS972" s="49"/>
      <c r="AT972" s="49"/>
      <c r="AU972" s="49"/>
    </row>
    <row r="973" spans="3:48" ht="12.95" customHeight="1" x14ac:dyDescent="0.2">
      <c r="C973" s="71"/>
      <c r="D973" s="71"/>
      <c r="AA973" s="49"/>
      <c r="AB973" s="49"/>
      <c r="AC973" s="49"/>
      <c r="AD973" s="49"/>
      <c r="AE973" s="49"/>
      <c r="AG973" s="4"/>
      <c r="AN973" s="49"/>
      <c r="AO973" s="49"/>
      <c r="AP973" s="49"/>
      <c r="AQ973" s="49"/>
      <c r="AR973" s="49"/>
      <c r="AS973" s="49"/>
      <c r="AT973" s="49"/>
      <c r="AU973" s="49"/>
    </row>
    <row r="974" spans="3:48" ht="12.95" customHeight="1" x14ac:dyDescent="0.2">
      <c r="C974" s="71"/>
      <c r="D974" s="71"/>
      <c r="AA974" s="49"/>
      <c r="AB974" s="49"/>
      <c r="AC974" s="49"/>
      <c r="AD974" s="49"/>
      <c r="AE974" s="49"/>
      <c r="AG974" s="4"/>
      <c r="AN974" s="49"/>
      <c r="AO974" s="49"/>
      <c r="AP974" s="49"/>
      <c r="AQ974" s="49"/>
      <c r="AR974" s="49"/>
      <c r="AS974" s="49"/>
      <c r="AT974" s="49"/>
      <c r="AU974" s="49"/>
      <c r="AV974" s="49"/>
    </row>
    <row r="975" spans="3:48" ht="12.95" customHeight="1" x14ac:dyDescent="0.2">
      <c r="C975" s="71"/>
      <c r="D975" s="71"/>
      <c r="AA975" s="49"/>
      <c r="AB975" s="49"/>
      <c r="AC975" s="49"/>
      <c r="AD975" s="49"/>
      <c r="AE975" s="49"/>
      <c r="AG975" s="4"/>
      <c r="AN975" s="49"/>
      <c r="AO975" s="49"/>
      <c r="AP975" s="49"/>
      <c r="AQ975" s="49"/>
      <c r="AR975" s="49"/>
      <c r="AS975" s="49"/>
      <c r="AT975" s="49"/>
      <c r="AU975" s="49"/>
    </row>
    <row r="976" spans="3:48" ht="12.95" customHeight="1" x14ac:dyDescent="0.2">
      <c r="C976" s="71"/>
      <c r="D976" s="71"/>
      <c r="AA976" s="49"/>
      <c r="AB976" s="49"/>
      <c r="AC976" s="49"/>
      <c r="AD976" s="49"/>
      <c r="AE976" s="49"/>
      <c r="AG976" s="4"/>
      <c r="AN976" s="49"/>
      <c r="AO976" s="49"/>
      <c r="AP976" s="49"/>
      <c r="AQ976" s="49"/>
      <c r="AR976" s="49"/>
      <c r="AS976" s="49"/>
      <c r="AT976" s="49"/>
      <c r="AU976" s="49"/>
    </row>
    <row r="977" spans="3:64" ht="12.95" customHeight="1" x14ac:dyDescent="0.2">
      <c r="C977" s="71"/>
      <c r="D977" s="71"/>
      <c r="AA977" s="49"/>
      <c r="AB977" s="49"/>
      <c r="AC977" s="49"/>
      <c r="AD977" s="49"/>
      <c r="AE977" s="49"/>
      <c r="AG977" s="4"/>
      <c r="AN977" s="49"/>
      <c r="AO977" s="49"/>
      <c r="AP977" s="49"/>
      <c r="AQ977" s="49"/>
      <c r="AR977" s="49"/>
      <c r="AS977" s="49"/>
      <c r="AT977" s="49"/>
      <c r="AU977" s="49"/>
    </row>
    <row r="978" spans="3:64" ht="12.95" customHeight="1" x14ac:dyDescent="0.2">
      <c r="C978" s="71"/>
      <c r="D978" s="71"/>
      <c r="AA978" s="49"/>
      <c r="AB978" s="49"/>
      <c r="AC978" s="49"/>
      <c r="AD978" s="49"/>
      <c r="AE978" s="49"/>
      <c r="AG978" s="4"/>
      <c r="AN978" s="49"/>
      <c r="AO978" s="49"/>
      <c r="AP978" s="49"/>
      <c r="AQ978" s="49"/>
      <c r="AR978" s="49"/>
      <c r="AS978" s="49"/>
      <c r="AT978" s="49"/>
      <c r="AU978" s="49"/>
    </row>
    <row r="979" spans="3:64" ht="12.95" customHeight="1" x14ac:dyDescent="0.2">
      <c r="C979" s="71"/>
      <c r="D979" s="71"/>
      <c r="AA979" s="49"/>
      <c r="AB979" s="49"/>
      <c r="AC979" s="49"/>
      <c r="AD979" s="49"/>
      <c r="AE979" s="49"/>
      <c r="AG979" s="4"/>
      <c r="AN979" s="49"/>
      <c r="AO979" s="49"/>
      <c r="AP979" s="49"/>
      <c r="AQ979" s="49"/>
      <c r="AR979" s="49"/>
      <c r="AS979" s="49"/>
      <c r="AT979" s="49"/>
      <c r="AU979" s="49"/>
    </row>
    <row r="980" spans="3:64" ht="12.95" customHeight="1" x14ac:dyDescent="0.2">
      <c r="C980" s="71"/>
      <c r="D980" s="71"/>
      <c r="AA980" s="49"/>
      <c r="AB980" s="49"/>
      <c r="AC980" s="49"/>
      <c r="AD980" s="49"/>
      <c r="AE980" s="49"/>
      <c r="AG980" s="4"/>
      <c r="AN980" s="49"/>
      <c r="AO980" s="49"/>
      <c r="AP980" s="49"/>
      <c r="AQ980" s="49"/>
      <c r="AR980" s="49"/>
      <c r="AS980" s="49"/>
      <c r="AT980" s="49"/>
      <c r="AU980" s="49"/>
    </row>
    <row r="981" spans="3:64" ht="12.95" customHeight="1" x14ac:dyDescent="0.2">
      <c r="C981" s="71"/>
      <c r="D981" s="71"/>
      <c r="AA981" s="49"/>
      <c r="AB981" s="49"/>
      <c r="AC981" s="49"/>
      <c r="AD981" s="49"/>
      <c r="AE981" s="49"/>
      <c r="AG981" s="4"/>
      <c r="AN981" s="49"/>
      <c r="AO981" s="49"/>
      <c r="AP981" s="49"/>
      <c r="AQ981" s="49"/>
      <c r="AR981" s="49"/>
      <c r="AS981" s="49"/>
      <c r="AT981" s="49"/>
      <c r="AU981" s="49"/>
    </row>
    <row r="982" spans="3:64" ht="12.95" customHeight="1" x14ac:dyDescent="0.2">
      <c r="C982" s="71"/>
      <c r="D982" s="71"/>
      <c r="AA982" s="49"/>
      <c r="AB982" s="49"/>
      <c r="AC982" s="49"/>
      <c r="AD982" s="49"/>
      <c r="AE982" s="49"/>
      <c r="AG982" s="4"/>
      <c r="AN982" s="49"/>
      <c r="AO982" s="49"/>
      <c r="AP982" s="49"/>
      <c r="AQ982" s="49"/>
      <c r="AR982" s="49"/>
      <c r="AS982" s="49"/>
      <c r="AT982" s="49"/>
      <c r="AU982" s="49"/>
    </row>
    <row r="983" spans="3:64" ht="12.95" customHeight="1" x14ac:dyDescent="0.2">
      <c r="C983" s="71"/>
      <c r="D983" s="71"/>
      <c r="AA983" s="49"/>
      <c r="AB983" s="49"/>
      <c r="AC983" s="49"/>
      <c r="AD983" s="49"/>
      <c r="AE983" s="49"/>
      <c r="AG983" s="4"/>
      <c r="AN983" s="49"/>
      <c r="AO983" s="49"/>
      <c r="AP983" s="49"/>
      <c r="AQ983" s="49"/>
      <c r="AR983" s="49"/>
      <c r="AS983" s="49"/>
      <c r="AT983" s="49"/>
      <c r="AU983" s="49"/>
    </row>
    <row r="984" spans="3:64" ht="12.95" customHeight="1" x14ac:dyDescent="0.2">
      <c r="C984" s="71"/>
      <c r="D984" s="71"/>
      <c r="AA984" s="49"/>
      <c r="AB984" s="49"/>
      <c r="AC984" s="49"/>
      <c r="AD984" s="49"/>
      <c r="AE984" s="49"/>
      <c r="AG984" s="4"/>
      <c r="AN984" s="49"/>
      <c r="AO984" s="49"/>
      <c r="AP984" s="49"/>
      <c r="AQ984" s="49"/>
      <c r="AR984" s="49"/>
      <c r="AS984" s="49"/>
      <c r="AT984" s="49"/>
      <c r="AU984" s="49"/>
    </row>
    <row r="985" spans="3:64" ht="12.95" customHeight="1" x14ac:dyDescent="0.2">
      <c r="C985" s="71"/>
      <c r="D985" s="71"/>
      <c r="AA985" s="49"/>
      <c r="AB985" s="49"/>
      <c r="AC985" s="49"/>
      <c r="AD985" s="49"/>
      <c r="AE985" s="49"/>
      <c r="AG985" s="4"/>
      <c r="AN985" s="49"/>
      <c r="AO985" s="49"/>
      <c r="AP985" s="49"/>
      <c r="AQ985" s="49"/>
      <c r="AR985" s="49"/>
      <c r="AS985" s="49"/>
      <c r="AT985" s="49"/>
      <c r="AU985" s="49"/>
    </row>
    <row r="986" spans="3:64" ht="12.95" customHeight="1" x14ac:dyDescent="0.2">
      <c r="C986" s="71"/>
      <c r="D986" s="71"/>
      <c r="AA986" s="49"/>
      <c r="AB986" s="49"/>
      <c r="AC986" s="49"/>
      <c r="AD986" s="49"/>
      <c r="AE986" s="49"/>
      <c r="AG986" s="4"/>
      <c r="AN986" s="49"/>
      <c r="AO986" s="49"/>
      <c r="AP986" s="49"/>
      <c r="AQ986" s="49"/>
      <c r="AR986" s="49"/>
      <c r="AS986" s="49"/>
      <c r="AT986" s="49"/>
      <c r="AU986" s="49"/>
    </row>
    <row r="987" spans="3:64" ht="12.95" customHeight="1" x14ac:dyDescent="0.2">
      <c r="C987" s="71"/>
      <c r="D987" s="71"/>
      <c r="AA987" s="49"/>
      <c r="AB987" s="49"/>
      <c r="AC987" s="49"/>
      <c r="AD987" s="49"/>
      <c r="AE987" s="49"/>
      <c r="AG987" s="4"/>
      <c r="AN987" s="49"/>
      <c r="AO987" s="49"/>
      <c r="AP987" s="49"/>
      <c r="AQ987" s="49"/>
      <c r="AR987" s="49"/>
      <c r="AS987" s="49"/>
      <c r="AT987" s="49"/>
      <c r="AU987" s="49"/>
      <c r="AV987" s="49"/>
      <c r="AW987" s="49"/>
      <c r="AX987" s="49"/>
      <c r="AY987" s="49"/>
      <c r="AZ987" s="49"/>
      <c r="BA987" s="49"/>
      <c r="BB987" s="49"/>
      <c r="BC987" s="49"/>
      <c r="BD987" s="49"/>
      <c r="BE987" s="49"/>
      <c r="BF987" s="49"/>
      <c r="BG987" s="49"/>
      <c r="BH987" s="49"/>
      <c r="BI987" s="49"/>
      <c r="BJ987" s="49"/>
      <c r="BK987" s="49"/>
      <c r="BL987" s="49"/>
    </row>
    <row r="988" spans="3:64" ht="12.95" customHeight="1" x14ac:dyDescent="0.2">
      <c r="C988" s="71"/>
      <c r="D988" s="71"/>
      <c r="AA988" s="49"/>
      <c r="AB988" s="49"/>
      <c r="AC988" s="49"/>
      <c r="AD988" s="49"/>
      <c r="AE988" s="49"/>
      <c r="AG988" s="4"/>
      <c r="AN988" s="49"/>
      <c r="AO988" s="49"/>
      <c r="AP988" s="49"/>
      <c r="AQ988" s="49"/>
      <c r="AR988" s="49"/>
      <c r="AS988" s="49"/>
      <c r="AT988" s="49"/>
      <c r="AU988" s="49"/>
    </row>
    <row r="989" spans="3:64" ht="12.95" customHeight="1" x14ac:dyDescent="0.2">
      <c r="C989" s="71"/>
      <c r="D989" s="71"/>
      <c r="AA989" s="49"/>
      <c r="AB989" s="49"/>
      <c r="AC989" s="49"/>
      <c r="AD989" s="49"/>
      <c r="AE989" s="49"/>
      <c r="AG989" s="4"/>
      <c r="AN989" s="49"/>
      <c r="AO989" s="49"/>
      <c r="AP989" s="49"/>
      <c r="AQ989" s="49"/>
      <c r="AR989" s="49"/>
      <c r="AS989" s="49"/>
      <c r="AT989" s="49"/>
      <c r="AU989" s="49"/>
    </row>
    <row r="990" spans="3:64" ht="12.95" customHeight="1" x14ac:dyDescent="0.2">
      <c r="C990" s="71"/>
      <c r="D990" s="71"/>
      <c r="AA990" s="49"/>
      <c r="AB990" s="49"/>
      <c r="AC990" s="49"/>
      <c r="AD990" s="49"/>
      <c r="AE990" s="49"/>
      <c r="AG990" s="4"/>
      <c r="AN990" s="49"/>
      <c r="AO990" s="49"/>
      <c r="AP990" s="49"/>
      <c r="AQ990" s="49"/>
      <c r="AR990" s="49"/>
      <c r="AS990" s="49"/>
      <c r="AT990" s="49"/>
      <c r="AU990" s="49"/>
    </row>
    <row r="991" spans="3:64" ht="12.95" customHeight="1" x14ac:dyDescent="0.2">
      <c r="C991" s="71"/>
      <c r="D991" s="71"/>
      <c r="AA991" s="49"/>
      <c r="AB991" s="49"/>
      <c r="AC991" s="49"/>
      <c r="AD991" s="49"/>
      <c r="AE991" s="49"/>
      <c r="AG991" s="4"/>
      <c r="AN991" s="49"/>
      <c r="AO991" s="49"/>
      <c r="AP991" s="49"/>
      <c r="AQ991" s="49"/>
      <c r="AR991" s="49"/>
      <c r="AS991" s="49"/>
      <c r="AT991" s="49"/>
      <c r="AU991" s="49"/>
    </row>
    <row r="992" spans="3:64" ht="12.95" customHeight="1" x14ac:dyDescent="0.2">
      <c r="C992" s="71"/>
      <c r="D992" s="71"/>
      <c r="AA992" s="49"/>
      <c r="AB992" s="49"/>
      <c r="AC992" s="49"/>
      <c r="AD992" s="49"/>
      <c r="AE992" s="49"/>
      <c r="AG992" s="4"/>
      <c r="AN992" s="49"/>
      <c r="AO992" s="49"/>
      <c r="AP992" s="49"/>
      <c r="AQ992" s="49"/>
      <c r="AR992" s="49"/>
      <c r="AS992" s="49"/>
      <c r="AT992" s="49"/>
      <c r="AU992" s="49"/>
    </row>
    <row r="993" spans="3:64" ht="12.95" customHeight="1" x14ac:dyDescent="0.2">
      <c r="C993" s="71"/>
      <c r="D993" s="71"/>
      <c r="AA993" s="49"/>
      <c r="AB993" s="49"/>
      <c r="AC993" s="49"/>
      <c r="AD993" s="49"/>
      <c r="AE993" s="49"/>
      <c r="AG993" s="4"/>
      <c r="AN993" s="49"/>
      <c r="AO993" s="49"/>
      <c r="AP993" s="49"/>
      <c r="AQ993" s="49"/>
      <c r="AR993" s="49"/>
      <c r="AS993" s="49"/>
      <c r="AT993" s="49"/>
      <c r="AU993" s="49"/>
    </row>
    <row r="994" spans="3:64" ht="12.95" customHeight="1" x14ac:dyDescent="0.2">
      <c r="C994" s="71"/>
      <c r="D994" s="71"/>
      <c r="AA994" s="49"/>
      <c r="AB994" s="49"/>
      <c r="AC994" s="49"/>
      <c r="AD994" s="49"/>
      <c r="AE994" s="49"/>
      <c r="AG994" s="4"/>
      <c r="AN994" s="49"/>
      <c r="AO994" s="49"/>
      <c r="AP994" s="49"/>
      <c r="AQ994" s="49"/>
      <c r="AR994" s="49"/>
      <c r="AS994" s="49"/>
      <c r="AT994" s="49"/>
      <c r="AU994" s="49"/>
    </row>
    <row r="995" spans="3:64" ht="12.95" customHeight="1" x14ac:dyDescent="0.2">
      <c r="C995" s="71"/>
      <c r="D995" s="71"/>
      <c r="AA995" s="49"/>
      <c r="AB995" s="49"/>
      <c r="AC995" s="49"/>
      <c r="AD995" s="49"/>
      <c r="AE995" s="49"/>
      <c r="AG995" s="4"/>
      <c r="AN995" s="49"/>
      <c r="AO995" s="49"/>
      <c r="AP995" s="49"/>
      <c r="AQ995" s="49"/>
      <c r="AR995" s="49"/>
      <c r="AS995" s="49"/>
      <c r="AT995" s="49"/>
      <c r="AU995" s="49"/>
    </row>
    <row r="996" spans="3:64" ht="12.95" customHeight="1" x14ac:dyDescent="0.2">
      <c r="C996" s="71"/>
      <c r="D996" s="71"/>
      <c r="AA996" s="49"/>
      <c r="AB996" s="49"/>
      <c r="AC996" s="49"/>
      <c r="AD996" s="49"/>
      <c r="AE996" s="49"/>
      <c r="AG996" s="4"/>
      <c r="AN996" s="49"/>
      <c r="AO996" s="49"/>
      <c r="AP996" s="49"/>
      <c r="AQ996" s="49"/>
      <c r="AR996" s="49"/>
      <c r="AS996" s="49"/>
      <c r="AT996" s="49"/>
      <c r="AU996" s="49"/>
    </row>
    <row r="997" spans="3:64" ht="12.95" customHeight="1" x14ac:dyDescent="0.2">
      <c r="C997" s="71"/>
      <c r="D997" s="71"/>
      <c r="AA997" s="49"/>
      <c r="AB997" s="49"/>
      <c r="AC997" s="49"/>
      <c r="AD997" s="49"/>
      <c r="AE997" s="49"/>
      <c r="AG997" s="4"/>
      <c r="AN997" s="49"/>
      <c r="AO997" s="49"/>
      <c r="AP997" s="49"/>
      <c r="AQ997" s="49"/>
      <c r="AR997" s="49"/>
      <c r="AS997" s="49"/>
      <c r="AT997" s="49"/>
      <c r="AU997" s="49"/>
    </row>
    <row r="998" spans="3:64" ht="12.95" customHeight="1" x14ac:dyDescent="0.2">
      <c r="C998" s="71"/>
      <c r="D998" s="71"/>
      <c r="AA998" s="49"/>
      <c r="AB998" s="49"/>
      <c r="AC998" s="49"/>
      <c r="AD998" s="49"/>
      <c r="AE998" s="49"/>
      <c r="AG998" s="4"/>
      <c r="AN998" s="49"/>
      <c r="AO998" s="49"/>
      <c r="AP998" s="49"/>
      <c r="AQ998" s="49"/>
      <c r="AR998" s="49"/>
      <c r="AS998" s="49"/>
      <c r="AT998" s="49"/>
      <c r="AU998" s="49"/>
    </row>
    <row r="999" spans="3:64" ht="12.95" customHeight="1" x14ac:dyDescent="0.2">
      <c r="C999" s="71"/>
      <c r="D999" s="71"/>
      <c r="AA999" s="49"/>
      <c r="AB999" s="49"/>
      <c r="AC999" s="49"/>
      <c r="AD999" s="49"/>
      <c r="AE999" s="49"/>
      <c r="AG999" s="4"/>
      <c r="AN999" s="49"/>
      <c r="AO999" s="49"/>
      <c r="AP999" s="49"/>
      <c r="AQ999" s="49"/>
      <c r="AR999" s="49"/>
      <c r="AS999" s="49"/>
      <c r="AT999" s="49"/>
      <c r="AU999" s="49"/>
    </row>
    <row r="1000" spans="3:64" ht="12.95" customHeight="1" x14ac:dyDescent="0.2">
      <c r="C1000" s="71"/>
      <c r="D1000" s="71"/>
      <c r="AA1000" s="49"/>
      <c r="AB1000" s="49"/>
      <c r="AC1000" s="49"/>
      <c r="AD1000" s="49"/>
      <c r="AE1000" s="49"/>
      <c r="AG1000" s="4"/>
      <c r="AN1000" s="49"/>
      <c r="AO1000" s="49"/>
      <c r="AP1000" s="49"/>
      <c r="AQ1000" s="49"/>
      <c r="AR1000" s="49"/>
      <c r="AS1000" s="49"/>
      <c r="AT1000" s="49"/>
      <c r="AU1000" s="49"/>
    </row>
    <row r="1001" spans="3:64" ht="12.95" customHeight="1" x14ac:dyDescent="0.2">
      <c r="C1001" s="71"/>
      <c r="D1001" s="71"/>
      <c r="AA1001" s="49"/>
      <c r="AB1001" s="49"/>
      <c r="AC1001" s="49"/>
      <c r="AD1001" s="49"/>
      <c r="AE1001" s="49"/>
      <c r="AG1001" s="4"/>
      <c r="AN1001" s="49"/>
      <c r="AO1001" s="49"/>
      <c r="AP1001" s="49"/>
      <c r="AQ1001" s="49"/>
      <c r="AR1001" s="49"/>
      <c r="AS1001" s="49"/>
      <c r="AT1001" s="49"/>
      <c r="AU1001" s="49"/>
    </row>
    <row r="1002" spans="3:64" ht="12.95" customHeight="1" x14ac:dyDescent="0.2">
      <c r="C1002" s="71"/>
      <c r="D1002" s="71"/>
      <c r="AA1002" s="49"/>
      <c r="AB1002" s="49"/>
      <c r="AC1002" s="49"/>
      <c r="AD1002" s="49"/>
      <c r="AE1002" s="49"/>
      <c r="AG1002" s="4"/>
      <c r="AN1002" s="49"/>
      <c r="AO1002" s="49"/>
      <c r="AP1002" s="49"/>
      <c r="AQ1002" s="49"/>
      <c r="AR1002" s="49"/>
      <c r="AS1002" s="49"/>
      <c r="AT1002" s="49"/>
      <c r="AU1002" s="49"/>
    </row>
    <row r="1003" spans="3:64" ht="12.95" customHeight="1" x14ac:dyDescent="0.2">
      <c r="C1003" s="71"/>
      <c r="D1003" s="71"/>
      <c r="AA1003" s="49"/>
      <c r="AB1003" s="49"/>
      <c r="AC1003" s="49"/>
      <c r="AD1003" s="49"/>
      <c r="AE1003" s="49"/>
      <c r="AG1003" s="4"/>
      <c r="AN1003" s="49"/>
      <c r="AO1003" s="49"/>
      <c r="AP1003" s="49"/>
      <c r="AQ1003" s="49"/>
      <c r="AR1003" s="49"/>
      <c r="AS1003" s="49"/>
      <c r="AT1003" s="49"/>
      <c r="AU1003" s="49"/>
    </row>
    <row r="1004" spans="3:64" ht="12.95" customHeight="1" x14ac:dyDescent="0.2">
      <c r="C1004" s="71"/>
      <c r="D1004" s="71"/>
      <c r="AA1004" s="49"/>
      <c r="AB1004" s="49"/>
      <c r="AC1004" s="49"/>
      <c r="AD1004" s="49"/>
      <c r="AE1004" s="49"/>
      <c r="AG1004" s="4"/>
      <c r="AN1004" s="49"/>
      <c r="AO1004" s="49"/>
      <c r="AP1004" s="49"/>
      <c r="AQ1004" s="49"/>
      <c r="AR1004" s="49"/>
      <c r="AS1004" s="49"/>
      <c r="AT1004" s="49"/>
      <c r="AU1004" s="49"/>
    </row>
    <row r="1005" spans="3:64" ht="12.95" customHeight="1" x14ac:dyDescent="0.2">
      <c r="C1005" s="71"/>
      <c r="D1005" s="71"/>
      <c r="AA1005" s="49"/>
      <c r="AB1005" s="49"/>
      <c r="AC1005" s="49"/>
      <c r="AD1005" s="49"/>
      <c r="AE1005" s="49"/>
      <c r="AG1005" s="4"/>
      <c r="AN1005" s="49"/>
      <c r="AO1005" s="49"/>
      <c r="AP1005" s="49"/>
      <c r="AQ1005" s="49"/>
      <c r="AR1005" s="49"/>
      <c r="AS1005" s="49"/>
      <c r="AT1005" s="49"/>
      <c r="AU1005" s="49"/>
      <c r="AV1005" s="49"/>
      <c r="AW1005" s="49"/>
      <c r="AX1005" s="49"/>
      <c r="AY1005" s="49"/>
      <c r="AZ1005" s="49"/>
      <c r="BA1005" s="49"/>
      <c r="BB1005" s="49"/>
      <c r="BC1005" s="49"/>
      <c r="BD1005" s="49"/>
      <c r="BE1005" s="49"/>
      <c r="BF1005" s="49"/>
      <c r="BG1005" s="49"/>
      <c r="BH1005" s="49"/>
      <c r="BI1005" s="49"/>
      <c r="BJ1005" s="49"/>
      <c r="BK1005" s="49"/>
      <c r="BL1005" s="49"/>
    </row>
    <row r="1006" spans="3:64" ht="12.95" customHeight="1" x14ac:dyDescent="0.2">
      <c r="C1006" s="71"/>
      <c r="D1006" s="71"/>
      <c r="AA1006" s="49"/>
      <c r="AB1006" s="49"/>
      <c r="AC1006" s="49"/>
      <c r="AD1006" s="49"/>
      <c r="AE1006" s="49"/>
      <c r="AG1006" s="4"/>
      <c r="AN1006" s="49"/>
      <c r="AO1006" s="49"/>
      <c r="AP1006" s="49"/>
      <c r="AQ1006" s="49"/>
      <c r="AR1006" s="49"/>
      <c r="AS1006" s="49"/>
      <c r="AT1006" s="49"/>
      <c r="AU1006" s="49"/>
    </row>
    <row r="1007" spans="3:64" ht="12.95" customHeight="1" x14ac:dyDescent="0.2">
      <c r="C1007" s="71"/>
      <c r="D1007" s="71"/>
      <c r="AA1007" s="49"/>
      <c r="AB1007" s="49"/>
      <c r="AC1007" s="49"/>
      <c r="AD1007" s="49"/>
      <c r="AE1007" s="49"/>
      <c r="AG1007" s="4"/>
      <c r="AN1007" s="49"/>
      <c r="AO1007" s="49"/>
      <c r="AP1007" s="49"/>
      <c r="AQ1007" s="49"/>
      <c r="AR1007" s="49"/>
      <c r="AS1007" s="49"/>
      <c r="AT1007" s="49"/>
      <c r="AU1007" s="49"/>
    </row>
    <row r="1008" spans="3:64" ht="12.95" customHeight="1" x14ac:dyDescent="0.2">
      <c r="C1008" s="71"/>
      <c r="D1008" s="71"/>
      <c r="AA1008" s="49"/>
      <c r="AB1008" s="49"/>
      <c r="AC1008" s="49"/>
      <c r="AD1008" s="49"/>
      <c r="AE1008" s="49"/>
      <c r="AG1008" s="4"/>
      <c r="AN1008" s="49"/>
      <c r="AO1008" s="49"/>
      <c r="AP1008" s="49"/>
      <c r="AQ1008" s="49"/>
      <c r="AR1008" s="49"/>
      <c r="AS1008" s="49"/>
      <c r="AT1008" s="49"/>
      <c r="AU1008" s="49"/>
    </row>
    <row r="1009" spans="3:47" ht="12.95" customHeight="1" x14ac:dyDescent="0.2">
      <c r="C1009" s="71"/>
      <c r="D1009" s="71"/>
      <c r="AA1009" s="49"/>
      <c r="AB1009" s="49"/>
      <c r="AC1009" s="49"/>
      <c r="AD1009" s="49"/>
      <c r="AE1009" s="49"/>
      <c r="AG1009" s="4"/>
      <c r="AN1009" s="49"/>
      <c r="AO1009" s="49"/>
      <c r="AP1009" s="49"/>
      <c r="AQ1009" s="49"/>
      <c r="AR1009" s="49"/>
      <c r="AS1009" s="49"/>
      <c r="AT1009" s="49"/>
      <c r="AU1009" s="49"/>
    </row>
    <row r="1010" spans="3:47" ht="12.95" customHeight="1" x14ac:dyDescent="0.2">
      <c r="C1010" s="71"/>
      <c r="D1010" s="71"/>
      <c r="AA1010" s="49"/>
      <c r="AB1010" s="49"/>
      <c r="AC1010" s="49"/>
      <c r="AD1010" s="49"/>
      <c r="AE1010" s="49"/>
      <c r="AG1010" s="4"/>
      <c r="AN1010" s="49"/>
      <c r="AO1010" s="49"/>
      <c r="AP1010" s="49"/>
      <c r="AQ1010" s="49"/>
      <c r="AR1010" s="49"/>
      <c r="AS1010" s="49"/>
      <c r="AT1010" s="49"/>
      <c r="AU1010" s="49"/>
    </row>
    <row r="1011" spans="3:47" ht="12.95" customHeight="1" x14ac:dyDescent="0.2">
      <c r="C1011" s="71"/>
      <c r="D1011" s="71"/>
      <c r="AA1011" s="49"/>
      <c r="AB1011" s="49"/>
      <c r="AC1011" s="49"/>
      <c r="AD1011" s="49"/>
      <c r="AE1011" s="49"/>
      <c r="AG1011" s="4"/>
      <c r="AN1011" s="49"/>
      <c r="AO1011" s="49"/>
      <c r="AP1011" s="49"/>
      <c r="AQ1011" s="49"/>
      <c r="AR1011" s="49"/>
      <c r="AS1011" s="49"/>
      <c r="AT1011" s="49"/>
      <c r="AU1011" s="49"/>
    </row>
    <row r="1012" spans="3:47" ht="12.95" customHeight="1" x14ac:dyDescent="0.2">
      <c r="C1012" s="71"/>
      <c r="D1012" s="71"/>
      <c r="AA1012" s="49"/>
      <c r="AB1012" s="49"/>
      <c r="AC1012" s="49"/>
      <c r="AD1012" s="49"/>
      <c r="AE1012" s="49"/>
      <c r="AG1012" s="4"/>
      <c r="AN1012" s="49"/>
      <c r="AO1012" s="49"/>
      <c r="AP1012" s="49"/>
      <c r="AQ1012" s="49"/>
      <c r="AR1012" s="49"/>
      <c r="AS1012" s="49"/>
      <c r="AT1012" s="49"/>
      <c r="AU1012" s="49"/>
    </row>
    <row r="1013" spans="3:47" ht="12.95" customHeight="1" x14ac:dyDescent="0.2">
      <c r="C1013" s="71"/>
      <c r="D1013" s="71"/>
      <c r="AA1013" s="49"/>
      <c r="AB1013" s="49"/>
      <c r="AC1013" s="49"/>
      <c r="AD1013" s="49"/>
      <c r="AE1013" s="49"/>
      <c r="AG1013" s="4"/>
      <c r="AN1013" s="49"/>
      <c r="AO1013" s="49"/>
      <c r="AP1013" s="49"/>
      <c r="AQ1013" s="49"/>
      <c r="AR1013" s="49"/>
      <c r="AS1013" s="49"/>
      <c r="AT1013" s="49"/>
      <c r="AU1013" s="49"/>
    </row>
    <row r="1014" spans="3:47" ht="12.95" customHeight="1" x14ac:dyDescent="0.2">
      <c r="C1014" s="71"/>
      <c r="D1014" s="71"/>
      <c r="AA1014" s="49"/>
      <c r="AB1014" s="49"/>
      <c r="AC1014" s="49"/>
      <c r="AD1014" s="49"/>
      <c r="AE1014" s="49"/>
      <c r="AG1014" s="4"/>
      <c r="AN1014" s="49"/>
      <c r="AO1014" s="49"/>
      <c r="AP1014" s="49"/>
      <c r="AQ1014" s="49"/>
      <c r="AR1014" s="49"/>
      <c r="AS1014" s="49"/>
      <c r="AT1014" s="49"/>
      <c r="AU1014" s="49"/>
    </row>
    <row r="1015" spans="3:47" ht="12.95" customHeight="1" x14ac:dyDescent="0.2">
      <c r="C1015" s="71"/>
      <c r="D1015" s="71"/>
      <c r="AA1015" s="49"/>
      <c r="AB1015" s="49"/>
      <c r="AC1015" s="49"/>
      <c r="AD1015" s="49"/>
      <c r="AE1015" s="49"/>
      <c r="AG1015" s="4"/>
      <c r="AN1015" s="49"/>
      <c r="AO1015" s="49"/>
      <c r="AP1015" s="49"/>
      <c r="AQ1015" s="49"/>
      <c r="AR1015" s="49"/>
      <c r="AS1015" s="49"/>
      <c r="AT1015" s="49"/>
      <c r="AU1015" s="49"/>
    </row>
    <row r="1016" spans="3:47" ht="12.95" customHeight="1" x14ac:dyDescent="0.2">
      <c r="C1016" s="71"/>
      <c r="D1016" s="71"/>
      <c r="AA1016" s="49"/>
      <c r="AB1016" s="49"/>
      <c r="AC1016" s="49"/>
      <c r="AD1016" s="49"/>
      <c r="AE1016" s="49"/>
      <c r="AG1016" s="4"/>
      <c r="AN1016" s="49"/>
      <c r="AO1016" s="49"/>
      <c r="AP1016" s="49"/>
      <c r="AQ1016" s="49"/>
      <c r="AR1016" s="49"/>
      <c r="AS1016" s="49"/>
      <c r="AT1016" s="49"/>
      <c r="AU1016" s="49"/>
    </row>
    <row r="1017" spans="3:47" ht="12.95" customHeight="1" x14ac:dyDescent="0.2">
      <c r="C1017" s="71"/>
      <c r="D1017" s="71"/>
      <c r="AA1017" s="49"/>
      <c r="AB1017" s="49"/>
      <c r="AC1017" s="49"/>
      <c r="AD1017" s="49"/>
      <c r="AE1017" s="49"/>
      <c r="AG1017" s="4"/>
      <c r="AN1017" s="49"/>
      <c r="AO1017" s="49"/>
      <c r="AP1017" s="49"/>
      <c r="AQ1017" s="49"/>
      <c r="AR1017" s="49"/>
      <c r="AS1017" s="49"/>
      <c r="AT1017" s="49"/>
      <c r="AU1017" s="49"/>
    </row>
    <row r="1018" spans="3:47" ht="12.95" customHeight="1" x14ac:dyDescent="0.2">
      <c r="C1018" s="71"/>
      <c r="D1018" s="71"/>
      <c r="AA1018" s="49"/>
      <c r="AB1018" s="49"/>
      <c r="AC1018" s="49"/>
      <c r="AD1018" s="49"/>
      <c r="AE1018" s="49"/>
      <c r="AG1018" s="4"/>
      <c r="AN1018" s="49"/>
      <c r="AO1018" s="49"/>
      <c r="AP1018" s="49"/>
      <c r="AQ1018" s="49"/>
      <c r="AR1018" s="49"/>
      <c r="AS1018" s="49"/>
      <c r="AT1018" s="49"/>
      <c r="AU1018" s="49"/>
    </row>
    <row r="1019" spans="3:47" ht="12.95" customHeight="1" x14ac:dyDescent="0.2">
      <c r="C1019" s="71"/>
      <c r="D1019" s="71"/>
      <c r="AA1019" s="49"/>
      <c r="AB1019" s="49"/>
      <c r="AC1019" s="49"/>
      <c r="AD1019" s="49"/>
      <c r="AE1019" s="49"/>
      <c r="AG1019" s="4"/>
      <c r="AN1019" s="49"/>
      <c r="AO1019" s="49"/>
      <c r="AP1019" s="49"/>
      <c r="AQ1019" s="49"/>
      <c r="AR1019" s="49"/>
      <c r="AS1019" s="49"/>
      <c r="AT1019" s="49"/>
      <c r="AU1019" s="49"/>
    </row>
    <row r="1020" spans="3:47" ht="12.95" customHeight="1" x14ac:dyDescent="0.2">
      <c r="C1020" s="71"/>
      <c r="D1020" s="71"/>
      <c r="AA1020" s="49"/>
      <c r="AB1020" s="49"/>
      <c r="AC1020" s="49"/>
      <c r="AD1020" s="49"/>
      <c r="AE1020" s="49"/>
      <c r="AG1020" s="4"/>
      <c r="AN1020" s="49"/>
      <c r="AO1020" s="49"/>
      <c r="AP1020" s="49"/>
      <c r="AQ1020" s="49"/>
      <c r="AR1020" s="49"/>
      <c r="AS1020" s="49"/>
      <c r="AT1020" s="49"/>
      <c r="AU1020" s="49"/>
    </row>
    <row r="1021" spans="3:47" ht="12.95" customHeight="1" x14ac:dyDescent="0.2">
      <c r="C1021" s="71"/>
      <c r="D1021" s="71"/>
      <c r="AA1021" s="49"/>
      <c r="AB1021" s="49"/>
      <c r="AC1021" s="49"/>
      <c r="AD1021" s="49"/>
      <c r="AE1021" s="49"/>
      <c r="AG1021" s="4"/>
      <c r="AN1021" s="49"/>
      <c r="AO1021" s="49"/>
      <c r="AP1021" s="49"/>
      <c r="AQ1021" s="49"/>
      <c r="AR1021" s="49"/>
      <c r="AS1021" s="49"/>
      <c r="AT1021" s="49"/>
      <c r="AU1021" s="49"/>
    </row>
    <row r="1022" spans="3:47" ht="12.95" customHeight="1" x14ac:dyDescent="0.2">
      <c r="C1022" s="71"/>
      <c r="D1022" s="71"/>
      <c r="AA1022" s="49"/>
      <c r="AB1022" s="49"/>
      <c r="AC1022" s="49"/>
      <c r="AD1022" s="49"/>
      <c r="AE1022" s="49"/>
      <c r="AG1022" s="4"/>
      <c r="AN1022" s="49"/>
      <c r="AO1022" s="49"/>
      <c r="AP1022" s="49"/>
      <c r="AQ1022" s="49"/>
      <c r="AR1022" s="49"/>
      <c r="AS1022" s="49"/>
      <c r="AT1022" s="49"/>
      <c r="AU1022" s="49"/>
    </row>
    <row r="1023" spans="3:47" ht="12.95" customHeight="1" x14ac:dyDescent="0.2">
      <c r="C1023" s="71"/>
      <c r="D1023" s="71"/>
      <c r="AA1023" s="49"/>
      <c r="AB1023" s="49"/>
      <c r="AC1023" s="49"/>
      <c r="AD1023" s="49"/>
      <c r="AE1023" s="49"/>
      <c r="AG1023" s="4"/>
      <c r="AN1023" s="49"/>
      <c r="AO1023" s="49"/>
      <c r="AP1023" s="49"/>
      <c r="AQ1023" s="49"/>
      <c r="AR1023" s="49"/>
      <c r="AS1023" s="49"/>
      <c r="AT1023" s="49"/>
      <c r="AU1023" s="49"/>
    </row>
    <row r="1024" spans="3:47" ht="12.95" customHeight="1" x14ac:dyDescent="0.2">
      <c r="C1024" s="71"/>
      <c r="D1024" s="71"/>
      <c r="AA1024" s="49"/>
      <c r="AB1024" s="49"/>
      <c r="AC1024" s="49"/>
      <c r="AD1024" s="49"/>
      <c r="AE1024" s="49"/>
      <c r="AG1024" s="4"/>
      <c r="AN1024" s="49"/>
      <c r="AO1024" s="49"/>
      <c r="AP1024" s="49"/>
      <c r="AQ1024" s="49"/>
      <c r="AR1024" s="49"/>
      <c r="AS1024" s="49"/>
      <c r="AT1024" s="49"/>
      <c r="AU1024" s="49"/>
    </row>
    <row r="1025" spans="3:47" ht="12.95" customHeight="1" x14ac:dyDescent="0.2">
      <c r="C1025" s="71"/>
      <c r="D1025" s="71"/>
      <c r="AA1025" s="49"/>
      <c r="AB1025" s="49"/>
      <c r="AC1025" s="49"/>
      <c r="AD1025" s="49"/>
      <c r="AE1025" s="49"/>
      <c r="AG1025" s="4"/>
      <c r="AN1025" s="49"/>
      <c r="AO1025" s="49"/>
      <c r="AP1025" s="49"/>
      <c r="AQ1025" s="49"/>
      <c r="AR1025" s="49"/>
      <c r="AS1025" s="49"/>
      <c r="AT1025" s="49"/>
      <c r="AU1025" s="49"/>
    </row>
    <row r="1026" spans="3:47" ht="12.95" customHeight="1" x14ac:dyDescent="0.2">
      <c r="C1026" s="71"/>
      <c r="D1026" s="71"/>
      <c r="AA1026" s="49"/>
      <c r="AB1026" s="49"/>
      <c r="AC1026" s="49"/>
      <c r="AD1026" s="49"/>
      <c r="AE1026" s="49"/>
      <c r="AG1026" s="4"/>
      <c r="AN1026" s="49"/>
      <c r="AO1026" s="49"/>
      <c r="AP1026" s="49"/>
      <c r="AQ1026" s="49"/>
      <c r="AR1026" s="49"/>
      <c r="AS1026" s="49"/>
      <c r="AT1026" s="49"/>
      <c r="AU1026" s="49"/>
    </row>
    <row r="1027" spans="3:47" ht="12.95" customHeight="1" x14ac:dyDescent="0.2">
      <c r="C1027" s="71"/>
      <c r="D1027" s="71"/>
      <c r="AA1027" s="49"/>
      <c r="AB1027" s="49"/>
      <c r="AC1027" s="49"/>
      <c r="AD1027" s="49"/>
      <c r="AE1027" s="49"/>
      <c r="AG1027" s="4"/>
      <c r="AN1027" s="49"/>
      <c r="AO1027" s="49"/>
      <c r="AP1027" s="49"/>
      <c r="AQ1027" s="49"/>
      <c r="AR1027" s="49"/>
      <c r="AS1027" s="49"/>
      <c r="AT1027" s="49"/>
      <c r="AU1027" s="49"/>
    </row>
    <row r="1028" spans="3:47" ht="12.95" customHeight="1" x14ac:dyDescent="0.2">
      <c r="C1028" s="71"/>
      <c r="D1028" s="71"/>
      <c r="AA1028" s="49"/>
      <c r="AB1028" s="49"/>
      <c r="AC1028" s="49"/>
      <c r="AD1028" s="49"/>
      <c r="AE1028" s="49"/>
      <c r="AG1028" s="4"/>
      <c r="AN1028" s="49"/>
      <c r="AO1028" s="49"/>
      <c r="AP1028" s="49"/>
      <c r="AQ1028" s="49"/>
      <c r="AR1028" s="49"/>
      <c r="AS1028" s="49"/>
      <c r="AT1028" s="49"/>
      <c r="AU1028" s="49"/>
    </row>
    <row r="1029" spans="3:47" ht="12.95" customHeight="1" x14ac:dyDescent="0.2">
      <c r="C1029" s="71"/>
      <c r="D1029" s="71"/>
      <c r="AA1029" s="49"/>
      <c r="AB1029" s="49"/>
      <c r="AC1029" s="49"/>
      <c r="AD1029" s="49"/>
      <c r="AE1029" s="49"/>
      <c r="AG1029" s="4"/>
      <c r="AN1029" s="49"/>
      <c r="AO1029" s="49"/>
      <c r="AP1029" s="49"/>
      <c r="AQ1029" s="49"/>
      <c r="AR1029" s="49"/>
      <c r="AS1029" s="49"/>
      <c r="AT1029" s="49"/>
      <c r="AU1029" s="49"/>
    </row>
    <row r="1030" spans="3:47" ht="12.95" customHeight="1" x14ac:dyDescent="0.2">
      <c r="C1030" s="71"/>
      <c r="D1030" s="71"/>
      <c r="AA1030" s="49"/>
      <c r="AB1030" s="49"/>
      <c r="AC1030" s="49"/>
      <c r="AD1030" s="49"/>
      <c r="AE1030" s="49"/>
      <c r="AG1030" s="4"/>
      <c r="AN1030" s="49"/>
      <c r="AO1030" s="49"/>
      <c r="AP1030" s="49"/>
      <c r="AQ1030" s="49"/>
      <c r="AR1030" s="49"/>
      <c r="AS1030" s="49"/>
      <c r="AT1030" s="49"/>
      <c r="AU1030" s="49"/>
    </row>
    <row r="1031" spans="3:47" ht="12.95" customHeight="1" x14ac:dyDescent="0.2">
      <c r="C1031" s="71"/>
      <c r="D1031" s="71"/>
      <c r="AA1031" s="49"/>
      <c r="AB1031" s="49"/>
      <c r="AC1031" s="49"/>
      <c r="AD1031" s="49"/>
      <c r="AE1031" s="49"/>
      <c r="AG1031" s="4"/>
      <c r="AN1031" s="49"/>
      <c r="AO1031" s="49"/>
      <c r="AP1031" s="49"/>
      <c r="AQ1031" s="49"/>
      <c r="AR1031" s="49"/>
      <c r="AS1031" s="49"/>
      <c r="AT1031" s="49"/>
      <c r="AU1031" s="49"/>
    </row>
    <row r="1032" spans="3:47" ht="12.95" customHeight="1" x14ac:dyDescent="0.2">
      <c r="C1032" s="71"/>
      <c r="D1032" s="71"/>
      <c r="AA1032" s="49"/>
      <c r="AB1032" s="49"/>
      <c r="AC1032" s="49"/>
      <c r="AD1032" s="49"/>
      <c r="AE1032" s="49"/>
      <c r="AG1032" s="4"/>
      <c r="AN1032" s="49"/>
      <c r="AO1032" s="49"/>
      <c r="AP1032" s="49"/>
      <c r="AQ1032" s="49"/>
      <c r="AR1032" s="49"/>
      <c r="AS1032" s="49"/>
      <c r="AT1032" s="49"/>
      <c r="AU1032" s="49"/>
    </row>
    <row r="1033" spans="3:47" ht="12.95" customHeight="1" x14ac:dyDescent="0.2">
      <c r="C1033" s="71"/>
      <c r="D1033" s="71"/>
      <c r="AA1033" s="49"/>
      <c r="AB1033" s="49"/>
      <c r="AC1033" s="49"/>
      <c r="AD1033" s="49"/>
      <c r="AE1033" s="49"/>
      <c r="AG1033" s="4"/>
      <c r="AN1033" s="49"/>
      <c r="AO1033" s="49"/>
      <c r="AP1033" s="49"/>
      <c r="AQ1033" s="49"/>
      <c r="AR1033" s="49"/>
      <c r="AS1033" s="49"/>
      <c r="AT1033" s="49"/>
      <c r="AU1033" s="49"/>
    </row>
    <row r="1034" spans="3:47" ht="12.95" customHeight="1" x14ac:dyDescent="0.2">
      <c r="C1034" s="71"/>
      <c r="D1034" s="71"/>
      <c r="AA1034" s="49"/>
      <c r="AB1034" s="49"/>
      <c r="AC1034" s="49"/>
      <c r="AD1034" s="49"/>
      <c r="AE1034" s="49"/>
      <c r="AG1034" s="4"/>
      <c r="AN1034" s="49"/>
      <c r="AO1034" s="49"/>
      <c r="AP1034" s="49"/>
      <c r="AQ1034" s="49"/>
      <c r="AR1034" s="49"/>
      <c r="AS1034" s="49"/>
      <c r="AT1034" s="49"/>
      <c r="AU1034" s="49"/>
    </row>
    <row r="1035" spans="3:47" ht="12.95" customHeight="1" x14ac:dyDescent="0.2">
      <c r="C1035" s="71"/>
      <c r="D1035" s="71"/>
      <c r="AA1035" s="49"/>
      <c r="AB1035" s="49"/>
      <c r="AC1035" s="49"/>
      <c r="AD1035" s="49"/>
      <c r="AE1035" s="49"/>
      <c r="AG1035" s="4"/>
      <c r="AN1035" s="49"/>
      <c r="AO1035" s="49"/>
      <c r="AP1035" s="49"/>
      <c r="AQ1035" s="49"/>
      <c r="AR1035" s="49"/>
      <c r="AS1035" s="49"/>
      <c r="AT1035" s="49"/>
      <c r="AU1035" s="49"/>
    </row>
    <row r="1036" spans="3:47" ht="12.95" customHeight="1" x14ac:dyDescent="0.2">
      <c r="C1036" s="71"/>
      <c r="D1036" s="71"/>
      <c r="AA1036" s="49"/>
      <c r="AB1036" s="49"/>
      <c r="AC1036" s="49"/>
      <c r="AD1036" s="49"/>
      <c r="AE1036" s="49"/>
      <c r="AG1036" s="4"/>
      <c r="AN1036" s="49"/>
      <c r="AO1036" s="49"/>
      <c r="AP1036" s="49"/>
      <c r="AQ1036" s="49"/>
      <c r="AR1036" s="49"/>
      <c r="AS1036" s="49"/>
      <c r="AT1036" s="49"/>
      <c r="AU1036" s="49"/>
    </row>
    <row r="1037" spans="3:47" ht="12.95" customHeight="1" x14ac:dyDescent="0.2">
      <c r="C1037" s="71"/>
      <c r="D1037" s="71"/>
      <c r="AA1037" s="49"/>
      <c r="AB1037" s="49"/>
      <c r="AC1037" s="49"/>
      <c r="AD1037" s="49"/>
      <c r="AE1037" s="49"/>
      <c r="AG1037" s="4"/>
      <c r="AN1037" s="49"/>
      <c r="AO1037" s="49"/>
      <c r="AP1037" s="49"/>
      <c r="AQ1037" s="49"/>
      <c r="AR1037" s="49"/>
      <c r="AS1037" s="49"/>
      <c r="AT1037" s="49"/>
      <c r="AU1037" s="49"/>
    </row>
    <row r="1038" spans="3:47" ht="12.95" customHeight="1" x14ac:dyDescent="0.2">
      <c r="C1038" s="71"/>
      <c r="D1038" s="71"/>
      <c r="AA1038" s="49"/>
      <c r="AB1038" s="49"/>
      <c r="AC1038" s="49"/>
      <c r="AD1038" s="49"/>
      <c r="AE1038" s="49"/>
      <c r="AG1038" s="4"/>
      <c r="AN1038" s="49"/>
      <c r="AO1038" s="49"/>
      <c r="AP1038" s="49"/>
      <c r="AQ1038" s="49"/>
      <c r="AR1038" s="49"/>
      <c r="AS1038" s="49"/>
      <c r="AT1038" s="49"/>
      <c r="AU1038" s="49"/>
    </row>
    <row r="1039" spans="3:47" ht="12.95" customHeight="1" x14ac:dyDescent="0.2">
      <c r="C1039" s="71"/>
      <c r="D1039" s="71"/>
      <c r="AA1039" s="49"/>
      <c r="AB1039" s="49"/>
      <c r="AC1039" s="49"/>
      <c r="AD1039" s="49"/>
      <c r="AE1039" s="49"/>
      <c r="AG1039" s="4"/>
      <c r="AN1039" s="49"/>
      <c r="AO1039" s="49"/>
      <c r="AP1039" s="49"/>
      <c r="AQ1039" s="49"/>
      <c r="AR1039" s="49"/>
      <c r="AS1039" s="49"/>
      <c r="AT1039" s="49"/>
      <c r="AU1039" s="49"/>
    </row>
    <row r="1040" spans="3:47" ht="12.95" customHeight="1" x14ac:dyDescent="0.2">
      <c r="C1040" s="71"/>
      <c r="D1040" s="71"/>
      <c r="AA1040" s="49"/>
      <c r="AB1040" s="49"/>
      <c r="AC1040" s="49"/>
      <c r="AD1040" s="49"/>
      <c r="AE1040" s="49"/>
      <c r="AG1040" s="4"/>
      <c r="AN1040" s="49"/>
      <c r="AO1040" s="49"/>
      <c r="AP1040" s="49"/>
      <c r="AQ1040" s="49"/>
      <c r="AR1040" s="49"/>
      <c r="AS1040" s="49"/>
      <c r="AT1040" s="49"/>
      <c r="AU1040" s="49"/>
    </row>
    <row r="1041" spans="3:48" ht="12.95" customHeight="1" x14ac:dyDescent="0.2">
      <c r="C1041" s="71"/>
      <c r="D1041" s="71"/>
      <c r="AA1041" s="49"/>
      <c r="AB1041" s="49"/>
      <c r="AC1041" s="49"/>
      <c r="AD1041" s="49"/>
      <c r="AE1041" s="49"/>
      <c r="AG1041" s="4"/>
      <c r="AN1041" s="49"/>
      <c r="AO1041" s="49"/>
      <c r="AP1041" s="49"/>
      <c r="AQ1041" s="49"/>
      <c r="AR1041" s="49"/>
      <c r="AS1041" s="49"/>
      <c r="AT1041" s="49"/>
      <c r="AU1041" s="49"/>
    </row>
    <row r="1042" spans="3:48" ht="12.95" customHeight="1" x14ac:dyDescent="0.2">
      <c r="C1042" s="71"/>
      <c r="D1042" s="71"/>
      <c r="AA1042" s="49"/>
      <c r="AB1042" s="49"/>
      <c r="AC1042" s="49"/>
      <c r="AD1042" s="49"/>
      <c r="AE1042" s="49"/>
      <c r="AG1042" s="4"/>
      <c r="AN1042" s="49"/>
      <c r="AO1042" s="49"/>
      <c r="AP1042" s="49"/>
      <c r="AQ1042" s="49"/>
      <c r="AR1042" s="49"/>
      <c r="AS1042" s="49"/>
      <c r="AT1042" s="49"/>
      <c r="AU1042" s="49"/>
      <c r="AV1042" s="49"/>
    </row>
    <row r="1043" spans="3:48" ht="12.95" customHeight="1" x14ac:dyDescent="0.2">
      <c r="C1043" s="71"/>
      <c r="D1043" s="71"/>
      <c r="AA1043" s="49"/>
      <c r="AB1043" s="49"/>
      <c r="AC1043" s="49"/>
      <c r="AD1043" s="49"/>
      <c r="AE1043" s="49"/>
      <c r="AG1043" s="4"/>
      <c r="AN1043" s="49"/>
      <c r="AO1043" s="49"/>
      <c r="AP1043" s="49"/>
      <c r="AQ1043" s="49"/>
      <c r="AR1043" s="49"/>
      <c r="AS1043" s="49"/>
      <c r="AT1043" s="49"/>
      <c r="AU1043" s="49"/>
      <c r="AV1043" s="49"/>
    </row>
    <row r="1044" spans="3:48" ht="12.95" customHeight="1" x14ac:dyDescent="0.2">
      <c r="C1044" s="71"/>
      <c r="D1044" s="71"/>
      <c r="AA1044" s="49"/>
      <c r="AB1044" s="49"/>
      <c r="AC1044" s="49"/>
      <c r="AD1044" s="49"/>
      <c r="AE1044" s="49"/>
      <c r="AG1044" s="4"/>
      <c r="AN1044" s="49"/>
      <c r="AO1044" s="49"/>
      <c r="AP1044" s="49"/>
      <c r="AQ1044" s="49"/>
      <c r="AR1044" s="49"/>
      <c r="AS1044" s="49"/>
      <c r="AT1044" s="49"/>
      <c r="AU1044" s="49"/>
    </row>
    <row r="1045" spans="3:48" ht="12.95" customHeight="1" x14ac:dyDescent="0.2">
      <c r="C1045" s="71"/>
      <c r="D1045" s="71"/>
      <c r="AA1045" s="49"/>
      <c r="AB1045" s="49"/>
      <c r="AC1045" s="49"/>
      <c r="AD1045" s="49"/>
      <c r="AE1045" s="49"/>
      <c r="AG1045" s="4"/>
      <c r="AN1045" s="49"/>
      <c r="AO1045" s="49"/>
      <c r="AP1045" s="49"/>
      <c r="AQ1045" s="49"/>
      <c r="AR1045" s="49"/>
      <c r="AS1045" s="49"/>
      <c r="AT1045" s="49"/>
      <c r="AU1045" s="49"/>
    </row>
    <row r="1046" spans="3:48" ht="12.95" customHeight="1" x14ac:dyDescent="0.2">
      <c r="C1046" s="71"/>
      <c r="D1046" s="71"/>
      <c r="AA1046" s="49"/>
      <c r="AB1046" s="49"/>
      <c r="AC1046" s="49"/>
      <c r="AD1046" s="49"/>
      <c r="AE1046" s="49"/>
      <c r="AG1046" s="4"/>
      <c r="AN1046" s="49"/>
      <c r="AO1046" s="49"/>
      <c r="AP1046" s="49"/>
      <c r="AQ1046" s="49"/>
      <c r="AR1046" s="49"/>
      <c r="AS1046" s="49"/>
      <c r="AT1046" s="49"/>
      <c r="AU1046" s="49"/>
    </row>
    <row r="1047" spans="3:48" ht="12.95" customHeight="1" x14ac:dyDescent="0.2">
      <c r="C1047" s="71"/>
      <c r="D1047" s="71"/>
      <c r="AA1047" s="49"/>
      <c r="AB1047" s="49"/>
      <c r="AC1047" s="49"/>
      <c r="AD1047" s="49"/>
      <c r="AE1047" s="49"/>
      <c r="AG1047" s="4"/>
      <c r="AN1047" s="49"/>
      <c r="AO1047" s="49"/>
      <c r="AP1047" s="49"/>
      <c r="AQ1047" s="49"/>
      <c r="AR1047" s="49"/>
      <c r="AS1047" s="49"/>
      <c r="AT1047" s="49"/>
      <c r="AU1047" s="49"/>
    </row>
    <row r="1048" spans="3:48" ht="12.95" customHeight="1" x14ac:dyDescent="0.2">
      <c r="C1048" s="71"/>
      <c r="D1048" s="71"/>
      <c r="AA1048" s="49"/>
      <c r="AB1048" s="49"/>
      <c r="AC1048" s="49"/>
      <c r="AD1048" s="49"/>
      <c r="AE1048" s="49"/>
      <c r="AG1048" s="4"/>
      <c r="AN1048" s="49"/>
      <c r="AO1048" s="49"/>
      <c r="AP1048" s="49"/>
      <c r="AQ1048" s="49"/>
      <c r="AR1048" s="49"/>
      <c r="AS1048" s="49"/>
      <c r="AT1048" s="49"/>
      <c r="AU1048" s="49"/>
    </row>
    <row r="1049" spans="3:48" ht="12.95" customHeight="1" x14ac:dyDescent="0.2">
      <c r="C1049" s="71"/>
      <c r="D1049" s="71"/>
      <c r="AA1049" s="49"/>
      <c r="AB1049" s="49"/>
      <c r="AC1049" s="49"/>
      <c r="AD1049" s="49"/>
      <c r="AE1049" s="49"/>
      <c r="AG1049" s="4"/>
      <c r="AN1049" s="49"/>
      <c r="AO1049" s="49"/>
      <c r="AP1049" s="49"/>
      <c r="AQ1049" s="49"/>
      <c r="AR1049" s="49"/>
      <c r="AS1049" s="49"/>
      <c r="AT1049" s="49"/>
      <c r="AU1049" s="49"/>
    </row>
    <row r="1050" spans="3:48" ht="12.95" customHeight="1" x14ac:dyDescent="0.2">
      <c r="C1050" s="71"/>
      <c r="D1050" s="71"/>
      <c r="AA1050" s="49"/>
      <c r="AB1050" s="49"/>
      <c r="AC1050" s="49"/>
      <c r="AD1050" s="49"/>
      <c r="AE1050" s="49"/>
      <c r="AG1050" s="4"/>
      <c r="AN1050" s="49"/>
      <c r="AO1050" s="49"/>
      <c r="AP1050" s="49"/>
      <c r="AQ1050" s="49"/>
      <c r="AR1050" s="49"/>
      <c r="AS1050" s="49"/>
      <c r="AT1050" s="49"/>
      <c r="AU1050" s="49"/>
    </row>
    <row r="1051" spans="3:48" ht="12.95" customHeight="1" x14ac:dyDescent="0.2">
      <c r="C1051" s="71"/>
      <c r="D1051" s="71"/>
      <c r="AA1051" s="49"/>
      <c r="AB1051" s="49"/>
      <c r="AC1051" s="49"/>
      <c r="AD1051" s="49"/>
      <c r="AE1051" s="49"/>
      <c r="AG1051" s="4"/>
      <c r="AN1051" s="49"/>
      <c r="AO1051" s="49"/>
      <c r="AP1051" s="49"/>
      <c r="AQ1051" s="49"/>
      <c r="AR1051" s="49"/>
      <c r="AS1051" s="49"/>
      <c r="AT1051" s="49"/>
      <c r="AU1051" s="49"/>
    </row>
    <row r="1052" spans="3:48" ht="12.95" customHeight="1" x14ac:dyDescent="0.2">
      <c r="C1052" s="71"/>
      <c r="D1052" s="71"/>
      <c r="AA1052" s="49"/>
      <c r="AB1052" s="49"/>
      <c r="AC1052" s="49"/>
      <c r="AD1052" s="49"/>
      <c r="AE1052" s="49"/>
      <c r="AG1052" s="4"/>
      <c r="AN1052" s="49"/>
      <c r="AO1052" s="49"/>
      <c r="AP1052" s="49"/>
      <c r="AQ1052" s="49"/>
      <c r="AR1052" s="49"/>
      <c r="AS1052" s="49"/>
      <c r="AT1052" s="49"/>
      <c r="AU1052" s="49"/>
    </row>
    <row r="1053" spans="3:48" ht="12.95" customHeight="1" x14ac:dyDescent="0.2">
      <c r="C1053" s="71"/>
      <c r="D1053" s="71"/>
      <c r="AA1053" s="49"/>
      <c r="AB1053" s="49"/>
      <c r="AC1053" s="49"/>
      <c r="AD1053" s="49"/>
      <c r="AE1053" s="49"/>
      <c r="AG1053" s="4"/>
      <c r="AN1053" s="49"/>
      <c r="AO1053" s="49"/>
      <c r="AP1053" s="49"/>
      <c r="AQ1053" s="49"/>
      <c r="AR1053" s="49"/>
      <c r="AS1053" s="49"/>
      <c r="AT1053" s="49"/>
      <c r="AU1053" s="49"/>
    </row>
    <row r="1054" spans="3:48" ht="12.95" customHeight="1" x14ac:dyDescent="0.2">
      <c r="C1054" s="71"/>
      <c r="D1054" s="71"/>
      <c r="AA1054" s="49"/>
      <c r="AB1054" s="49"/>
      <c r="AC1054" s="49"/>
      <c r="AD1054" s="49"/>
      <c r="AE1054" s="49"/>
      <c r="AG1054" s="4"/>
      <c r="AN1054" s="49"/>
      <c r="AO1054" s="49"/>
      <c r="AP1054" s="49"/>
      <c r="AQ1054" s="49"/>
      <c r="AR1054" s="49"/>
      <c r="AS1054" s="49"/>
      <c r="AT1054" s="49"/>
      <c r="AU1054" s="49"/>
    </row>
    <row r="1055" spans="3:48" ht="12.95" customHeight="1" x14ac:dyDescent="0.2">
      <c r="C1055" s="71"/>
      <c r="D1055" s="71"/>
      <c r="AA1055" s="49"/>
      <c r="AB1055" s="49"/>
      <c r="AC1055" s="49"/>
      <c r="AD1055" s="49"/>
      <c r="AE1055" s="49"/>
      <c r="AG1055" s="4"/>
      <c r="AN1055" s="49"/>
      <c r="AO1055" s="49"/>
      <c r="AP1055" s="49"/>
      <c r="AQ1055" s="49"/>
      <c r="AR1055" s="49"/>
      <c r="AS1055" s="49"/>
      <c r="AT1055" s="49"/>
      <c r="AU1055" s="49"/>
    </row>
    <row r="1056" spans="3:48" ht="12.95" customHeight="1" x14ac:dyDescent="0.2">
      <c r="C1056" s="71"/>
      <c r="D1056" s="71"/>
      <c r="AA1056" s="49"/>
      <c r="AB1056" s="49"/>
      <c r="AC1056" s="49"/>
      <c r="AD1056" s="49"/>
      <c r="AE1056" s="49"/>
      <c r="AG1056" s="4"/>
      <c r="AN1056" s="49"/>
      <c r="AO1056" s="49"/>
      <c r="AP1056" s="49"/>
      <c r="AQ1056" s="49"/>
      <c r="AR1056" s="49"/>
      <c r="AS1056" s="49"/>
      <c r="AT1056" s="49"/>
      <c r="AU1056" s="49"/>
    </row>
    <row r="1057" spans="3:64" ht="12.95" customHeight="1" x14ac:dyDescent="0.2">
      <c r="C1057" s="71"/>
      <c r="D1057" s="71"/>
      <c r="AA1057" s="49"/>
      <c r="AB1057" s="49"/>
      <c r="AC1057" s="49"/>
      <c r="AD1057" s="49"/>
      <c r="AE1057" s="49"/>
      <c r="AG1057" s="4"/>
      <c r="AN1057" s="49"/>
      <c r="AO1057" s="49"/>
      <c r="AP1057" s="49"/>
      <c r="AQ1057" s="49"/>
      <c r="AR1057" s="49"/>
      <c r="AS1057" s="49"/>
      <c r="AT1057" s="49"/>
      <c r="AU1057" s="49"/>
    </row>
    <row r="1058" spans="3:64" ht="12.95" customHeight="1" x14ac:dyDescent="0.2">
      <c r="C1058" s="71"/>
      <c r="D1058" s="71"/>
      <c r="AA1058" s="49"/>
      <c r="AB1058" s="49"/>
      <c r="AC1058" s="49"/>
      <c r="AD1058" s="49"/>
      <c r="AE1058" s="49"/>
      <c r="AG1058" s="4"/>
      <c r="AN1058" s="49"/>
      <c r="AO1058" s="49"/>
      <c r="AP1058" s="49"/>
      <c r="AQ1058" s="49"/>
      <c r="AR1058" s="49"/>
      <c r="AS1058" s="49"/>
      <c r="AT1058" s="49"/>
      <c r="AU1058" s="49"/>
    </row>
    <row r="1059" spans="3:64" ht="12.95" customHeight="1" x14ac:dyDescent="0.2">
      <c r="C1059" s="71"/>
      <c r="D1059" s="71"/>
      <c r="AA1059" s="49"/>
      <c r="AB1059" s="49"/>
      <c r="AC1059" s="49"/>
      <c r="AD1059" s="49"/>
      <c r="AE1059" s="49"/>
      <c r="AG1059" s="4"/>
      <c r="AN1059" s="49"/>
      <c r="AO1059" s="49"/>
      <c r="AP1059" s="49"/>
      <c r="AQ1059" s="49"/>
      <c r="AR1059" s="49"/>
      <c r="AS1059" s="49"/>
      <c r="AT1059" s="49"/>
      <c r="AU1059" s="49"/>
    </row>
    <row r="1060" spans="3:64" ht="12.95" customHeight="1" x14ac:dyDescent="0.2">
      <c r="C1060" s="71"/>
      <c r="D1060" s="71"/>
      <c r="AA1060" s="49"/>
      <c r="AB1060" s="49"/>
      <c r="AC1060" s="49"/>
      <c r="AD1060" s="49"/>
      <c r="AE1060" s="49"/>
      <c r="AG1060" s="4"/>
      <c r="AN1060" s="49"/>
      <c r="AO1060" s="49"/>
      <c r="AP1060" s="49"/>
      <c r="AQ1060" s="49"/>
      <c r="AR1060" s="49"/>
      <c r="AS1060" s="49"/>
      <c r="AT1060" s="49"/>
      <c r="AU1060" s="49"/>
    </row>
    <row r="1061" spans="3:64" ht="12.95" customHeight="1" x14ac:dyDescent="0.2">
      <c r="C1061" s="71"/>
      <c r="D1061" s="71"/>
      <c r="AA1061" s="49"/>
      <c r="AB1061" s="49"/>
      <c r="AC1061" s="49"/>
      <c r="AD1061" s="49"/>
      <c r="AE1061" s="49"/>
      <c r="AG1061" s="4"/>
      <c r="AN1061" s="49"/>
      <c r="AO1061" s="49"/>
      <c r="AP1061" s="49"/>
      <c r="AQ1061" s="49"/>
      <c r="AR1061" s="49"/>
      <c r="AS1061" s="49"/>
      <c r="AT1061" s="49"/>
      <c r="AU1061" s="49"/>
    </row>
    <row r="1062" spans="3:64" ht="12.95" customHeight="1" x14ac:dyDescent="0.2">
      <c r="C1062" s="71"/>
      <c r="D1062" s="71"/>
      <c r="AA1062" s="49"/>
      <c r="AB1062" s="49"/>
      <c r="AC1062" s="49"/>
      <c r="AD1062" s="49"/>
      <c r="AE1062" s="49"/>
      <c r="AG1062" s="4"/>
      <c r="AN1062" s="49"/>
      <c r="AO1062" s="49"/>
      <c r="AP1062" s="49"/>
      <c r="AQ1062" s="49"/>
      <c r="AR1062" s="49"/>
      <c r="AS1062" s="49"/>
      <c r="AT1062" s="49"/>
      <c r="AU1062" s="49"/>
    </row>
    <row r="1063" spans="3:64" ht="12.95" customHeight="1" x14ac:dyDescent="0.2">
      <c r="C1063" s="71"/>
      <c r="D1063" s="71"/>
      <c r="AA1063" s="49"/>
      <c r="AB1063" s="49"/>
      <c r="AC1063" s="49"/>
      <c r="AD1063" s="49"/>
      <c r="AE1063" s="49"/>
      <c r="AG1063" s="4"/>
      <c r="AN1063" s="49"/>
      <c r="AO1063" s="49"/>
      <c r="AP1063" s="49"/>
      <c r="AQ1063" s="49"/>
      <c r="AR1063" s="49"/>
      <c r="AS1063" s="49"/>
      <c r="AT1063" s="49"/>
      <c r="AU1063" s="49"/>
    </row>
    <row r="1064" spans="3:64" ht="12.95" customHeight="1" x14ac:dyDescent="0.2">
      <c r="C1064" s="71"/>
      <c r="D1064" s="71"/>
      <c r="AA1064" s="49"/>
      <c r="AB1064" s="49"/>
      <c r="AC1064" s="49"/>
      <c r="AD1064" s="49"/>
      <c r="AE1064" s="49"/>
      <c r="AG1064" s="4"/>
      <c r="AN1064" s="49"/>
      <c r="AO1064" s="49"/>
      <c r="AP1064" s="49"/>
      <c r="AQ1064" s="49"/>
      <c r="AR1064" s="49"/>
      <c r="AS1064" s="49"/>
      <c r="AT1064" s="49"/>
      <c r="AU1064" s="49"/>
    </row>
    <row r="1065" spans="3:64" ht="12.95" customHeight="1" x14ac:dyDescent="0.2">
      <c r="C1065" s="71"/>
      <c r="D1065" s="71"/>
      <c r="AA1065" s="49"/>
      <c r="AB1065" s="49"/>
      <c r="AC1065" s="49"/>
      <c r="AD1065" s="49"/>
      <c r="AE1065" s="49"/>
      <c r="AG1065" s="4"/>
      <c r="AN1065" s="49"/>
      <c r="AO1065" s="49"/>
      <c r="AP1065" s="49"/>
      <c r="AQ1065" s="49"/>
      <c r="AR1065" s="49"/>
      <c r="AS1065" s="49"/>
      <c r="AT1065" s="49"/>
      <c r="AU1065" s="49"/>
    </row>
    <row r="1066" spans="3:64" ht="12.95" customHeight="1" x14ac:dyDescent="0.2">
      <c r="C1066" s="71"/>
      <c r="D1066" s="71"/>
      <c r="AA1066" s="49"/>
      <c r="AB1066" s="49"/>
      <c r="AC1066" s="49"/>
      <c r="AD1066" s="49"/>
      <c r="AE1066" s="49"/>
      <c r="AG1066" s="4"/>
      <c r="AN1066" s="49"/>
      <c r="AO1066" s="49"/>
      <c r="AP1066" s="49"/>
      <c r="AQ1066" s="49"/>
      <c r="AR1066" s="49"/>
      <c r="AS1066" s="49"/>
      <c r="AT1066" s="49"/>
      <c r="AU1066" s="49"/>
    </row>
    <row r="1067" spans="3:64" ht="12.95" customHeight="1" x14ac:dyDescent="0.2">
      <c r="C1067" s="71"/>
      <c r="D1067" s="71"/>
      <c r="AA1067" s="49"/>
      <c r="AB1067" s="49"/>
      <c r="AC1067" s="49"/>
      <c r="AD1067" s="49"/>
      <c r="AE1067" s="49"/>
      <c r="AG1067" s="4"/>
      <c r="AN1067" s="49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/>
      <c r="AZ1067" s="49"/>
      <c r="BA1067" s="49"/>
      <c r="BB1067" s="49"/>
      <c r="BC1067" s="49"/>
      <c r="BD1067" s="49"/>
      <c r="BE1067" s="49"/>
      <c r="BF1067" s="49"/>
      <c r="BG1067" s="49"/>
      <c r="BH1067" s="49"/>
      <c r="BI1067" s="49"/>
      <c r="BJ1067" s="49"/>
      <c r="BK1067" s="49"/>
      <c r="BL1067" s="49"/>
    </row>
    <row r="1068" spans="3:64" ht="12.95" customHeight="1" x14ac:dyDescent="0.2">
      <c r="C1068" s="71"/>
      <c r="D1068" s="71"/>
      <c r="AA1068" s="49"/>
      <c r="AB1068" s="49"/>
      <c r="AC1068" s="49"/>
      <c r="AD1068" s="49"/>
      <c r="AE1068" s="49"/>
      <c r="AG1068" s="4"/>
      <c r="AN1068" s="49"/>
      <c r="AO1068" s="49"/>
      <c r="AP1068" s="49"/>
      <c r="AQ1068" s="49"/>
      <c r="AR1068" s="49"/>
      <c r="AS1068" s="49"/>
      <c r="AT1068" s="49"/>
      <c r="AU1068" s="49"/>
    </row>
    <row r="1069" spans="3:64" ht="12.95" customHeight="1" x14ac:dyDescent="0.2">
      <c r="C1069" s="71"/>
      <c r="D1069" s="71"/>
      <c r="AA1069" s="49"/>
      <c r="AB1069" s="49"/>
      <c r="AC1069" s="49"/>
      <c r="AD1069" s="49"/>
      <c r="AE1069" s="49"/>
      <c r="AG1069" s="4"/>
      <c r="AN1069" s="49"/>
      <c r="AO1069" s="49"/>
      <c r="AP1069" s="49"/>
      <c r="AQ1069" s="49"/>
      <c r="AR1069" s="49"/>
      <c r="AS1069" s="49"/>
      <c r="AT1069" s="49"/>
      <c r="AU1069" s="49"/>
    </row>
    <row r="1070" spans="3:64" ht="12.95" customHeight="1" x14ac:dyDescent="0.2">
      <c r="C1070" s="71"/>
      <c r="D1070" s="71"/>
      <c r="AA1070" s="49"/>
      <c r="AB1070" s="49"/>
      <c r="AC1070" s="49"/>
      <c r="AD1070" s="49"/>
      <c r="AE1070" s="49"/>
      <c r="AG1070" s="4"/>
      <c r="AN1070" s="49"/>
      <c r="AO1070" s="49"/>
      <c r="AP1070" s="49"/>
      <c r="AQ1070" s="49"/>
      <c r="AR1070" s="49"/>
      <c r="AS1070" s="49"/>
      <c r="AT1070" s="49"/>
      <c r="AU1070" s="49"/>
    </row>
    <row r="1071" spans="3:64" ht="12.95" customHeight="1" x14ac:dyDescent="0.2">
      <c r="C1071" s="71"/>
      <c r="D1071" s="71"/>
      <c r="AA1071" s="49"/>
      <c r="AB1071" s="49"/>
      <c r="AC1071" s="49"/>
      <c r="AD1071" s="49"/>
      <c r="AE1071" s="49"/>
      <c r="AG1071" s="4"/>
      <c r="AN1071" s="49"/>
      <c r="AO1071" s="49"/>
      <c r="AP1071" s="49"/>
      <c r="AQ1071" s="49"/>
      <c r="AR1071" s="49"/>
      <c r="AS1071" s="49"/>
      <c r="AT1071" s="49"/>
      <c r="AU1071" s="49"/>
    </row>
    <row r="1072" spans="3:64" ht="12.95" customHeight="1" x14ac:dyDescent="0.2">
      <c r="C1072" s="71"/>
      <c r="D1072" s="71"/>
      <c r="AA1072" s="49"/>
      <c r="AB1072" s="49"/>
      <c r="AC1072" s="49"/>
      <c r="AD1072" s="49"/>
      <c r="AE1072" s="49"/>
      <c r="AG1072" s="4"/>
      <c r="AN1072" s="49"/>
      <c r="AO1072" s="49"/>
      <c r="AP1072" s="49"/>
      <c r="AQ1072" s="49"/>
      <c r="AR1072" s="49"/>
      <c r="AS1072" s="49"/>
      <c r="AT1072" s="49"/>
      <c r="AU1072" s="49"/>
    </row>
    <row r="1073" spans="3:48" ht="12.95" customHeight="1" x14ac:dyDescent="0.2">
      <c r="C1073" s="71"/>
      <c r="D1073" s="71"/>
      <c r="AA1073" s="49"/>
      <c r="AB1073" s="49"/>
      <c r="AC1073" s="49"/>
      <c r="AD1073" s="49"/>
      <c r="AE1073" s="49"/>
      <c r="AG1073" s="4"/>
      <c r="AN1073" s="49"/>
      <c r="AO1073" s="49"/>
      <c r="AP1073" s="49"/>
      <c r="AQ1073" s="49"/>
      <c r="AR1073" s="49"/>
      <c r="AS1073" s="49"/>
      <c r="AT1073" s="49"/>
      <c r="AU1073" s="49"/>
    </row>
    <row r="1074" spans="3:48" ht="12.95" customHeight="1" x14ac:dyDescent="0.2">
      <c r="C1074" s="71"/>
      <c r="D1074" s="71"/>
      <c r="AA1074" s="49"/>
      <c r="AB1074" s="49"/>
      <c r="AC1074" s="49"/>
      <c r="AD1074" s="49"/>
      <c r="AE1074" s="49"/>
      <c r="AG1074" s="4"/>
      <c r="AN1074" s="49"/>
      <c r="AO1074" s="49"/>
      <c r="AP1074" s="49"/>
      <c r="AQ1074" s="49"/>
      <c r="AR1074" s="49"/>
      <c r="AS1074" s="49"/>
      <c r="AT1074" s="49"/>
      <c r="AU1074" s="49"/>
    </row>
    <row r="1075" spans="3:48" ht="12.95" customHeight="1" x14ac:dyDescent="0.2">
      <c r="C1075" s="71"/>
      <c r="D1075" s="71"/>
      <c r="AA1075" s="49"/>
      <c r="AB1075" s="49"/>
      <c r="AC1075" s="49"/>
      <c r="AD1075" s="49"/>
      <c r="AE1075" s="49"/>
      <c r="AG1075" s="4"/>
      <c r="AN1075" s="49"/>
      <c r="AO1075" s="49"/>
      <c r="AP1075" s="49"/>
      <c r="AQ1075" s="49"/>
      <c r="AR1075" s="49"/>
      <c r="AS1075" s="49"/>
      <c r="AT1075" s="49"/>
      <c r="AU1075" s="49"/>
    </row>
    <row r="1076" spans="3:48" ht="12.95" customHeight="1" x14ac:dyDescent="0.2">
      <c r="C1076" s="71"/>
      <c r="D1076" s="71"/>
      <c r="AA1076" s="49"/>
      <c r="AB1076" s="49"/>
      <c r="AC1076" s="49"/>
      <c r="AD1076" s="49"/>
      <c r="AE1076" s="49"/>
      <c r="AG1076" s="4"/>
      <c r="AN1076" s="49"/>
      <c r="AO1076" s="49"/>
      <c r="AP1076" s="49"/>
      <c r="AQ1076" s="49"/>
      <c r="AR1076" s="49"/>
      <c r="AS1076" s="49"/>
      <c r="AT1076" s="49"/>
      <c r="AU1076" s="49"/>
    </row>
    <row r="1077" spans="3:48" ht="12.95" customHeight="1" x14ac:dyDescent="0.2">
      <c r="C1077" s="71"/>
      <c r="D1077" s="71"/>
      <c r="AA1077" s="49"/>
      <c r="AB1077" s="49"/>
      <c r="AC1077" s="49"/>
      <c r="AD1077" s="49"/>
      <c r="AE1077" s="49"/>
      <c r="AG1077" s="4"/>
      <c r="AN1077" s="49"/>
      <c r="AO1077" s="49"/>
      <c r="AP1077" s="49"/>
      <c r="AQ1077" s="49"/>
      <c r="AR1077" s="49"/>
      <c r="AS1077" s="49"/>
      <c r="AT1077" s="49"/>
      <c r="AU1077" s="49"/>
    </row>
    <row r="1078" spans="3:48" ht="12.95" customHeight="1" x14ac:dyDescent="0.2">
      <c r="C1078" s="71"/>
      <c r="D1078" s="71"/>
      <c r="AA1078" s="49"/>
      <c r="AB1078" s="49"/>
      <c r="AC1078" s="49"/>
      <c r="AD1078" s="49"/>
      <c r="AE1078" s="49"/>
      <c r="AG1078" s="4"/>
      <c r="AN1078" s="49"/>
      <c r="AO1078" s="49"/>
      <c r="AP1078" s="49"/>
      <c r="AQ1078" s="49"/>
      <c r="AR1078" s="49"/>
      <c r="AS1078" s="49"/>
      <c r="AT1078" s="49"/>
      <c r="AU1078" s="49"/>
    </row>
    <row r="1079" spans="3:48" ht="12.95" customHeight="1" x14ac:dyDescent="0.2">
      <c r="C1079" s="71"/>
      <c r="D1079" s="71"/>
      <c r="AA1079" s="49"/>
      <c r="AB1079" s="49"/>
      <c r="AC1079" s="49"/>
      <c r="AD1079" s="49"/>
      <c r="AE1079" s="49"/>
      <c r="AG1079" s="4"/>
      <c r="AN1079" s="49"/>
      <c r="AO1079" s="49"/>
      <c r="AP1079" s="49"/>
      <c r="AQ1079" s="49"/>
      <c r="AR1079" s="49"/>
      <c r="AS1079" s="49"/>
      <c r="AT1079" s="49"/>
      <c r="AU1079" s="49"/>
      <c r="AV1079" s="49"/>
    </row>
    <row r="1080" spans="3:48" ht="12.95" customHeight="1" x14ac:dyDescent="0.2">
      <c r="C1080" s="71"/>
      <c r="D1080" s="71"/>
      <c r="AA1080" s="49"/>
      <c r="AB1080" s="49"/>
      <c r="AC1080" s="49"/>
      <c r="AD1080" s="49"/>
      <c r="AE1080" s="49"/>
      <c r="AG1080" s="4"/>
      <c r="AN1080" s="49"/>
      <c r="AO1080" s="49"/>
      <c r="AP1080" s="49"/>
      <c r="AQ1080" s="49"/>
      <c r="AR1080" s="49"/>
      <c r="AS1080" s="49"/>
      <c r="AT1080" s="49"/>
      <c r="AU1080" s="49"/>
    </row>
    <row r="1081" spans="3:48" ht="12.95" customHeight="1" x14ac:dyDescent="0.2">
      <c r="C1081" s="71"/>
      <c r="D1081" s="71"/>
      <c r="AA1081" s="49"/>
      <c r="AB1081" s="49"/>
      <c r="AC1081" s="49"/>
      <c r="AD1081" s="49"/>
      <c r="AE1081" s="49"/>
      <c r="AG1081" s="4"/>
      <c r="AN1081" s="49"/>
      <c r="AO1081" s="49"/>
      <c r="AP1081" s="49"/>
      <c r="AQ1081" s="49"/>
      <c r="AR1081" s="49"/>
      <c r="AS1081" s="49"/>
      <c r="AT1081" s="49"/>
      <c r="AU1081" s="49"/>
      <c r="AV1081" s="49"/>
    </row>
    <row r="1082" spans="3:48" ht="12.95" customHeight="1" x14ac:dyDescent="0.2">
      <c r="C1082" s="71"/>
      <c r="D1082" s="71"/>
      <c r="AA1082" s="49"/>
      <c r="AB1082" s="49"/>
      <c r="AC1082" s="49"/>
      <c r="AD1082" s="49"/>
      <c r="AE1082" s="49"/>
      <c r="AG1082" s="4"/>
      <c r="AN1082" s="49"/>
      <c r="AO1082" s="49"/>
      <c r="AP1082" s="49"/>
      <c r="AQ1082" s="49"/>
      <c r="AR1082" s="49"/>
      <c r="AS1082" s="49"/>
      <c r="AT1082" s="49"/>
      <c r="AU1082" s="49"/>
    </row>
    <row r="1083" spans="3:48" ht="12.95" customHeight="1" x14ac:dyDescent="0.2">
      <c r="C1083" s="71"/>
      <c r="D1083" s="71"/>
      <c r="AA1083" s="49"/>
      <c r="AB1083" s="49"/>
      <c r="AC1083" s="49"/>
      <c r="AD1083" s="49"/>
      <c r="AE1083" s="49"/>
      <c r="AG1083" s="4"/>
      <c r="AN1083" s="49"/>
      <c r="AO1083" s="49"/>
      <c r="AP1083" s="49"/>
      <c r="AQ1083" s="49"/>
      <c r="AR1083" s="49"/>
      <c r="AS1083" s="49"/>
      <c r="AT1083" s="49"/>
      <c r="AU1083" s="49"/>
    </row>
    <row r="1084" spans="3:48" ht="12.95" customHeight="1" x14ac:dyDescent="0.2">
      <c r="C1084" s="71"/>
      <c r="D1084" s="71"/>
      <c r="AA1084" s="49"/>
      <c r="AB1084" s="49"/>
      <c r="AC1084" s="49"/>
      <c r="AD1084" s="49"/>
      <c r="AE1084" s="49"/>
      <c r="AG1084" s="4"/>
      <c r="AN1084" s="49"/>
      <c r="AO1084" s="49"/>
      <c r="AP1084" s="49"/>
      <c r="AQ1084" s="49"/>
      <c r="AR1084" s="49"/>
      <c r="AS1084" s="49"/>
      <c r="AT1084" s="49"/>
      <c r="AU1084" s="49"/>
    </row>
    <row r="1085" spans="3:48" ht="12.95" customHeight="1" x14ac:dyDescent="0.2">
      <c r="C1085" s="71"/>
      <c r="D1085" s="71"/>
      <c r="AA1085" s="49"/>
      <c r="AB1085" s="49"/>
      <c r="AC1085" s="49"/>
      <c r="AD1085" s="49"/>
      <c r="AE1085" s="49"/>
      <c r="AG1085" s="4"/>
      <c r="AN1085" s="49"/>
      <c r="AO1085" s="49"/>
      <c r="AP1085" s="49"/>
      <c r="AQ1085" s="49"/>
      <c r="AR1085" s="49"/>
      <c r="AS1085" s="49"/>
      <c r="AT1085" s="49"/>
      <c r="AU1085" s="49"/>
    </row>
    <row r="1086" spans="3:48" ht="12.95" customHeight="1" x14ac:dyDescent="0.2">
      <c r="C1086" s="71"/>
      <c r="D1086" s="71"/>
      <c r="AA1086" s="49"/>
      <c r="AB1086" s="49"/>
      <c r="AC1086" s="49"/>
      <c r="AD1086" s="49"/>
      <c r="AE1086" s="49"/>
      <c r="AG1086" s="4"/>
      <c r="AN1086" s="49"/>
      <c r="AO1086" s="49"/>
      <c r="AP1086" s="49"/>
      <c r="AQ1086" s="49"/>
      <c r="AR1086" s="49"/>
      <c r="AS1086" s="49"/>
      <c r="AT1086" s="49"/>
      <c r="AU1086" s="49"/>
    </row>
    <row r="1087" spans="3:48" ht="12.95" customHeight="1" x14ac:dyDescent="0.2">
      <c r="C1087" s="71"/>
      <c r="D1087" s="71"/>
      <c r="AA1087" s="49"/>
      <c r="AB1087" s="49"/>
      <c r="AC1087" s="49"/>
      <c r="AD1087" s="49"/>
      <c r="AE1087" s="49"/>
      <c r="AG1087" s="4"/>
      <c r="AN1087" s="49"/>
      <c r="AO1087" s="49"/>
      <c r="AP1087" s="49"/>
      <c r="AQ1087" s="49"/>
      <c r="AR1087" s="49"/>
      <c r="AS1087" s="49"/>
      <c r="AT1087" s="49"/>
      <c r="AU1087" s="49"/>
    </row>
    <row r="1088" spans="3:48" ht="12.95" customHeight="1" x14ac:dyDescent="0.2">
      <c r="C1088" s="71"/>
      <c r="D1088" s="71"/>
      <c r="AA1088" s="49"/>
      <c r="AB1088" s="49"/>
      <c r="AC1088" s="49"/>
      <c r="AD1088" s="49"/>
      <c r="AE1088" s="49"/>
      <c r="AG1088" s="4"/>
      <c r="AN1088" s="49"/>
      <c r="AO1088" s="49"/>
      <c r="AP1088" s="49"/>
      <c r="AQ1088" s="49"/>
      <c r="AR1088" s="49"/>
      <c r="AS1088" s="49"/>
      <c r="AT1088" s="49"/>
      <c r="AU1088" s="49"/>
    </row>
    <row r="1089" spans="3:47" ht="12.95" customHeight="1" x14ac:dyDescent="0.2">
      <c r="C1089" s="71"/>
      <c r="D1089" s="71"/>
      <c r="AA1089" s="49"/>
      <c r="AB1089" s="49"/>
      <c r="AC1089" s="49"/>
      <c r="AD1089" s="49"/>
      <c r="AE1089" s="49"/>
      <c r="AG1089" s="4"/>
      <c r="AN1089" s="49"/>
      <c r="AO1089" s="49"/>
      <c r="AP1089" s="49"/>
      <c r="AQ1089" s="49"/>
      <c r="AR1089" s="49"/>
      <c r="AS1089" s="49"/>
      <c r="AT1089" s="49"/>
      <c r="AU1089" s="49"/>
    </row>
    <row r="1090" spans="3:47" ht="12.95" customHeight="1" x14ac:dyDescent="0.2">
      <c r="C1090" s="71"/>
      <c r="D1090" s="71"/>
      <c r="AA1090" s="49"/>
      <c r="AB1090" s="49"/>
      <c r="AC1090" s="49"/>
      <c r="AD1090" s="49"/>
      <c r="AE1090" s="49"/>
      <c r="AG1090" s="4"/>
      <c r="AN1090" s="49"/>
      <c r="AO1090" s="49"/>
      <c r="AP1090" s="49"/>
      <c r="AQ1090" s="49"/>
      <c r="AR1090" s="49"/>
      <c r="AS1090" s="49"/>
      <c r="AT1090" s="49"/>
      <c r="AU1090" s="49"/>
    </row>
    <row r="1091" spans="3:47" ht="12.95" customHeight="1" x14ac:dyDescent="0.2">
      <c r="C1091" s="71"/>
      <c r="D1091" s="71"/>
      <c r="AA1091" s="49"/>
      <c r="AB1091" s="49"/>
      <c r="AC1091" s="49"/>
      <c r="AD1091" s="49"/>
      <c r="AE1091" s="49"/>
      <c r="AG1091" s="4"/>
      <c r="AN1091" s="49"/>
      <c r="AO1091" s="49"/>
      <c r="AP1091" s="49"/>
      <c r="AQ1091" s="49"/>
      <c r="AR1091" s="49"/>
      <c r="AS1091" s="49"/>
      <c r="AT1091" s="49"/>
      <c r="AU1091" s="49"/>
    </row>
    <row r="1092" spans="3:47" ht="12.95" customHeight="1" x14ac:dyDescent="0.2">
      <c r="C1092" s="71"/>
      <c r="D1092" s="71"/>
      <c r="AA1092" s="49"/>
      <c r="AB1092" s="49"/>
      <c r="AC1092" s="49"/>
      <c r="AD1092" s="49"/>
      <c r="AE1092" s="49"/>
      <c r="AG1092" s="4"/>
      <c r="AN1092" s="49"/>
      <c r="AO1092" s="49"/>
      <c r="AP1092" s="49"/>
      <c r="AQ1092" s="49"/>
      <c r="AR1092" s="49"/>
      <c r="AS1092" s="49"/>
      <c r="AT1092" s="49"/>
      <c r="AU1092" s="49"/>
    </row>
    <row r="1093" spans="3:47" ht="12.95" customHeight="1" x14ac:dyDescent="0.2">
      <c r="C1093" s="71"/>
      <c r="D1093" s="71"/>
      <c r="AA1093" s="49"/>
      <c r="AB1093" s="49"/>
      <c r="AC1093" s="49"/>
      <c r="AD1093" s="49"/>
      <c r="AE1093" s="49"/>
      <c r="AG1093" s="4"/>
      <c r="AN1093" s="49"/>
      <c r="AO1093" s="49"/>
      <c r="AP1093" s="49"/>
      <c r="AQ1093" s="49"/>
      <c r="AR1093" s="49"/>
      <c r="AS1093" s="49"/>
      <c r="AT1093" s="49"/>
      <c r="AU1093" s="49"/>
    </row>
    <row r="1094" spans="3:47" ht="12.95" customHeight="1" x14ac:dyDescent="0.2">
      <c r="C1094" s="71"/>
      <c r="D1094" s="71"/>
      <c r="AA1094" s="49"/>
      <c r="AB1094" s="49"/>
      <c r="AC1094" s="49"/>
      <c r="AD1094" s="49"/>
      <c r="AE1094" s="49"/>
      <c r="AG1094" s="4"/>
      <c r="AN1094" s="49"/>
      <c r="AO1094" s="49"/>
      <c r="AP1094" s="49"/>
      <c r="AQ1094" s="49"/>
      <c r="AR1094" s="49"/>
      <c r="AS1094" s="49"/>
      <c r="AT1094" s="49"/>
      <c r="AU1094" s="49"/>
    </row>
    <row r="1095" spans="3:47" ht="12.95" customHeight="1" x14ac:dyDescent="0.2">
      <c r="C1095" s="71"/>
      <c r="D1095" s="71"/>
      <c r="AA1095" s="49"/>
      <c r="AB1095" s="49"/>
      <c r="AC1095" s="49"/>
      <c r="AD1095" s="49"/>
      <c r="AE1095" s="49"/>
      <c r="AG1095" s="4"/>
      <c r="AN1095" s="49"/>
      <c r="AO1095" s="49"/>
      <c r="AP1095" s="49"/>
      <c r="AQ1095" s="49"/>
      <c r="AR1095" s="49"/>
      <c r="AS1095" s="49"/>
      <c r="AT1095" s="49"/>
      <c r="AU1095" s="49"/>
    </row>
    <row r="1096" spans="3:47" ht="12.95" customHeight="1" x14ac:dyDescent="0.2">
      <c r="C1096" s="71"/>
      <c r="D1096" s="71"/>
      <c r="AA1096" s="49"/>
      <c r="AB1096" s="49"/>
      <c r="AC1096" s="49"/>
      <c r="AD1096" s="49"/>
      <c r="AE1096" s="49"/>
      <c r="AG1096" s="4"/>
      <c r="AN1096" s="49"/>
      <c r="AO1096" s="49"/>
      <c r="AP1096" s="49"/>
      <c r="AQ1096" s="49"/>
      <c r="AR1096" s="49"/>
      <c r="AS1096" s="49"/>
      <c r="AT1096" s="49"/>
      <c r="AU1096" s="49"/>
    </row>
    <row r="1097" spans="3:47" ht="12.95" customHeight="1" x14ac:dyDescent="0.2">
      <c r="C1097" s="71"/>
      <c r="D1097" s="71"/>
      <c r="AA1097" s="49"/>
      <c r="AB1097" s="49"/>
      <c r="AC1097" s="49"/>
      <c r="AD1097" s="49"/>
      <c r="AE1097" s="49"/>
      <c r="AG1097" s="4"/>
      <c r="AN1097" s="49"/>
      <c r="AO1097" s="49"/>
      <c r="AP1097" s="49"/>
      <c r="AQ1097" s="49"/>
      <c r="AR1097" s="49"/>
      <c r="AS1097" s="49"/>
      <c r="AT1097" s="49"/>
      <c r="AU1097" s="49"/>
    </row>
    <row r="1098" spans="3:47" ht="12.95" customHeight="1" x14ac:dyDescent="0.2">
      <c r="C1098" s="71"/>
      <c r="D1098" s="71"/>
      <c r="AA1098" s="49"/>
      <c r="AB1098" s="49"/>
      <c r="AC1098" s="49"/>
      <c r="AD1098" s="49"/>
      <c r="AE1098" s="49"/>
      <c r="AG1098" s="4"/>
      <c r="AN1098" s="49"/>
      <c r="AO1098" s="49"/>
      <c r="AP1098" s="49"/>
      <c r="AQ1098" s="49"/>
      <c r="AR1098" s="49"/>
      <c r="AS1098" s="49"/>
      <c r="AT1098" s="49"/>
      <c r="AU1098" s="49"/>
    </row>
    <row r="1099" spans="3:47" ht="12.95" customHeight="1" x14ac:dyDescent="0.2">
      <c r="C1099" s="71"/>
      <c r="D1099" s="71"/>
      <c r="AA1099" s="49"/>
      <c r="AB1099" s="49"/>
      <c r="AC1099" s="49"/>
      <c r="AD1099" s="49"/>
      <c r="AE1099" s="49"/>
      <c r="AG1099" s="4"/>
      <c r="AN1099" s="49"/>
      <c r="AO1099" s="49"/>
      <c r="AP1099" s="49"/>
      <c r="AQ1099" s="49"/>
      <c r="AR1099" s="49"/>
      <c r="AS1099" s="49"/>
      <c r="AT1099" s="49"/>
      <c r="AU1099" s="49"/>
    </row>
    <row r="1100" spans="3:47" ht="12.95" customHeight="1" x14ac:dyDescent="0.2">
      <c r="C1100" s="71"/>
      <c r="D1100" s="71"/>
      <c r="AA1100" s="49"/>
      <c r="AB1100" s="49"/>
      <c r="AC1100" s="49"/>
      <c r="AD1100" s="49"/>
      <c r="AE1100" s="49"/>
      <c r="AG1100" s="4"/>
      <c r="AN1100" s="49"/>
      <c r="AO1100" s="49"/>
      <c r="AP1100" s="49"/>
      <c r="AQ1100" s="49"/>
      <c r="AR1100" s="49"/>
      <c r="AS1100" s="49"/>
      <c r="AT1100" s="49"/>
      <c r="AU1100" s="49"/>
    </row>
    <row r="1101" spans="3:47" ht="12.95" customHeight="1" x14ac:dyDescent="0.2">
      <c r="C1101" s="71"/>
      <c r="D1101" s="71"/>
      <c r="AA1101" s="49"/>
      <c r="AB1101" s="49"/>
      <c r="AC1101" s="49"/>
      <c r="AD1101" s="49"/>
      <c r="AE1101" s="49"/>
      <c r="AG1101" s="4"/>
      <c r="AN1101" s="49"/>
      <c r="AO1101" s="49"/>
      <c r="AP1101" s="49"/>
      <c r="AQ1101" s="49"/>
      <c r="AR1101" s="49"/>
      <c r="AS1101" s="49"/>
      <c r="AT1101" s="49"/>
      <c r="AU1101" s="49"/>
    </row>
    <row r="1102" spans="3:47" ht="12.95" customHeight="1" x14ac:dyDescent="0.2">
      <c r="C1102" s="71"/>
      <c r="D1102" s="71"/>
      <c r="AA1102" s="49"/>
      <c r="AB1102" s="49"/>
      <c r="AC1102" s="49"/>
      <c r="AD1102" s="49"/>
      <c r="AE1102" s="49"/>
      <c r="AG1102" s="4"/>
      <c r="AN1102" s="49"/>
      <c r="AO1102" s="49"/>
      <c r="AP1102" s="49"/>
      <c r="AQ1102" s="49"/>
      <c r="AR1102" s="49"/>
      <c r="AS1102" s="49"/>
      <c r="AT1102" s="49"/>
      <c r="AU1102" s="49"/>
    </row>
    <row r="1103" spans="3:47" ht="12.95" customHeight="1" x14ac:dyDescent="0.2">
      <c r="C1103" s="71"/>
      <c r="D1103" s="71"/>
      <c r="AA1103" s="49"/>
      <c r="AB1103" s="49"/>
      <c r="AC1103" s="49"/>
      <c r="AD1103" s="49"/>
      <c r="AE1103" s="49"/>
      <c r="AG1103" s="4"/>
      <c r="AN1103" s="49"/>
      <c r="AO1103" s="49"/>
      <c r="AP1103" s="49"/>
      <c r="AQ1103" s="49"/>
      <c r="AR1103" s="49"/>
      <c r="AS1103" s="49"/>
      <c r="AT1103" s="49"/>
      <c r="AU1103" s="49"/>
    </row>
    <row r="1104" spans="3:47" ht="12.95" customHeight="1" x14ac:dyDescent="0.2">
      <c r="C1104" s="71"/>
      <c r="D1104" s="71"/>
      <c r="AA1104" s="49"/>
      <c r="AB1104" s="49"/>
      <c r="AC1104" s="49"/>
      <c r="AD1104" s="49"/>
      <c r="AE1104" s="49"/>
      <c r="AG1104" s="4"/>
      <c r="AN1104" s="49"/>
      <c r="AO1104" s="49"/>
      <c r="AP1104" s="49"/>
      <c r="AQ1104" s="49"/>
      <c r="AR1104" s="49"/>
      <c r="AS1104" s="49"/>
      <c r="AT1104" s="49"/>
      <c r="AU1104" s="49"/>
    </row>
    <row r="1105" spans="3:47" ht="12.95" customHeight="1" x14ac:dyDescent="0.2">
      <c r="C1105" s="71"/>
      <c r="D1105" s="71"/>
      <c r="AA1105" s="49"/>
      <c r="AB1105" s="49"/>
      <c r="AC1105" s="49"/>
      <c r="AD1105" s="49"/>
      <c r="AE1105" s="49"/>
      <c r="AG1105" s="4"/>
      <c r="AN1105" s="49"/>
      <c r="AO1105" s="49"/>
      <c r="AP1105" s="49"/>
      <c r="AQ1105" s="49"/>
      <c r="AR1105" s="49"/>
      <c r="AS1105" s="49"/>
      <c r="AT1105" s="49"/>
      <c r="AU1105" s="49"/>
    </row>
    <row r="1106" spans="3:47" ht="12.95" customHeight="1" x14ac:dyDescent="0.2">
      <c r="C1106" s="71"/>
      <c r="D1106" s="71"/>
      <c r="AA1106" s="49"/>
      <c r="AB1106" s="49"/>
      <c r="AC1106" s="49"/>
      <c r="AD1106" s="49"/>
      <c r="AE1106" s="49"/>
      <c r="AG1106" s="4"/>
      <c r="AN1106" s="49"/>
      <c r="AO1106" s="49"/>
      <c r="AP1106" s="49"/>
      <c r="AQ1106" s="49"/>
      <c r="AR1106" s="49"/>
      <c r="AS1106" s="49"/>
      <c r="AT1106" s="49"/>
      <c r="AU1106" s="49"/>
    </row>
    <row r="1107" spans="3:47" ht="12.95" customHeight="1" x14ac:dyDescent="0.2">
      <c r="C1107" s="71"/>
      <c r="D1107" s="71"/>
      <c r="AA1107" s="49"/>
      <c r="AB1107" s="49"/>
      <c r="AC1107" s="49"/>
      <c r="AD1107" s="49"/>
      <c r="AE1107" s="49"/>
      <c r="AG1107" s="4"/>
      <c r="AN1107" s="49"/>
      <c r="AO1107" s="49"/>
      <c r="AP1107" s="49"/>
      <c r="AQ1107" s="49"/>
      <c r="AR1107" s="49"/>
      <c r="AS1107" s="49"/>
      <c r="AT1107" s="49"/>
      <c r="AU1107" s="49"/>
    </row>
    <row r="1108" spans="3:47" ht="12.95" customHeight="1" x14ac:dyDescent="0.2">
      <c r="C1108" s="71"/>
      <c r="D1108" s="71"/>
      <c r="AA1108" s="49"/>
      <c r="AB1108" s="49"/>
      <c r="AC1108" s="49"/>
      <c r="AD1108" s="49"/>
      <c r="AE1108" s="49"/>
      <c r="AG1108" s="4"/>
      <c r="AN1108" s="49"/>
      <c r="AO1108" s="49"/>
      <c r="AP1108" s="49"/>
      <c r="AQ1108" s="49"/>
      <c r="AR1108" s="49"/>
      <c r="AS1108" s="49"/>
      <c r="AT1108" s="49"/>
      <c r="AU1108" s="49"/>
    </row>
    <row r="1109" spans="3:47" ht="12.95" customHeight="1" x14ac:dyDescent="0.2">
      <c r="C1109" s="71"/>
      <c r="D1109" s="71"/>
      <c r="AA1109" s="49"/>
      <c r="AB1109" s="49"/>
      <c r="AC1109" s="49"/>
      <c r="AD1109" s="49"/>
      <c r="AE1109" s="49"/>
      <c r="AG1109" s="4"/>
      <c r="AN1109" s="49"/>
      <c r="AO1109" s="49"/>
      <c r="AP1109" s="49"/>
      <c r="AQ1109" s="49"/>
      <c r="AR1109" s="49"/>
      <c r="AS1109" s="49"/>
      <c r="AT1109" s="49"/>
      <c r="AU1109" s="49"/>
    </row>
    <row r="1110" spans="3:47" ht="12.95" customHeight="1" x14ac:dyDescent="0.2">
      <c r="C1110" s="71"/>
      <c r="D1110" s="71"/>
      <c r="AA1110" s="49"/>
      <c r="AB1110" s="49"/>
      <c r="AC1110" s="49"/>
      <c r="AD1110" s="49"/>
      <c r="AE1110" s="49"/>
      <c r="AG1110" s="4"/>
      <c r="AN1110" s="49"/>
      <c r="AO1110" s="49"/>
      <c r="AP1110" s="49"/>
      <c r="AQ1110" s="49"/>
      <c r="AR1110" s="49"/>
      <c r="AS1110" s="49"/>
      <c r="AT1110" s="49"/>
      <c r="AU1110" s="49"/>
    </row>
    <row r="1111" spans="3:47" ht="12.95" customHeight="1" x14ac:dyDescent="0.2">
      <c r="C1111" s="71"/>
      <c r="D1111" s="71"/>
      <c r="AA1111" s="49"/>
      <c r="AB1111" s="49"/>
      <c r="AC1111" s="49"/>
      <c r="AD1111" s="49"/>
      <c r="AE1111" s="49"/>
      <c r="AG1111" s="4"/>
      <c r="AN1111" s="49"/>
      <c r="AO1111" s="49"/>
      <c r="AP1111" s="49"/>
      <c r="AQ1111" s="49"/>
      <c r="AR1111" s="49"/>
      <c r="AS1111" s="49"/>
      <c r="AT1111" s="49"/>
      <c r="AU1111" s="49"/>
    </row>
    <row r="1112" spans="3:47" ht="12.95" customHeight="1" x14ac:dyDescent="0.2">
      <c r="C1112" s="71"/>
      <c r="D1112" s="71"/>
      <c r="AA1112" s="49"/>
      <c r="AB1112" s="49"/>
      <c r="AC1112" s="49"/>
      <c r="AD1112" s="49"/>
      <c r="AE1112" s="49"/>
      <c r="AG1112" s="4"/>
      <c r="AN1112" s="49"/>
      <c r="AO1112" s="49"/>
      <c r="AP1112" s="49"/>
      <c r="AQ1112" s="49"/>
      <c r="AR1112" s="49"/>
      <c r="AS1112" s="49"/>
      <c r="AT1112" s="49"/>
      <c r="AU1112" s="49"/>
    </row>
    <row r="1113" spans="3:47" ht="12.95" customHeight="1" x14ac:dyDescent="0.2">
      <c r="C1113" s="71"/>
      <c r="D1113" s="71"/>
      <c r="AA1113" s="49"/>
      <c r="AB1113" s="49"/>
      <c r="AC1113" s="49"/>
      <c r="AD1113" s="49"/>
      <c r="AE1113" s="49"/>
      <c r="AG1113" s="4"/>
      <c r="AN1113" s="49"/>
      <c r="AO1113" s="49"/>
      <c r="AP1113" s="49"/>
      <c r="AQ1113" s="49"/>
      <c r="AR1113" s="49"/>
      <c r="AS1113" s="49"/>
      <c r="AT1113" s="49"/>
      <c r="AU1113" s="49"/>
    </row>
    <row r="1114" spans="3:47" ht="12.95" customHeight="1" x14ac:dyDescent="0.2">
      <c r="C1114" s="71"/>
      <c r="D1114" s="71"/>
      <c r="AA1114" s="49"/>
      <c r="AB1114" s="49"/>
      <c r="AC1114" s="49"/>
      <c r="AD1114" s="49"/>
      <c r="AE1114" s="49"/>
      <c r="AG1114" s="4"/>
      <c r="AN1114" s="49"/>
      <c r="AO1114" s="49"/>
      <c r="AP1114" s="49"/>
      <c r="AQ1114" s="49"/>
      <c r="AR1114" s="49"/>
      <c r="AS1114" s="49"/>
      <c r="AT1114" s="49"/>
      <c r="AU1114" s="49"/>
    </row>
    <row r="1115" spans="3:47" ht="12.95" customHeight="1" x14ac:dyDescent="0.2">
      <c r="C1115" s="71"/>
      <c r="D1115" s="71"/>
      <c r="AA1115" s="49"/>
      <c r="AB1115" s="49"/>
      <c r="AC1115" s="49"/>
      <c r="AD1115" s="49"/>
      <c r="AE1115" s="49"/>
      <c r="AG1115" s="4"/>
      <c r="AN1115" s="49"/>
      <c r="AO1115" s="49"/>
      <c r="AP1115" s="49"/>
      <c r="AQ1115" s="49"/>
      <c r="AR1115" s="49"/>
      <c r="AS1115" s="49"/>
      <c r="AT1115" s="49"/>
      <c r="AU1115" s="49"/>
    </row>
    <row r="1116" spans="3:47" ht="12.95" customHeight="1" x14ac:dyDescent="0.2">
      <c r="C1116" s="71"/>
      <c r="D1116" s="71"/>
      <c r="AA1116" s="49"/>
      <c r="AB1116" s="49"/>
      <c r="AC1116" s="49"/>
      <c r="AD1116" s="49"/>
      <c r="AE1116" s="49"/>
      <c r="AG1116" s="4"/>
      <c r="AN1116" s="49"/>
      <c r="AO1116" s="49"/>
      <c r="AP1116" s="49"/>
      <c r="AQ1116" s="49"/>
      <c r="AR1116" s="49"/>
      <c r="AS1116" s="49"/>
      <c r="AT1116" s="49"/>
      <c r="AU1116" s="49"/>
    </row>
    <row r="1117" spans="3:47" ht="12.95" customHeight="1" x14ac:dyDescent="0.2">
      <c r="C1117" s="71"/>
      <c r="D1117" s="71"/>
      <c r="AA1117" s="49"/>
      <c r="AB1117" s="49"/>
      <c r="AC1117" s="49"/>
      <c r="AD1117" s="49"/>
      <c r="AE1117" s="49"/>
      <c r="AG1117" s="4"/>
      <c r="AN1117" s="49"/>
      <c r="AO1117" s="49"/>
      <c r="AP1117" s="49"/>
      <c r="AQ1117" s="49"/>
      <c r="AR1117" s="49"/>
      <c r="AS1117" s="49"/>
      <c r="AT1117" s="49"/>
      <c r="AU1117" s="49"/>
    </row>
    <row r="1118" spans="3:47" ht="12.95" customHeight="1" x14ac:dyDescent="0.2">
      <c r="C1118" s="71"/>
      <c r="D1118" s="71"/>
      <c r="AA1118" s="49"/>
      <c r="AB1118" s="49"/>
      <c r="AC1118" s="49"/>
      <c r="AD1118" s="49"/>
      <c r="AE1118" s="49"/>
      <c r="AG1118" s="4"/>
      <c r="AN1118" s="49"/>
      <c r="AO1118" s="49"/>
      <c r="AP1118" s="49"/>
      <c r="AQ1118" s="49"/>
      <c r="AR1118" s="49"/>
      <c r="AS1118" s="49"/>
      <c r="AT1118" s="49"/>
      <c r="AU1118" s="49"/>
    </row>
    <row r="1119" spans="3:47" ht="12.95" customHeight="1" x14ac:dyDescent="0.2">
      <c r="C1119" s="71"/>
      <c r="D1119" s="71"/>
      <c r="AA1119" s="49"/>
      <c r="AB1119" s="49"/>
      <c r="AC1119" s="49"/>
      <c r="AD1119" s="49"/>
      <c r="AE1119" s="49"/>
      <c r="AG1119" s="4"/>
      <c r="AN1119" s="49"/>
      <c r="AO1119" s="49"/>
      <c r="AP1119" s="49"/>
      <c r="AQ1119" s="49"/>
      <c r="AR1119" s="49"/>
      <c r="AS1119" s="49"/>
      <c r="AT1119" s="49"/>
      <c r="AU1119" s="49"/>
    </row>
    <row r="1120" spans="3:47" ht="12.95" customHeight="1" x14ac:dyDescent="0.2">
      <c r="C1120" s="71"/>
      <c r="D1120" s="71"/>
      <c r="AA1120" s="49"/>
      <c r="AB1120" s="49"/>
      <c r="AC1120" s="49"/>
      <c r="AD1120" s="49"/>
      <c r="AE1120" s="49"/>
      <c r="AG1120" s="4"/>
      <c r="AN1120" s="49"/>
      <c r="AO1120" s="49"/>
      <c r="AP1120" s="49"/>
      <c r="AQ1120" s="49"/>
      <c r="AR1120" s="49"/>
      <c r="AS1120" s="49"/>
      <c r="AT1120" s="49"/>
      <c r="AU1120" s="49"/>
    </row>
    <row r="1121" spans="3:47" ht="12.95" customHeight="1" x14ac:dyDescent="0.2">
      <c r="C1121" s="71"/>
      <c r="D1121" s="71"/>
      <c r="AA1121" s="49"/>
      <c r="AB1121" s="49"/>
      <c r="AC1121" s="49"/>
      <c r="AD1121" s="49"/>
      <c r="AE1121" s="49"/>
      <c r="AG1121" s="4"/>
      <c r="AN1121" s="49"/>
      <c r="AO1121" s="49"/>
      <c r="AP1121" s="49"/>
      <c r="AQ1121" s="49"/>
      <c r="AR1121" s="49"/>
      <c r="AS1121" s="49"/>
      <c r="AT1121" s="49"/>
      <c r="AU1121" s="49"/>
    </row>
    <row r="1122" spans="3:47" ht="12.95" customHeight="1" x14ac:dyDescent="0.2">
      <c r="C1122" s="71"/>
      <c r="D1122" s="71"/>
      <c r="AA1122" s="49"/>
      <c r="AB1122" s="49"/>
      <c r="AC1122" s="49"/>
      <c r="AD1122" s="49"/>
      <c r="AE1122" s="49"/>
      <c r="AG1122" s="4"/>
      <c r="AN1122" s="49"/>
      <c r="AO1122" s="49"/>
      <c r="AP1122" s="49"/>
      <c r="AQ1122" s="49"/>
      <c r="AR1122" s="49"/>
      <c r="AS1122" s="49"/>
      <c r="AT1122" s="49"/>
      <c r="AU1122" s="49"/>
    </row>
    <row r="1123" spans="3:47" ht="12.95" customHeight="1" x14ac:dyDescent="0.2">
      <c r="C1123" s="71"/>
      <c r="D1123" s="71"/>
      <c r="AA1123" s="49"/>
      <c r="AB1123" s="49"/>
      <c r="AC1123" s="49"/>
      <c r="AD1123" s="49"/>
      <c r="AE1123" s="49"/>
      <c r="AG1123" s="4"/>
      <c r="AN1123" s="49"/>
      <c r="AO1123" s="49"/>
      <c r="AP1123" s="49"/>
      <c r="AQ1123" s="49"/>
      <c r="AR1123" s="49"/>
      <c r="AS1123" s="49"/>
      <c r="AT1123" s="49"/>
      <c r="AU1123" s="49"/>
    </row>
    <row r="1124" spans="3:47" ht="12.95" customHeight="1" x14ac:dyDescent="0.2">
      <c r="C1124" s="71"/>
      <c r="D1124" s="71"/>
      <c r="AA1124" s="49"/>
      <c r="AB1124" s="49"/>
      <c r="AC1124" s="49"/>
      <c r="AD1124" s="49"/>
      <c r="AE1124" s="49"/>
      <c r="AG1124" s="4"/>
      <c r="AN1124" s="49"/>
      <c r="AO1124" s="49"/>
      <c r="AP1124" s="49"/>
      <c r="AQ1124" s="49"/>
      <c r="AR1124" s="49"/>
      <c r="AS1124" s="49"/>
      <c r="AT1124" s="49"/>
      <c r="AU1124" s="49"/>
    </row>
    <row r="1125" spans="3:47" ht="12.95" customHeight="1" x14ac:dyDescent="0.2">
      <c r="C1125" s="71"/>
      <c r="D1125" s="71"/>
      <c r="AA1125" s="49"/>
      <c r="AB1125" s="49"/>
      <c r="AC1125" s="49"/>
      <c r="AD1125" s="49"/>
      <c r="AE1125" s="49"/>
      <c r="AG1125" s="4"/>
      <c r="AN1125" s="49"/>
      <c r="AO1125" s="49"/>
      <c r="AP1125" s="49"/>
      <c r="AQ1125" s="49"/>
      <c r="AR1125" s="49"/>
      <c r="AS1125" s="49"/>
      <c r="AT1125" s="49"/>
      <c r="AU1125" s="49"/>
    </row>
    <row r="1126" spans="3:47" ht="12.95" customHeight="1" x14ac:dyDescent="0.2">
      <c r="C1126" s="71"/>
      <c r="D1126" s="71"/>
      <c r="AA1126" s="49"/>
      <c r="AB1126" s="49"/>
      <c r="AC1126" s="49"/>
      <c r="AD1126" s="49"/>
      <c r="AE1126" s="49"/>
      <c r="AG1126" s="4"/>
      <c r="AN1126" s="49"/>
      <c r="AO1126" s="49"/>
      <c r="AP1126" s="49"/>
      <c r="AQ1126" s="49"/>
      <c r="AR1126" s="49"/>
      <c r="AS1126" s="49"/>
      <c r="AT1126" s="49"/>
      <c r="AU1126" s="49"/>
    </row>
    <row r="1127" spans="3:47" ht="12.95" customHeight="1" x14ac:dyDescent="0.2">
      <c r="C1127" s="71"/>
      <c r="D1127" s="71"/>
      <c r="AA1127" s="49"/>
      <c r="AB1127" s="49"/>
      <c r="AC1127" s="49"/>
      <c r="AD1127" s="49"/>
      <c r="AE1127" s="49"/>
      <c r="AG1127" s="4"/>
      <c r="AN1127" s="49"/>
      <c r="AO1127" s="49"/>
      <c r="AP1127" s="49"/>
      <c r="AQ1127" s="49"/>
      <c r="AR1127" s="49"/>
      <c r="AS1127" s="49"/>
      <c r="AT1127" s="49"/>
      <c r="AU1127" s="49"/>
    </row>
    <row r="1128" spans="3:47" ht="12.95" customHeight="1" x14ac:dyDescent="0.2">
      <c r="C1128" s="71"/>
      <c r="D1128" s="71"/>
      <c r="AA1128" s="49"/>
      <c r="AB1128" s="49"/>
      <c r="AC1128" s="49"/>
      <c r="AD1128" s="49"/>
      <c r="AE1128" s="49"/>
      <c r="AG1128" s="4"/>
      <c r="AN1128" s="49"/>
      <c r="AO1128" s="49"/>
      <c r="AP1128" s="49"/>
      <c r="AQ1128" s="49"/>
      <c r="AR1128" s="49"/>
      <c r="AS1128" s="49"/>
      <c r="AT1128" s="49"/>
      <c r="AU1128" s="49"/>
    </row>
    <row r="1129" spans="3:47" ht="12.95" customHeight="1" x14ac:dyDescent="0.2">
      <c r="C1129" s="71"/>
      <c r="D1129" s="71"/>
      <c r="AA1129" s="49"/>
      <c r="AB1129" s="49"/>
      <c r="AC1129" s="49"/>
      <c r="AD1129" s="49"/>
      <c r="AE1129" s="49"/>
      <c r="AG1129" s="4"/>
      <c r="AN1129" s="49"/>
      <c r="AO1129" s="49"/>
      <c r="AP1129" s="49"/>
      <c r="AQ1129" s="49"/>
      <c r="AR1129" s="49"/>
      <c r="AS1129" s="49"/>
      <c r="AT1129" s="49"/>
      <c r="AU1129" s="49"/>
    </row>
    <row r="1130" spans="3:47" ht="12.95" customHeight="1" x14ac:dyDescent="0.2">
      <c r="C1130" s="71"/>
      <c r="D1130" s="71"/>
      <c r="AA1130" s="49"/>
      <c r="AB1130" s="49"/>
      <c r="AC1130" s="49"/>
      <c r="AD1130" s="49"/>
      <c r="AE1130" s="49"/>
      <c r="AG1130" s="4"/>
      <c r="AN1130" s="49"/>
      <c r="AO1130" s="49"/>
      <c r="AP1130" s="49"/>
      <c r="AQ1130" s="49"/>
      <c r="AR1130" s="49"/>
      <c r="AS1130" s="49"/>
      <c r="AT1130" s="49"/>
      <c r="AU1130" s="49"/>
    </row>
    <row r="1131" spans="3:47" ht="12.95" customHeight="1" x14ac:dyDescent="0.2">
      <c r="C1131" s="71"/>
      <c r="D1131" s="71"/>
      <c r="AA1131" s="49"/>
      <c r="AB1131" s="49"/>
      <c r="AC1131" s="49"/>
      <c r="AD1131" s="49"/>
      <c r="AE1131" s="49"/>
      <c r="AG1131" s="4"/>
      <c r="AN1131" s="49"/>
      <c r="AO1131" s="49"/>
      <c r="AP1131" s="49"/>
      <c r="AQ1131" s="49"/>
      <c r="AR1131" s="49"/>
      <c r="AS1131" s="49"/>
      <c r="AT1131" s="49"/>
      <c r="AU1131" s="49"/>
    </row>
    <row r="1132" spans="3:47" ht="12.95" customHeight="1" x14ac:dyDescent="0.2">
      <c r="C1132" s="71"/>
      <c r="D1132" s="71"/>
      <c r="AA1132" s="49"/>
      <c r="AB1132" s="49"/>
      <c r="AC1132" s="49"/>
      <c r="AD1132" s="49"/>
      <c r="AE1132" s="49"/>
      <c r="AG1132" s="4"/>
      <c r="AN1132" s="49"/>
      <c r="AO1132" s="49"/>
      <c r="AP1132" s="49"/>
      <c r="AQ1132" s="49"/>
      <c r="AR1132" s="49"/>
      <c r="AS1132" s="49"/>
      <c r="AT1132" s="49"/>
      <c r="AU1132" s="49"/>
    </row>
    <row r="1133" spans="3:47" ht="12.95" customHeight="1" x14ac:dyDescent="0.2">
      <c r="C1133" s="71"/>
      <c r="D1133" s="71"/>
      <c r="AA1133" s="49"/>
      <c r="AB1133" s="49"/>
      <c r="AC1133" s="49"/>
      <c r="AD1133" s="49"/>
      <c r="AE1133" s="49"/>
      <c r="AG1133" s="4"/>
      <c r="AN1133" s="49"/>
      <c r="AO1133" s="49"/>
      <c r="AP1133" s="49"/>
      <c r="AQ1133" s="49"/>
      <c r="AR1133" s="49"/>
      <c r="AS1133" s="49"/>
      <c r="AT1133" s="49"/>
      <c r="AU1133" s="49"/>
    </row>
    <row r="1134" spans="3:47" ht="12.95" customHeight="1" x14ac:dyDescent="0.2">
      <c r="C1134" s="71"/>
      <c r="D1134" s="71"/>
      <c r="AA1134" s="49"/>
      <c r="AB1134" s="49"/>
      <c r="AC1134" s="49"/>
      <c r="AD1134" s="49"/>
      <c r="AE1134" s="49"/>
      <c r="AG1134" s="4"/>
      <c r="AN1134" s="49"/>
      <c r="AO1134" s="49"/>
      <c r="AP1134" s="49"/>
      <c r="AQ1134" s="49"/>
      <c r="AR1134" s="49"/>
      <c r="AS1134" s="49"/>
      <c r="AT1134" s="49"/>
      <c r="AU1134" s="49"/>
    </row>
    <row r="1135" spans="3:47" ht="12.95" customHeight="1" x14ac:dyDescent="0.2">
      <c r="C1135" s="71"/>
      <c r="D1135" s="71"/>
      <c r="AA1135" s="49"/>
      <c r="AB1135" s="49"/>
      <c r="AC1135" s="49"/>
      <c r="AD1135" s="49"/>
      <c r="AE1135" s="49"/>
      <c r="AG1135" s="4"/>
      <c r="AN1135" s="49"/>
      <c r="AO1135" s="49"/>
      <c r="AP1135" s="49"/>
      <c r="AQ1135" s="49"/>
      <c r="AR1135" s="49"/>
      <c r="AS1135" s="49"/>
      <c r="AT1135" s="49"/>
      <c r="AU1135" s="49"/>
    </row>
    <row r="1136" spans="3:47" ht="12.95" customHeight="1" x14ac:dyDescent="0.2">
      <c r="C1136" s="71"/>
      <c r="D1136" s="71"/>
      <c r="AA1136" s="49"/>
      <c r="AB1136" s="49"/>
      <c r="AC1136" s="49"/>
      <c r="AD1136" s="49"/>
      <c r="AE1136" s="49"/>
      <c r="AG1136" s="4"/>
      <c r="AN1136" s="49"/>
      <c r="AO1136" s="49"/>
      <c r="AP1136" s="49"/>
      <c r="AQ1136" s="49"/>
      <c r="AR1136" s="49"/>
      <c r="AS1136" s="49"/>
      <c r="AT1136" s="49"/>
      <c r="AU1136" s="49"/>
    </row>
    <row r="1137" spans="3:47" ht="12.95" customHeight="1" x14ac:dyDescent="0.2">
      <c r="C1137" s="71"/>
      <c r="D1137" s="71"/>
      <c r="AA1137" s="49"/>
      <c r="AB1137" s="49"/>
      <c r="AC1137" s="49"/>
      <c r="AD1137" s="49"/>
      <c r="AE1137" s="49"/>
      <c r="AG1137" s="4"/>
      <c r="AN1137" s="49"/>
      <c r="AO1137" s="49"/>
      <c r="AP1137" s="49"/>
      <c r="AQ1137" s="49"/>
      <c r="AR1137" s="49"/>
      <c r="AS1137" s="49"/>
      <c r="AT1137" s="49"/>
      <c r="AU1137" s="49"/>
    </row>
    <row r="1138" spans="3:47" ht="12.95" customHeight="1" x14ac:dyDescent="0.2">
      <c r="C1138" s="71"/>
      <c r="D1138" s="71"/>
      <c r="AA1138" s="49"/>
      <c r="AB1138" s="49"/>
      <c r="AC1138" s="49"/>
      <c r="AD1138" s="49"/>
      <c r="AE1138" s="49"/>
      <c r="AG1138" s="4"/>
      <c r="AN1138" s="49"/>
      <c r="AO1138" s="49"/>
      <c r="AP1138" s="49"/>
      <c r="AQ1138" s="49"/>
      <c r="AR1138" s="49"/>
      <c r="AS1138" s="49"/>
      <c r="AT1138" s="49"/>
      <c r="AU1138" s="49"/>
    </row>
    <row r="1139" spans="3:47" ht="12.95" customHeight="1" x14ac:dyDescent="0.2">
      <c r="C1139" s="71"/>
      <c r="D1139" s="71"/>
      <c r="AA1139" s="49"/>
      <c r="AB1139" s="49"/>
      <c r="AC1139" s="49"/>
      <c r="AD1139" s="49"/>
      <c r="AE1139" s="49"/>
      <c r="AG1139" s="4"/>
      <c r="AN1139" s="49"/>
      <c r="AO1139" s="49"/>
      <c r="AP1139" s="49"/>
      <c r="AQ1139" s="49"/>
      <c r="AR1139" s="49"/>
      <c r="AS1139" s="49"/>
      <c r="AT1139" s="49"/>
      <c r="AU1139" s="49"/>
    </row>
    <row r="1140" spans="3:47" ht="12.95" customHeight="1" x14ac:dyDescent="0.2">
      <c r="C1140" s="71"/>
      <c r="D1140" s="71"/>
      <c r="AA1140" s="49"/>
      <c r="AB1140" s="49"/>
      <c r="AC1140" s="49"/>
      <c r="AD1140" s="49"/>
      <c r="AE1140" s="49"/>
      <c r="AG1140" s="4"/>
      <c r="AN1140" s="49"/>
      <c r="AO1140" s="49"/>
      <c r="AP1140" s="49"/>
      <c r="AQ1140" s="49"/>
      <c r="AR1140" s="49"/>
      <c r="AS1140" s="49"/>
      <c r="AT1140" s="49"/>
      <c r="AU1140" s="49"/>
    </row>
    <row r="1141" spans="3:47" ht="12.95" customHeight="1" x14ac:dyDescent="0.2">
      <c r="C1141" s="71"/>
      <c r="D1141" s="71"/>
      <c r="AA1141" s="49"/>
      <c r="AB1141" s="49"/>
      <c r="AC1141" s="49"/>
      <c r="AD1141" s="49"/>
      <c r="AE1141" s="49"/>
      <c r="AG1141" s="4"/>
      <c r="AN1141" s="49"/>
      <c r="AO1141" s="49"/>
      <c r="AP1141" s="49"/>
      <c r="AQ1141" s="49"/>
      <c r="AR1141" s="49"/>
      <c r="AS1141" s="49"/>
      <c r="AT1141" s="49"/>
      <c r="AU1141" s="49"/>
    </row>
    <row r="1142" spans="3:47" ht="12.95" customHeight="1" x14ac:dyDescent="0.2">
      <c r="C1142" s="71"/>
      <c r="D1142" s="71"/>
      <c r="AA1142" s="49"/>
      <c r="AB1142" s="49"/>
      <c r="AC1142" s="49"/>
      <c r="AD1142" s="49"/>
      <c r="AE1142" s="49"/>
      <c r="AG1142" s="4"/>
      <c r="AN1142" s="49"/>
      <c r="AO1142" s="49"/>
      <c r="AP1142" s="49"/>
      <c r="AQ1142" s="49"/>
      <c r="AR1142" s="49"/>
      <c r="AS1142" s="49"/>
      <c r="AT1142" s="49"/>
      <c r="AU1142" s="49"/>
    </row>
    <row r="1143" spans="3:47" ht="12.95" customHeight="1" x14ac:dyDescent="0.2">
      <c r="C1143" s="71"/>
      <c r="D1143" s="71"/>
      <c r="AA1143" s="49"/>
      <c r="AB1143" s="49"/>
      <c r="AC1143" s="49"/>
      <c r="AD1143" s="49"/>
      <c r="AE1143" s="49"/>
      <c r="AG1143" s="4"/>
      <c r="AN1143" s="49"/>
      <c r="AO1143" s="49"/>
      <c r="AP1143" s="49"/>
      <c r="AQ1143" s="49"/>
      <c r="AR1143" s="49"/>
      <c r="AS1143" s="49"/>
      <c r="AT1143" s="49"/>
      <c r="AU1143" s="49"/>
    </row>
    <row r="1144" spans="3:47" ht="12.95" customHeight="1" x14ac:dyDescent="0.2">
      <c r="C1144" s="71"/>
      <c r="D1144" s="71"/>
      <c r="AA1144" s="49"/>
      <c r="AB1144" s="49"/>
      <c r="AC1144" s="49"/>
      <c r="AD1144" s="49"/>
      <c r="AE1144" s="49"/>
      <c r="AG1144" s="4"/>
      <c r="AN1144" s="49"/>
      <c r="AO1144" s="49"/>
      <c r="AP1144" s="49"/>
      <c r="AQ1144" s="49"/>
      <c r="AR1144" s="49"/>
      <c r="AS1144" s="49"/>
      <c r="AT1144" s="49"/>
      <c r="AU1144" s="49"/>
    </row>
    <row r="1145" spans="3:47" ht="12.95" customHeight="1" x14ac:dyDescent="0.2">
      <c r="C1145" s="71"/>
      <c r="D1145" s="71"/>
      <c r="AA1145" s="49"/>
      <c r="AB1145" s="49"/>
      <c r="AC1145" s="49"/>
      <c r="AD1145" s="49"/>
      <c r="AE1145" s="49"/>
      <c r="AG1145" s="4"/>
      <c r="AN1145" s="49"/>
      <c r="AO1145" s="49"/>
      <c r="AP1145" s="49"/>
      <c r="AQ1145" s="49"/>
      <c r="AR1145" s="49"/>
      <c r="AS1145" s="49"/>
      <c r="AT1145" s="49"/>
      <c r="AU1145" s="49"/>
    </row>
    <row r="1146" spans="3:47" ht="12.95" customHeight="1" x14ac:dyDescent="0.2">
      <c r="C1146" s="71"/>
      <c r="D1146" s="71"/>
      <c r="AA1146" s="49"/>
      <c r="AB1146" s="49"/>
      <c r="AC1146" s="49"/>
      <c r="AD1146" s="49"/>
      <c r="AE1146" s="49"/>
      <c r="AG1146" s="4"/>
      <c r="AN1146" s="49"/>
      <c r="AO1146" s="49"/>
      <c r="AP1146" s="49"/>
      <c r="AQ1146" s="49"/>
      <c r="AR1146" s="49"/>
      <c r="AS1146" s="49"/>
      <c r="AT1146" s="49"/>
      <c r="AU1146" s="49"/>
    </row>
    <row r="1147" spans="3:47" ht="12.95" customHeight="1" x14ac:dyDescent="0.2">
      <c r="C1147" s="71"/>
      <c r="D1147" s="71"/>
      <c r="AA1147" s="49"/>
      <c r="AB1147" s="49"/>
      <c r="AC1147" s="49"/>
      <c r="AD1147" s="49"/>
      <c r="AE1147" s="49"/>
      <c r="AG1147" s="4"/>
      <c r="AN1147" s="49"/>
      <c r="AO1147" s="49"/>
      <c r="AP1147" s="49"/>
      <c r="AQ1147" s="49"/>
      <c r="AR1147" s="49"/>
      <c r="AS1147" s="49"/>
      <c r="AT1147" s="49"/>
      <c r="AU1147" s="49"/>
    </row>
    <row r="1148" spans="3:47" ht="12.95" customHeight="1" x14ac:dyDescent="0.2">
      <c r="C1148" s="71"/>
      <c r="D1148" s="71"/>
      <c r="AA1148" s="49"/>
      <c r="AB1148" s="49"/>
      <c r="AC1148" s="49"/>
      <c r="AD1148" s="49"/>
      <c r="AE1148" s="49"/>
      <c r="AG1148" s="4"/>
      <c r="AN1148" s="49"/>
      <c r="AO1148" s="49"/>
      <c r="AP1148" s="49"/>
      <c r="AQ1148" s="49"/>
      <c r="AR1148" s="49"/>
      <c r="AS1148" s="49"/>
      <c r="AT1148" s="49"/>
      <c r="AU1148" s="49"/>
    </row>
    <row r="1149" spans="3:47" ht="12.95" customHeight="1" x14ac:dyDescent="0.2">
      <c r="C1149" s="71"/>
      <c r="D1149" s="71"/>
      <c r="AA1149" s="49"/>
      <c r="AB1149" s="49"/>
      <c r="AC1149" s="49"/>
      <c r="AD1149" s="49"/>
      <c r="AE1149" s="49"/>
      <c r="AG1149" s="4"/>
      <c r="AN1149" s="49"/>
      <c r="AO1149" s="49"/>
      <c r="AP1149" s="49"/>
      <c r="AQ1149" s="49"/>
      <c r="AR1149" s="49"/>
      <c r="AS1149" s="49"/>
      <c r="AT1149" s="49"/>
      <c r="AU1149" s="49"/>
    </row>
    <row r="1150" spans="3:47" ht="12.95" customHeight="1" x14ac:dyDescent="0.2">
      <c r="C1150" s="71"/>
      <c r="D1150" s="71"/>
      <c r="AA1150" s="49"/>
      <c r="AB1150" s="49"/>
      <c r="AC1150" s="49"/>
      <c r="AD1150" s="49"/>
      <c r="AE1150" s="49"/>
      <c r="AG1150" s="4"/>
      <c r="AN1150" s="49"/>
      <c r="AO1150" s="49"/>
      <c r="AP1150" s="49"/>
      <c r="AQ1150" s="49"/>
      <c r="AR1150" s="49"/>
      <c r="AS1150" s="49"/>
      <c r="AT1150" s="49"/>
      <c r="AU1150" s="49"/>
    </row>
    <row r="1151" spans="3:47" ht="12.95" customHeight="1" x14ac:dyDescent="0.2">
      <c r="C1151" s="71"/>
      <c r="D1151" s="71"/>
      <c r="AA1151" s="49"/>
      <c r="AB1151" s="49"/>
      <c r="AC1151" s="49"/>
      <c r="AD1151" s="49"/>
      <c r="AE1151" s="49"/>
      <c r="AG1151" s="4"/>
      <c r="AN1151" s="49"/>
      <c r="AO1151" s="49"/>
      <c r="AP1151" s="49"/>
      <c r="AQ1151" s="49"/>
      <c r="AR1151" s="49"/>
      <c r="AS1151" s="49"/>
      <c r="AT1151" s="49"/>
      <c r="AU1151" s="49"/>
    </row>
    <row r="1152" spans="3:47" ht="12.95" customHeight="1" x14ac:dyDescent="0.2">
      <c r="C1152" s="71"/>
      <c r="D1152" s="71"/>
      <c r="AA1152" s="49"/>
      <c r="AB1152" s="49"/>
      <c r="AC1152" s="49"/>
      <c r="AD1152" s="49"/>
      <c r="AE1152" s="49"/>
      <c r="AG1152" s="4"/>
      <c r="AN1152" s="49"/>
      <c r="AO1152" s="49"/>
      <c r="AP1152" s="49"/>
      <c r="AQ1152" s="49"/>
      <c r="AR1152" s="49"/>
      <c r="AS1152" s="49"/>
      <c r="AT1152" s="49"/>
      <c r="AU1152" s="49"/>
    </row>
    <row r="1153" spans="3:48" ht="12.95" customHeight="1" x14ac:dyDescent="0.2">
      <c r="C1153" s="71"/>
      <c r="D1153" s="71"/>
      <c r="AA1153" s="49"/>
      <c r="AB1153" s="49"/>
      <c r="AC1153" s="49"/>
      <c r="AD1153" s="49"/>
      <c r="AE1153" s="49"/>
      <c r="AG1153" s="4"/>
      <c r="AN1153" s="49"/>
      <c r="AO1153" s="49"/>
      <c r="AP1153" s="49"/>
      <c r="AQ1153" s="49"/>
      <c r="AR1153" s="49"/>
      <c r="AS1153" s="49"/>
      <c r="AT1153" s="49"/>
      <c r="AU1153" s="49"/>
    </row>
    <row r="1154" spans="3:48" ht="12.95" customHeight="1" x14ac:dyDescent="0.2">
      <c r="C1154" s="71"/>
      <c r="D1154" s="71"/>
      <c r="AA1154" s="49"/>
      <c r="AB1154" s="49"/>
      <c r="AC1154" s="49"/>
      <c r="AD1154" s="49"/>
      <c r="AE1154" s="49"/>
      <c r="AG1154" s="4"/>
      <c r="AN1154" s="49"/>
      <c r="AO1154" s="49"/>
      <c r="AP1154" s="49"/>
      <c r="AQ1154" s="49"/>
      <c r="AR1154" s="49"/>
      <c r="AS1154" s="49"/>
      <c r="AT1154" s="49"/>
      <c r="AU1154" s="49"/>
    </row>
    <row r="1155" spans="3:48" ht="12.95" customHeight="1" x14ac:dyDescent="0.2">
      <c r="C1155" s="71"/>
      <c r="D1155" s="71"/>
      <c r="AA1155" s="49"/>
      <c r="AB1155" s="49"/>
      <c r="AC1155" s="49"/>
      <c r="AD1155" s="49"/>
      <c r="AE1155" s="49"/>
      <c r="AG1155" s="4"/>
      <c r="AN1155" s="49"/>
      <c r="AO1155" s="49"/>
      <c r="AP1155" s="49"/>
      <c r="AQ1155" s="49"/>
      <c r="AR1155" s="49"/>
      <c r="AS1155" s="49"/>
      <c r="AT1155" s="49"/>
      <c r="AU1155" s="49"/>
      <c r="AV1155" s="49"/>
    </row>
    <row r="1156" spans="3:48" ht="12.95" customHeight="1" x14ac:dyDescent="0.2">
      <c r="C1156" s="71"/>
      <c r="D1156" s="71"/>
      <c r="AA1156" s="49"/>
      <c r="AB1156" s="49"/>
      <c r="AC1156" s="49"/>
      <c r="AD1156" s="49"/>
      <c r="AE1156" s="49"/>
      <c r="AG1156" s="4"/>
      <c r="AN1156" s="49"/>
      <c r="AO1156" s="49"/>
      <c r="AP1156" s="49"/>
      <c r="AQ1156" s="49"/>
      <c r="AR1156" s="49"/>
      <c r="AS1156" s="49"/>
      <c r="AT1156" s="49"/>
      <c r="AU1156" s="49"/>
    </row>
    <row r="1157" spans="3:48" ht="12.95" customHeight="1" x14ac:dyDescent="0.2">
      <c r="C1157" s="71"/>
      <c r="D1157" s="71"/>
      <c r="AA1157" s="49"/>
      <c r="AB1157" s="49"/>
      <c r="AC1157" s="49"/>
      <c r="AD1157" s="49"/>
      <c r="AE1157" s="49"/>
      <c r="AG1157" s="4"/>
      <c r="AN1157" s="49"/>
      <c r="AO1157" s="49"/>
      <c r="AP1157" s="49"/>
      <c r="AQ1157" s="49"/>
      <c r="AR1157" s="49"/>
      <c r="AS1157" s="49"/>
      <c r="AT1157" s="49"/>
      <c r="AU1157" s="49"/>
    </row>
    <row r="1158" spans="3:48" ht="12.95" customHeight="1" x14ac:dyDescent="0.2">
      <c r="C1158" s="71"/>
      <c r="D1158" s="71"/>
      <c r="AA1158" s="49"/>
      <c r="AB1158" s="49"/>
      <c r="AC1158" s="49"/>
      <c r="AD1158" s="49"/>
      <c r="AE1158" s="49"/>
      <c r="AG1158" s="4"/>
      <c r="AN1158" s="49"/>
      <c r="AO1158" s="49"/>
      <c r="AP1158" s="49"/>
      <c r="AQ1158" s="49"/>
      <c r="AR1158" s="49"/>
      <c r="AS1158" s="49"/>
      <c r="AT1158" s="49"/>
      <c r="AU1158" s="49"/>
    </row>
    <row r="1159" spans="3:48" ht="12.95" customHeight="1" x14ac:dyDescent="0.2">
      <c r="C1159" s="71"/>
      <c r="D1159" s="71"/>
      <c r="AA1159" s="49"/>
      <c r="AB1159" s="49"/>
      <c r="AC1159" s="49"/>
      <c r="AD1159" s="49"/>
      <c r="AE1159" s="49"/>
      <c r="AG1159" s="4"/>
      <c r="AN1159" s="49"/>
      <c r="AO1159" s="49"/>
      <c r="AP1159" s="49"/>
      <c r="AQ1159" s="49"/>
      <c r="AR1159" s="49"/>
      <c r="AS1159" s="49"/>
      <c r="AT1159" s="49"/>
      <c r="AU1159" s="49"/>
    </row>
    <row r="1160" spans="3:48" ht="12.95" customHeight="1" x14ac:dyDescent="0.2">
      <c r="C1160" s="71"/>
      <c r="D1160" s="71"/>
      <c r="AA1160" s="49"/>
      <c r="AB1160" s="49"/>
      <c r="AC1160" s="49"/>
      <c r="AD1160" s="49"/>
      <c r="AE1160" s="49"/>
      <c r="AG1160" s="4"/>
      <c r="AN1160" s="49"/>
      <c r="AO1160" s="49"/>
      <c r="AP1160" s="49"/>
      <c r="AQ1160" s="49"/>
      <c r="AR1160" s="49"/>
      <c r="AS1160" s="49"/>
      <c r="AT1160" s="49"/>
      <c r="AU1160" s="49"/>
    </row>
    <row r="1161" spans="3:48" ht="12.95" customHeight="1" x14ac:dyDescent="0.2">
      <c r="C1161" s="71"/>
      <c r="D1161" s="71"/>
      <c r="AA1161" s="49"/>
      <c r="AB1161" s="49"/>
      <c r="AC1161" s="49"/>
      <c r="AD1161" s="49"/>
      <c r="AE1161" s="49"/>
      <c r="AG1161" s="4"/>
      <c r="AN1161" s="49"/>
      <c r="AO1161" s="49"/>
      <c r="AP1161" s="49"/>
      <c r="AQ1161" s="49"/>
      <c r="AR1161" s="49"/>
      <c r="AS1161" s="49"/>
      <c r="AT1161" s="49"/>
      <c r="AU1161" s="49"/>
    </row>
    <row r="1162" spans="3:48" ht="12.95" customHeight="1" x14ac:dyDescent="0.2">
      <c r="C1162" s="71"/>
      <c r="D1162" s="71"/>
      <c r="AA1162" s="49"/>
      <c r="AB1162" s="49"/>
      <c r="AC1162" s="49"/>
      <c r="AD1162" s="49"/>
      <c r="AE1162" s="49"/>
      <c r="AG1162" s="4"/>
      <c r="AN1162" s="49"/>
      <c r="AO1162" s="49"/>
      <c r="AP1162" s="49"/>
      <c r="AQ1162" s="49"/>
      <c r="AR1162" s="49"/>
      <c r="AS1162" s="49"/>
      <c r="AT1162" s="49"/>
      <c r="AU1162" s="49"/>
    </row>
    <row r="1163" spans="3:48" ht="12.95" customHeight="1" x14ac:dyDescent="0.2">
      <c r="C1163" s="71"/>
      <c r="D1163" s="71"/>
      <c r="AA1163" s="49"/>
      <c r="AB1163" s="49"/>
      <c r="AC1163" s="49"/>
      <c r="AD1163" s="49"/>
      <c r="AE1163" s="49"/>
      <c r="AG1163" s="4"/>
      <c r="AN1163" s="49"/>
      <c r="AO1163" s="49"/>
      <c r="AP1163" s="49"/>
      <c r="AQ1163" s="49"/>
      <c r="AR1163" s="49"/>
      <c r="AS1163" s="49"/>
      <c r="AT1163" s="49"/>
      <c r="AU1163" s="49"/>
    </row>
    <row r="1164" spans="3:48" ht="12.95" customHeight="1" x14ac:dyDescent="0.2">
      <c r="C1164" s="71"/>
      <c r="D1164" s="71"/>
      <c r="AA1164" s="49"/>
      <c r="AB1164" s="49"/>
      <c r="AC1164" s="49"/>
      <c r="AD1164" s="49"/>
      <c r="AE1164" s="49"/>
      <c r="AG1164" s="4"/>
      <c r="AN1164" s="49"/>
      <c r="AO1164" s="49"/>
      <c r="AP1164" s="49"/>
      <c r="AQ1164" s="49"/>
      <c r="AR1164" s="49"/>
      <c r="AS1164" s="49"/>
      <c r="AT1164" s="49"/>
      <c r="AU1164" s="49"/>
    </row>
    <row r="1165" spans="3:48" ht="12.95" customHeight="1" x14ac:dyDescent="0.2">
      <c r="C1165" s="71"/>
      <c r="D1165" s="71"/>
      <c r="AA1165" s="49"/>
      <c r="AB1165" s="49"/>
      <c r="AC1165" s="49"/>
      <c r="AD1165" s="49"/>
      <c r="AE1165" s="49"/>
      <c r="AG1165" s="4"/>
      <c r="AN1165" s="49"/>
      <c r="AO1165" s="49"/>
      <c r="AP1165" s="49"/>
      <c r="AQ1165" s="49"/>
      <c r="AR1165" s="49"/>
      <c r="AS1165" s="49"/>
      <c r="AT1165" s="49"/>
      <c r="AU1165" s="49"/>
    </row>
    <row r="1166" spans="3:48" ht="12.95" customHeight="1" x14ac:dyDescent="0.2">
      <c r="C1166" s="71"/>
      <c r="D1166" s="71"/>
      <c r="AA1166" s="49"/>
      <c r="AB1166" s="49"/>
      <c r="AC1166" s="49"/>
      <c r="AD1166" s="49"/>
      <c r="AE1166" s="49"/>
      <c r="AG1166" s="4"/>
      <c r="AN1166" s="49"/>
      <c r="AO1166" s="49"/>
      <c r="AP1166" s="49"/>
      <c r="AQ1166" s="49"/>
      <c r="AR1166" s="49"/>
      <c r="AS1166" s="49"/>
      <c r="AT1166" s="49"/>
      <c r="AU1166" s="49"/>
    </row>
    <row r="1167" spans="3:48" ht="12.95" customHeight="1" x14ac:dyDescent="0.2">
      <c r="C1167" s="71"/>
      <c r="D1167" s="71"/>
      <c r="AA1167" s="49"/>
      <c r="AB1167" s="49"/>
      <c r="AC1167" s="49"/>
      <c r="AD1167" s="49"/>
      <c r="AE1167" s="49"/>
      <c r="AG1167" s="4"/>
      <c r="AN1167" s="49"/>
      <c r="AO1167" s="49"/>
      <c r="AP1167" s="49"/>
      <c r="AQ1167" s="49"/>
      <c r="AR1167" s="49"/>
      <c r="AS1167" s="49"/>
      <c r="AT1167" s="49"/>
      <c r="AU1167" s="49"/>
    </row>
    <row r="1168" spans="3:48" ht="12.95" customHeight="1" x14ac:dyDescent="0.2">
      <c r="C1168" s="71"/>
      <c r="D1168" s="71"/>
      <c r="AA1168" s="49"/>
      <c r="AB1168" s="49"/>
      <c r="AC1168" s="49"/>
      <c r="AD1168" s="49"/>
      <c r="AE1168" s="49"/>
      <c r="AG1168" s="4"/>
      <c r="AN1168" s="49"/>
      <c r="AO1168" s="49"/>
      <c r="AP1168" s="49"/>
      <c r="AQ1168" s="49"/>
      <c r="AR1168" s="49"/>
      <c r="AS1168" s="49"/>
      <c r="AT1168" s="49"/>
      <c r="AU1168" s="49"/>
    </row>
    <row r="1169" spans="3:64" ht="12.95" customHeight="1" x14ac:dyDescent="0.2">
      <c r="C1169" s="71"/>
      <c r="D1169" s="71"/>
      <c r="AA1169" s="49"/>
      <c r="AB1169" s="49"/>
      <c r="AC1169" s="49"/>
      <c r="AD1169" s="49"/>
      <c r="AE1169" s="49"/>
      <c r="AG1169" s="4"/>
      <c r="AN1169" s="49"/>
      <c r="AO1169" s="49"/>
      <c r="AP1169" s="49"/>
      <c r="AQ1169" s="49"/>
      <c r="AR1169" s="49"/>
      <c r="AS1169" s="49"/>
      <c r="AT1169" s="49"/>
      <c r="AU1169" s="49"/>
    </row>
    <row r="1170" spans="3:64" ht="12.95" customHeight="1" x14ac:dyDescent="0.2">
      <c r="C1170" s="71"/>
      <c r="D1170" s="71"/>
      <c r="AA1170" s="49"/>
      <c r="AB1170" s="49"/>
      <c r="AC1170" s="49"/>
      <c r="AD1170" s="49"/>
      <c r="AE1170" s="49"/>
      <c r="AG1170" s="4"/>
      <c r="AN1170" s="49"/>
      <c r="AO1170" s="49"/>
      <c r="AP1170" s="49"/>
      <c r="AQ1170" s="49"/>
      <c r="AR1170" s="49"/>
      <c r="AS1170" s="49"/>
      <c r="AT1170" s="49"/>
      <c r="AU1170" s="49"/>
    </row>
    <row r="1171" spans="3:64" ht="12.95" customHeight="1" x14ac:dyDescent="0.2">
      <c r="C1171" s="71"/>
      <c r="D1171" s="71"/>
      <c r="AA1171" s="49"/>
      <c r="AB1171" s="49"/>
      <c r="AC1171" s="49"/>
      <c r="AD1171" s="49"/>
      <c r="AE1171" s="49"/>
      <c r="AG1171" s="4"/>
      <c r="AN1171" s="49"/>
      <c r="AO1171" s="49"/>
      <c r="AP1171" s="49"/>
      <c r="AQ1171" s="49"/>
      <c r="AR1171" s="49"/>
      <c r="AS1171" s="49"/>
      <c r="AT1171" s="49"/>
      <c r="AU1171" s="49"/>
    </row>
    <row r="1172" spans="3:64" ht="12.95" customHeight="1" x14ac:dyDescent="0.2">
      <c r="C1172" s="71"/>
      <c r="D1172" s="71"/>
      <c r="AA1172" s="49"/>
      <c r="AB1172" s="49"/>
      <c r="AC1172" s="49"/>
      <c r="AD1172" s="49"/>
      <c r="AE1172" s="49"/>
      <c r="AG1172" s="4"/>
      <c r="AN1172" s="49"/>
      <c r="AO1172" s="49"/>
      <c r="AP1172" s="49"/>
      <c r="AQ1172" s="49"/>
      <c r="AR1172" s="49"/>
      <c r="AS1172" s="49"/>
      <c r="AT1172" s="49"/>
      <c r="AU1172" s="49"/>
    </row>
    <row r="1173" spans="3:64" ht="12.95" customHeight="1" x14ac:dyDescent="0.2">
      <c r="C1173" s="71"/>
      <c r="D1173" s="71"/>
      <c r="AA1173" s="49"/>
      <c r="AB1173" s="49"/>
      <c r="AC1173" s="49"/>
      <c r="AD1173" s="49"/>
      <c r="AE1173" s="49"/>
      <c r="AG1173" s="4"/>
      <c r="AN1173" s="49"/>
      <c r="AO1173" s="49"/>
      <c r="AP1173" s="49"/>
      <c r="AQ1173" s="49"/>
      <c r="AR1173" s="49"/>
      <c r="AS1173" s="49"/>
      <c r="AT1173" s="49"/>
      <c r="AU1173" s="49"/>
    </row>
    <row r="1174" spans="3:64" ht="12.95" customHeight="1" x14ac:dyDescent="0.2">
      <c r="C1174" s="71"/>
      <c r="D1174" s="71"/>
      <c r="AA1174" s="49"/>
      <c r="AB1174" s="49"/>
      <c r="AC1174" s="49"/>
      <c r="AD1174" s="49"/>
      <c r="AE1174" s="49"/>
      <c r="AG1174" s="4"/>
      <c r="AN1174" s="49"/>
      <c r="AO1174" s="49"/>
      <c r="AP1174" s="49"/>
      <c r="AQ1174" s="49"/>
      <c r="AR1174" s="49"/>
      <c r="AS1174" s="49"/>
      <c r="AT1174" s="49"/>
      <c r="AU1174" s="49"/>
    </row>
    <row r="1175" spans="3:64" ht="12.95" customHeight="1" x14ac:dyDescent="0.2">
      <c r="C1175" s="71"/>
      <c r="D1175" s="71"/>
      <c r="AA1175" s="49"/>
      <c r="AB1175" s="49"/>
      <c r="AC1175" s="49"/>
      <c r="AD1175" s="49"/>
      <c r="AE1175" s="49"/>
      <c r="AG1175" s="4"/>
      <c r="AN1175" s="49"/>
      <c r="AO1175" s="49"/>
      <c r="AP1175" s="49"/>
      <c r="AQ1175" s="49"/>
      <c r="AR1175" s="49"/>
      <c r="AS1175" s="49"/>
      <c r="AT1175" s="49"/>
      <c r="AU1175" s="49"/>
      <c r="AV1175" s="49"/>
      <c r="AW1175" s="49"/>
      <c r="AX1175" s="49"/>
      <c r="AY1175" s="49"/>
      <c r="AZ1175" s="49"/>
      <c r="BA1175" s="49"/>
      <c r="BB1175" s="49"/>
      <c r="BC1175" s="49"/>
      <c r="BD1175" s="49"/>
      <c r="BE1175" s="49"/>
      <c r="BF1175" s="49"/>
      <c r="BG1175" s="49"/>
      <c r="BH1175" s="49"/>
      <c r="BI1175" s="49"/>
      <c r="BJ1175" s="49"/>
      <c r="BK1175" s="49"/>
      <c r="BL1175" s="49"/>
    </row>
    <row r="1176" spans="3:64" ht="12.95" customHeight="1" x14ac:dyDescent="0.2">
      <c r="C1176" s="71"/>
      <c r="D1176" s="71"/>
      <c r="AA1176" s="49"/>
      <c r="AB1176" s="49"/>
      <c r="AC1176" s="49"/>
      <c r="AD1176" s="49"/>
      <c r="AE1176" s="49"/>
      <c r="AG1176" s="4"/>
      <c r="AN1176" s="49"/>
      <c r="AO1176" s="49"/>
      <c r="AP1176" s="49"/>
      <c r="AQ1176" s="49"/>
      <c r="AR1176" s="49"/>
      <c r="AS1176" s="49"/>
      <c r="AT1176" s="49"/>
      <c r="AU1176" s="49"/>
    </row>
    <row r="1177" spans="3:64" ht="12.95" customHeight="1" x14ac:dyDescent="0.2">
      <c r="C1177" s="71"/>
      <c r="D1177" s="71"/>
      <c r="AA1177" s="49"/>
      <c r="AB1177" s="49"/>
      <c r="AC1177" s="49"/>
      <c r="AD1177" s="49"/>
      <c r="AE1177" s="49"/>
      <c r="AG1177" s="4"/>
      <c r="AN1177" s="49"/>
      <c r="AO1177" s="49"/>
      <c r="AP1177" s="49"/>
      <c r="AQ1177" s="49"/>
      <c r="AR1177" s="49"/>
      <c r="AS1177" s="49"/>
      <c r="AT1177" s="49"/>
      <c r="AU1177" s="49"/>
    </row>
    <row r="1178" spans="3:64" ht="12.95" customHeight="1" x14ac:dyDescent="0.2">
      <c r="C1178" s="71"/>
      <c r="D1178" s="71"/>
      <c r="AA1178" s="49"/>
      <c r="AB1178" s="49"/>
      <c r="AC1178" s="49"/>
      <c r="AD1178" s="49"/>
      <c r="AE1178" s="49"/>
      <c r="AG1178" s="4"/>
      <c r="AN1178" s="49"/>
      <c r="AO1178" s="49"/>
      <c r="AP1178" s="49"/>
      <c r="AQ1178" s="49"/>
      <c r="AR1178" s="49"/>
      <c r="AS1178" s="49"/>
      <c r="AT1178" s="49"/>
      <c r="AU1178" s="49"/>
    </row>
    <row r="1179" spans="3:64" ht="12.95" customHeight="1" x14ac:dyDescent="0.2">
      <c r="C1179" s="71"/>
      <c r="D1179" s="71"/>
      <c r="AA1179" s="49"/>
      <c r="AB1179" s="49"/>
      <c r="AC1179" s="49"/>
      <c r="AD1179" s="49"/>
      <c r="AE1179" s="49"/>
      <c r="AG1179" s="4"/>
      <c r="AN1179" s="49"/>
      <c r="AO1179" s="49"/>
      <c r="AP1179" s="49"/>
      <c r="AQ1179" s="49"/>
      <c r="AR1179" s="49"/>
      <c r="AS1179" s="49"/>
      <c r="AT1179" s="49"/>
      <c r="AU1179" s="49"/>
    </row>
    <row r="1180" spans="3:64" ht="12.95" customHeight="1" x14ac:dyDescent="0.2">
      <c r="C1180" s="71"/>
      <c r="D1180" s="71"/>
      <c r="AA1180" s="49"/>
      <c r="AB1180" s="49"/>
      <c r="AC1180" s="49"/>
      <c r="AD1180" s="49"/>
      <c r="AE1180" s="49"/>
      <c r="AG1180" s="4"/>
      <c r="AN1180" s="49"/>
      <c r="AO1180" s="49"/>
      <c r="AP1180" s="49"/>
      <c r="AQ1180" s="49"/>
      <c r="AR1180" s="49"/>
      <c r="AS1180" s="49"/>
      <c r="AT1180" s="49"/>
      <c r="AU1180" s="49"/>
    </row>
    <row r="1181" spans="3:64" ht="12.95" customHeight="1" x14ac:dyDescent="0.2">
      <c r="C1181" s="71"/>
      <c r="D1181" s="71"/>
      <c r="AA1181" s="49"/>
      <c r="AB1181" s="49"/>
      <c r="AC1181" s="49"/>
      <c r="AD1181" s="49"/>
      <c r="AE1181" s="49"/>
      <c r="AG1181" s="4"/>
      <c r="AN1181" s="49"/>
      <c r="AO1181" s="49"/>
      <c r="AP1181" s="49"/>
      <c r="AQ1181" s="49"/>
      <c r="AR1181" s="49"/>
      <c r="AS1181" s="49"/>
      <c r="AT1181" s="49"/>
      <c r="AU1181" s="49"/>
    </row>
    <row r="1182" spans="3:64" ht="12.95" customHeight="1" x14ac:dyDescent="0.2">
      <c r="C1182" s="71"/>
      <c r="D1182" s="71"/>
      <c r="AA1182" s="49"/>
      <c r="AB1182" s="49"/>
      <c r="AC1182" s="49"/>
      <c r="AD1182" s="49"/>
      <c r="AE1182" s="49"/>
      <c r="AG1182" s="4"/>
      <c r="AN1182" s="49"/>
      <c r="AO1182" s="49"/>
      <c r="AP1182" s="49"/>
      <c r="AQ1182" s="49"/>
      <c r="AR1182" s="49"/>
      <c r="AS1182" s="49"/>
      <c r="AT1182" s="49"/>
      <c r="AU1182" s="49"/>
    </row>
    <row r="1183" spans="3:64" ht="12.95" customHeight="1" x14ac:dyDescent="0.2">
      <c r="C1183" s="71"/>
      <c r="D1183" s="71"/>
      <c r="AA1183" s="49"/>
      <c r="AB1183" s="49"/>
      <c r="AC1183" s="49"/>
      <c r="AD1183" s="49"/>
      <c r="AE1183" s="49"/>
      <c r="AG1183" s="4"/>
      <c r="AN1183" s="49"/>
      <c r="AO1183" s="49"/>
      <c r="AP1183" s="49"/>
      <c r="AQ1183" s="49"/>
      <c r="AR1183" s="49"/>
      <c r="AS1183" s="49"/>
      <c r="AT1183" s="49"/>
      <c r="AU1183" s="49"/>
    </row>
    <row r="1184" spans="3:64" ht="12.95" customHeight="1" x14ac:dyDescent="0.2">
      <c r="C1184" s="71"/>
      <c r="D1184" s="71"/>
      <c r="AA1184" s="49"/>
      <c r="AB1184" s="49"/>
      <c r="AC1184" s="49"/>
      <c r="AD1184" s="49"/>
      <c r="AE1184" s="49"/>
      <c r="AG1184" s="4"/>
      <c r="AN1184" s="49"/>
      <c r="AO1184" s="49"/>
      <c r="AP1184" s="49"/>
      <c r="AQ1184" s="49"/>
      <c r="AR1184" s="49"/>
      <c r="AS1184" s="49"/>
      <c r="AT1184" s="49"/>
      <c r="AU1184" s="49"/>
    </row>
    <row r="1185" spans="3:48" ht="12.95" customHeight="1" x14ac:dyDescent="0.2">
      <c r="C1185" s="71"/>
      <c r="D1185" s="71"/>
      <c r="AA1185" s="49"/>
      <c r="AB1185" s="49"/>
      <c r="AC1185" s="49"/>
      <c r="AD1185" s="49"/>
      <c r="AE1185" s="49"/>
      <c r="AG1185" s="4"/>
      <c r="AN1185" s="49"/>
      <c r="AO1185" s="49"/>
      <c r="AP1185" s="49"/>
      <c r="AQ1185" s="49"/>
      <c r="AR1185" s="49"/>
      <c r="AS1185" s="49"/>
      <c r="AT1185" s="49"/>
      <c r="AU1185" s="49"/>
    </row>
    <row r="1186" spans="3:48" ht="12.95" customHeight="1" x14ac:dyDescent="0.2">
      <c r="C1186" s="71"/>
      <c r="D1186" s="71"/>
      <c r="AA1186" s="49"/>
      <c r="AB1186" s="49"/>
      <c r="AC1186" s="49"/>
      <c r="AD1186" s="49"/>
      <c r="AE1186" s="49"/>
      <c r="AG1186" s="4"/>
      <c r="AN1186" s="49"/>
      <c r="AO1186" s="49"/>
      <c r="AP1186" s="49"/>
      <c r="AQ1186" s="49"/>
      <c r="AR1186" s="49"/>
      <c r="AS1186" s="49"/>
      <c r="AT1186" s="49"/>
      <c r="AU1186" s="49"/>
    </row>
    <row r="1187" spans="3:48" ht="12.95" customHeight="1" x14ac:dyDescent="0.2">
      <c r="C1187" s="71"/>
      <c r="D1187" s="71"/>
      <c r="AA1187" s="49"/>
      <c r="AB1187" s="49"/>
      <c r="AC1187" s="49"/>
      <c r="AD1187" s="49"/>
      <c r="AE1187" s="49"/>
      <c r="AG1187" s="4"/>
      <c r="AN1187" s="49"/>
      <c r="AO1187" s="49"/>
      <c r="AP1187" s="49"/>
      <c r="AQ1187" s="49"/>
      <c r="AR1187" s="49"/>
      <c r="AS1187" s="49"/>
      <c r="AT1187" s="49"/>
      <c r="AU1187" s="49"/>
    </row>
    <row r="1188" spans="3:48" ht="12.95" customHeight="1" x14ac:dyDescent="0.2">
      <c r="C1188" s="71"/>
      <c r="D1188" s="71"/>
      <c r="AA1188" s="49"/>
      <c r="AB1188" s="49"/>
      <c r="AC1188" s="49"/>
      <c r="AD1188" s="49"/>
      <c r="AE1188" s="49"/>
      <c r="AG1188" s="4"/>
      <c r="AN1188" s="49"/>
      <c r="AO1188" s="49"/>
      <c r="AP1188" s="49"/>
      <c r="AQ1188" s="49"/>
      <c r="AR1188" s="49"/>
      <c r="AS1188" s="49"/>
      <c r="AT1188" s="49"/>
      <c r="AU1188" s="49"/>
      <c r="AV1188" s="49"/>
    </row>
    <row r="1189" spans="3:48" ht="12.95" customHeight="1" x14ac:dyDescent="0.2">
      <c r="C1189" s="71"/>
      <c r="D1189" s="71"/>
      <c r="AA1189" s="49"/>
      <c r="AB1189" s="49"/>
      <c r="AC1189" s="49"/>
      <c r="AD1189" s="49"/>
      <c r="AE1189" s="49"/>
      <c r="AG1189" s="4"/>
      <c r="AN1189" s="49"/>
      <c r="AO1189" s="49"/>
      <c r="AP1189" s="49"/>
      <c r="AQ1189" s="49"/>
      <c r="AR1189" s="49"/>
      <c r="AS1189" s="49"/>
      <c r="AT1189" s="49"/>
      <c r="AU1189" s="49"/>
    </row>
    <row r="1190" spans="3:48" ht="12.95" customHeight="1" x14ac:dyDescent="0.2">
      <c r="C1190" s="71"/>
      <c r="D1190" s="71"/>
      <c r="AA1190" s="49"/>
      <c r="AB1190" s="49"/>
      <c r="AC1190" s="49"/>
      <c r="AD1190" s="49"/>
      <c r="AE1190" s="49"/>
      <c r="AG1190" s="4"/>
      <c r="AN1190" s="49"/>
      <c r="AO1190" s="49"/>
      <c r="AP1190" s="49"/>
      <c r="AQ1190" s="49"/>
      <c r="AR1190" s="49"/>
      <c r="AS1190" s="49"/>
      <c r="AT1190" s="49"/>
      <c r="AU1190" s="49"/>
    </row>
    <row r="1191" spans="3:48" ht="12.95" customHeight="1" x14ac:dyDescent="0.2">
      <c r="C1191" s="71"/>
      <c r="D1191" s="71"/>
      <c r="AA1191" s="49"/>
      <c r="AB1191" s="49"/>
      <c r="AC1191" s="49"/>
      <c r="AD1191" s="49"/>
      <c r="AE1191" s="49"/>
      <c r="AG1191" s="4"/>
      <c r="AN1191" s="49"/>
      <c r="AO1191" s="49"/>
      <c r="AP1191" s="49"/>
      <c r="AQ1191" s="49"/>
      <c r="AR1191" s="49"/>
      <c r="AS1191" s="49"/>
      <c r="AT1191" s="49"/>
      <c r="AU1191" s="49"/>
      <c r="AV1191" s="49"/>
    </row>
    <row r="1192" spans="3:48" ht="12.95" customHeight="1" x14ac:dyDescent="0.2">
      <c r="C1192" s="71"/>
      <c r="D1192" s="71"/>
      <c r="AA1192" s="49"/>
      <c r="AB1192" s="49"/>
      <c r="AC1192" s="49"/>
      <c r="AD1192" s="49"/>
      <c r="AE1192" s="49"/>
      <c r="AG1192" s="4"/>
      <c r="AN1192" s="49"/>
      <c r="AO1192" s="49"/>
      <c r="AP1192" s="49"/>
      <c r="AQ1192" s="49"/>
      <c r="AR1192" s="49"/>
      <c r="AS1192" s="49"/>
      <c r="AT1192" s="49"/>
      <c r="AU1192" s="49"/>
    </row>
    <row r="1193" spans="3:48" ht="12.95" customHeight="1" x14ac:dyDescent="0.2">
      <c r="C1193" s="71"/>
      <c r="D1193" s="71"/>
      <c r="AA1193" s="49"/>
      <c r="AB1193" s="49"/>
      <c r="AC1193" s="49"/>
      <c r="AD1193" s="49"/>
      <c r="AE1193" s="49"/>
      <c r="AG1193" s="4"/>
      <c r="AN1193" s="49"/>
      <c r="AO1193" s="49"/>
      <c r="AP1193" s="49"/>
      <c r="AQ1193" s="49"/>
      <c r="AR1193" s="49"/>
      <c r="AS1193" s="49"/>
      <c r="AT1193" s="49"/>
      <c r="AU1193" s="49"/>
    </row>
    <row r="1194" spans="3:48" ht="12.95" customHeight="1" x14ac:dyDescent="0.2">
      <c r="C1194" s="71"/>
      <c r="D1194" s="71"/>
      <c r="AA1194" s="49"/>
      <c r="AB1194" s="49"/>
      <c r="AC1194" s="49"/>
      <c r="AD1194" s="49"/>
      <c r="AE1194" s="49"/>
      <c r="AG1194" s="4"/>
      <c r="AN1194" s="49"/>
      <c r="AO1194" s="49"/>
      <c r="AP1194" s="49"/>
      <c r="AQ1194" s="49"/>
      <c r="AR1194" s="49"/>
      <c r="AS1194" s="49"/>
      <c r="AT1194" s="49"/>
      <c r="AU1194" s="49"/>
    </row>
    <row r="1195" spans="3:48" ht="12.95" customHeight="1" x14ac:dyDescent="0.2">
      <c r="C1195" s="71"/>
      <c r="D1195" s="71"/>
      <c r="AA1195" s="49"/>
      <c r="AB1195" s="49"/>
      <c r="AC1195" s="49"/>
      <c r="AD1195" s="49"/>
      <c r="AE1195" s="49"/>
      <c r="AG1195" s="4"/>
      <c r="AN1195" s="49"/>
      <c r="AO1195" s="49"/>
      <c r="AP1195" s="49"/>
      <c r="AQ1195" s="49"/>
      <c r="AR1195" s="49"/>
      <c r="AS1195" s="49"/>
      <c r="AT1195" s="49"/>
      <c r="AU1195" s="49"/>
    </row>
    <row r="1196" spans="3:48" ht="12.95" customHeight="1" x14ac:dyDescent="0.2">
      <c r="C1196" s="71"/>
      <c r="D1196" s="71"/>
      <c r="AA1196" s="49"/>
      <c r="AB1196" s="49"/>
      <c r="AC1196" s="49"/>
      <c r="AD1196" s="49"/>
      <c r="AE1196" s="49"/>
      <c r="AG1196" s="4"/>
      <c r="AN1196" s="49"/>
      <c r="AO1196" s="49"/>
      <c r="AP1196" s="49"/>
      <c r="AQ1196" s="49"/>
      <c r="AR1196" s="49"/>
      <c r="AS1196" s="49"/>
      <c r="AT1196" s="49"/>
      <c r="AU1196" s="49"/>
    </row>
    <row r="1197" spans="3:48" ht="12.95" customHeight="1" x14ac:dyDescent="0.2">
      <c r="C1197" s="71"/>
      <c r="D1197" s="71"/>
      <c r="AA1197" s="49"/>
      <c r="AB1197" s="49"/>
      <c r="AC1197" s="49"/>
      <c r="AD1197" s="49"/>
      <c r="AE1197" s="49"/>
      <c r="AG1197" s="4"/>
      <c r="AN1197" s="49"/>
      <c r="AO1197" s="49"/>
      <c r="AP1197" s="49"/>
      <c r="AQ1197" s="49"/>
      <c r="AR1197" s="49"/>
      <c r="AS1197" s="49"/>
      <c r="AT1197" s="49"/>
      <c r="AU1197" s="49"/>
    </row>
    <row r="1198" spans="3:48" ht="12.95" customHeight="1" x14ac:dyDescent="0.2">
      <c r="C1198" s="71"/>
      <c r="D1198" s="71"/>
      <c r="AA1198" s="49"/>
      <c r="AB1198" s="49"/>
      <c r="AC1198" s="49"/>
      <c r="AD1198" s="49"/>
      <c r="AE1198" s="49"/>
      <c r="AG1198" s="4"/>
      <c r="AN1198" s="49"/>
      <c r="AO1198" s="49"/>
      <c r="AP1198" s="49"/>
      <c r="AQ1198" s="49"/>
      <c r="AR1198" s="49"/>
      <c r="AS1198" s="49"/>
      <c r="AT1198" s="49"/>
      <c r="AU1198" s="49"/>
    </row>
    <row r="1199" spans="3:48" ht="12.95" customHeight="1" x14ac:dyDescent="0.2">
      <c r="C1199" s="71"/>
      <c r="D1199" s="71"/>
      <c r="AA1199" s="49"/>
      <c r="AB1199" s="49"/>
      <c r="AC1199" s="49"/>
      <c r="AD1199" s="49"/>
      <c r="AE1199" s="49"/>
      <c r="AG1199" s="4"/>
      <c r="AN1199" s="49"/>
      <c r="AO1199" s="49"/>
      <c r="AP1199" s="49"/>
      <c r="AQ1199" s="49"/>
      <c r="AR1199" s="49"/>
      <c r="AS1199" s="49"/>
      <c r="AT1199" s="49"/>
      <c r="AU1199" s="49"/>
    </row>
    <row r="1200" spans="3:48" ht="12.95" customHeight="1" x14ac:dyDescent="0.2">
      <c r="C1200" s="71"/>
      <c r="D1200" s="71"/>
      <c r="AA1200" s="49"/>
      <c r="AB1200" s="49"/>
      <c r="AC1200" s="49"/>
      <c r="AD1200" s="49"/>
      <c r="AE1200" s="49"/>
      <c r="AG1200" s="4"/>
      <c r="AN1200" s="49"/>
      <c r="AO1200" s="49"/>
      <c r="AP1200" s="49"/>
      <c r="AQ1200" s="49"/>
      <c r="AR1200" s="49"/>
      <c r="AS1200" s="49"/>
      <c r="AT1200" s="49"/>
      <c r="AU1200" s="49"/>
    </row>
    <row r="1201" spans="3:48" ht="12.95" customHeight="1" x14ac:dyDescent="0.2">
      <c r="C1201" s="71"/>
      <c r="D1201" s="71"/>
      <c r="AA1201" s="49"/>
      <c r="AB1201" s="49"/>
      <c r="AC1201" s="49"/>
      <c r="AD1201" s="49"/>
      <c r="AE1201" s="49"/>
      <c r="AG1201" s="4"/>
      <c r="AN1201" s="49"/>
      <c r="AO1201" s="49"/>
      <c r="AP1201" s="49"/>
      <c r="AQ1201" s="49"/>
      <c r="AR1201" s="49"/>
      <c r="AS1201" s="49"/>
      <c r="AT1201" s="49"/>
      <c r="AU1201" s="49"/>
    </row>
    <row r="1202" spans="3:48" ht="12.95" customHeight="1" x14ac:dyDescent="0.2">
      <c r="C1202" s="71"/>
      <c r="D1202" s="71"/>
      <c r="AA1202" s="49"/>
      <c r="AB1202" s="49"/>
      <c r="AC1202" s="49"/>
      <c r="AD1202" s="49"/>
      <c r="AE1202" s="49"/>
      <c r="AG1202" s="4"/>
      <c r="AN1202" s="49"/>
      <c r="AO1202" s="49"/>
      <c r="AP1202" s="49"/>
      <c r="AQ1202" s="49"/>
      <c r="AR1202" s="49"/>
      <c r="AS1202" s="49"/>
      <c r="AT1202" s="49"/>
      <c r="AU1202" s="49"/>
    </row>
    <row r="1203" spans="3:48" ht="12.95" customHeight="1" x14ac:dyDescent="0.2">
      <c r="C1203" s="71"/>
      <c r="D1203" s="71"/>
      <c r="AA1203" s="49"/>
      <c r="AB1203" s="49"/>
      <c r="AC1203" s="49"/>
      <c r="AD1203" s="49"/>
      <c r="AE1203" s="49"/>
      <c r="AG1203" s="4"/>
      <c r="AN1203" s="49"/>
      <c r="AO1203" s="49"/>
      <c r="AP1203" s="49"/>
      <c r="AQ1203" s="49"/>
      <c r="AR1203" s="49"/>
      <c r="AS1203" s="49"/>
      <c r="AT1203" s="49"/>
      <c r="AU1203" s="49"/>
      <c r="AV1203" s="49"/>
    </row>
    <row r="1204" spans="3:48" ht="12.95" customHeight="1" x14ac:dyDescent="0.2">
      <c r="C1204" s="71"/>
      <c r="D1204" s="71"/>
      <c r="AA1204" s="49"/>
      <c r="AB1204" s="49"/>
      <c r="AC1204" s="49"/>
      <c r="AD1204" s="49"/>
      <c r="AE1204" s="49"/>
      <c r="AG1204" s="4"/>
      <c r="AN1204" s="49"/>
      <c r="AO1204" s="49"/>
      <c r="AP1204" s="49"/>
      <c r="AQ1204" s="49"/>
      <c r="AR1204" s="49"/>
      <c r="AS1204" s="49"/>
      <c r="AT1204" s="49"/>
      <c r="AU1204" s="49"/>
    </row>
    <row r="1205" spans="3:48" ht="12.95" customHeight="1" x14ac:dyDescent="0.2">
      <c r="C1205" s="71"/>
      <c r="D1205" s="71"/>
      <c r="AA1205" s="49"/>
      <c r="AB1205" s="49"/>
      <c r="AC1205" s="49"/>
      <c r="AD1205" s="49"/>
      <c r="AE1205" s="49"/>
      <c r="AG1205" s="4"/>
      <c r="AN1205" s="49"/>
      <c r="AO1205" s="49"/>
      <c r="AP1205" s="49"/>
      <c r="AQ1205" s="49"/>
      <c r="AR1205" s="49"/>
      <c r="AS1205" s="49"/>
      <c r="AT1205" s="49"/>
      <c r="AU1205" s="49"/>
    </row>
    <row r="1206" spans="3:48" ht="12.95" customHeight="1" x14ac:dyDescent="0.2">
      <c r="C1206" s="71"/>
      <c r="D1206" s="71"/>
      <c r="AA1206" s="49"/>
      <c r="AB1206" s="49"/>
      <c r="AC1206" s="49"/>
      <c r="AD1206" s="49"/>
      <c r="AE1206" s="49"/>
      <c r="AG1206" s="4"/>
      <c r="AN1206" s="49"/>
      <c r="AO1206" s="49"/>
      <c r="AP1206" s="49"/>
      <c r="AQ1206" s="49"/>
      <c r="AR1206" s="49"/>
      <c r="AS1206" s="49"/>
      <c r="AT1206" s="49"/>
      <c r="AU1206" s="49"/>
    </row>
    <row r="1207" spans="3:48" ht="12.95" customHeight="1" x14ac:dyDescent="0.2">
      <c r="C1207" s="71"/>
      <c r="D1207" s="71"/>
      <c r="AA1207" s="49"/>
      <c r="AB1207" s="49"/>
      <c r="AC1207" s="49"/>
      <c r="AD1207" s="49"/>
      <c r="AE1207" s="49"/>
      <c r="AG1207" s="4"/>
      <c r="AN1207" s="49"/>
      <c r="AO1207" s="49"/>
      <c r="AP1207" s="49"/>
      <c r="AQ1207" s="49"/>
      <c r="AR1207" s="49"/>
      <c r="AS1207" s="49"/>
      <c r="AT1207" s="49"/>
      <c r="AU1207" s="49"/>
    </row>
    <row r="1208" spans="3:48" ht="12.95" customHeight="1" x14ac:dyDescent="0.2">
      <c r="C1208" s="71"/>
      <c r="D1208" s="71"/>
      <c r="AA1208" s="49"/>
      <c r="AB1208" s="49"/>
      <c r="AC1208" s="49"/>
      <c r="AD1208" s="49"/>
      <c r="AE1208" s="49"/>
      <c r="AG1208" s="4"/>
      <c r="AN1208" s="49"/>
      <c r="AO1208" s="49"/>
      <c r="AP1208" s="49"/>
      <c r="AQ1208" s="49"/>
      <c r="AR1208" s="49"/>
      <c r="AS1208" s="49"/>
      <c r="AT1208" s="49"/>
      <c r="AU1208" s="49"/>
    </row>
    <row r="1209" spans="3:48" ht="12.95" customHeight="1" x14ac:dyDescent="0.2">
      <c r="C1209" s="71"/>
      <c r="D1209" s="71"/>
      <c r="AA1209" s="49"/>
      <c r="AB1209" s="49"/>
      <c r="AC1209" s="49"/>
      <c r="AD1209" s="49"/>
      <c r="AE1209" s="49"/>
      <c r="AG1209" s="4"/>
      <c r="AN1209" s="49"/>
      <c r="AO1209" s="49"/>
      <c r="AP1209" s="49"/>
      <c r="AQ1209" s="49"/>
      <c r="AR1209" s="49"/>
      <c r="AS1209" s="49"/>
      <c r="AT1209" s="49"/>
      <c r="AU1209" s="49"/>
    </row>
    <row r="1210" spans="3:48" ht="12.95" customHeight="1" x14ac:dyDescent="0.2">
      <c r="C1210" s="71"/>
      <c r="D1210" s="71"/>
      <c r="AA1210" s="49"/>
      <c r="AB1210" s="49"/>
      <c r="AC1210" s="49"/>
      <c r="AD1210" s="49"/>
      <c r="AE1210" s="49"/>
      <c r="AG1210" s="4"/>
      <c r="AN1210" s="49"/>
      <c r="AO1210" s="49"/>
      <c r="AP1210" s="49"/>
      <c r="AQ1210" s="49"/>
      <c r="AR1210" s="49"/>
      <c r="AS1210" s="49"/>
      <c r="AT1210" s="49"/>
      <c r="AU1210" s="49"/>
    </row>
    <row r="1211" spans="3:48" ht="12.95" customHeight="1" x14ac:dyDescent="0.2">
      <c r="C1211" s="71"/>
      <c r="D1211" s="71"/>
      <c r="AA1211" s="49"/>
      <c r="AB1211" s="49"/>
      <c r="AC1211" s="49"/>
      <c r="AD1211" s="49"/>
      <c r="AE1211" s="49"/>
      <c r="AG1211" s="4"/>
      <c r="AN1211" s="49"/>
      <c r="AO1211" s="49"/>
      <c r="AP1211" s="49"/>
      <c r="AQ1211" s="49"/>
      <c r="AR1211" s="49"/>
      <c r="AS1211" s="49"/>
      <c r="AT1211" s="49"/>
      <c r="AU1211" s="49"/>
    </row>
    <row r="1212" spans="3:48" ht="12.95" customHeight="1" x14ac:dyDescent="0.2">
      <c r="C1212" s="71"/>
      <c r="D1212" s="71"/>
      <c r="AA1212" s="49"/>
      <c r="AB1212" s="49"/>
      <c r="AC1212" s="49"/>
      <c r="AD1212" s="49"/>
      <c r="AE1212" s="49"/>
      <c r="AG1212" s="4"/>
      <c r="AN1212" s="49"/>
      <c r="AO1212" s="49"/>
      <c r="AP1212" s="49"/>
      <c r="AQ1212" s="49"/>
      <c r="AR1212" s="49"/>
      <c r="AS1212" s="49"/>
      <c r="AT1212" s="49"/>
      <c r="AU1212" s="49"/>
    </row>
    <row r="1213" spans="3:48" ht="12.95" customHeight="1" x14ac:dyDescent="0.2">
      <c r="C1213" s="71"/>
      <c r="D1213" s="71"/>
      <c r="AA1213" s="49"/>
      <c r="AB1213" s="49"/>
      <c r="AC1213" s="49"/>
      <c r="AD1213" s="49"/>
      <c r="AE1213" s="49"/>
      <c r="AG1213" s="4"/>
      <c r="AN1213" s="49"/>
      <c r="AO1213" s="49"/>
      <c r="AP1213" s="49"/>
      <c r="AQ1213" s="49"/>
      <c r="AR1213" s="49"/>
      <c r="AS1213" s="49"/>
      <c r="AT1213" s="49"/>
      <c r="AU1213" s="49"/>
    </row>
    <row r="1214" spans="3:48" ht="12.95" customHeight="1" x14ac:dyDescent="0.2">
      <c r="C1214" s="71"/>
      <c r="D1214" s="71"/>
      <c r="AA1214" s="49"/>
      <c r="AB1214" s="49"/>
      <c r="AC1214" s="49"/>
      <c r="AD1214" s="49"/>
      <c r="AE1214" s="49"/>
      <c r="AG1214" s="4"/>
      <c r="AN1214" s="49"/>
      <c r="AO1214" s="49"/>
      <c r="AP1214" s="49"/>
      <c r="AQ1214" s="49"/>
      <c r="AR1214" s="49"/>
      <c r="AS1214" s="49"/>
      <c r="AT1214" s="49"/>
      <c r="AU1214" s="49"/>
    </row>
    <row r="1215" spans="3:48" ht="12.95" customHeight="1" x14ac:dyDescent="0.2">
      <c r="C1215" s="71"/>
      <c r="D1215" s="71"/>
      <c r="AA1215" s="49"/>
      <c r="AB1215" s="49"/>
      <c r="AC1215" s="49"/>
      <c r="AD1215" s="49"/>
      <c r="AE1215" s="49"/>
      <c r="AG1215" s="4"/>
      <c r="AN1215" s="49"/>
      <c r="AO1215" s="49"/>
      <c r="AP1215" s="49"/>
      <c r="AQ1215" s="49"/>
      <c r="AR1215" s="49"/>
      <c r="AS1215" s="49"/>
      <c r="AT1215" s="49"/>
      <c r="AU1215" s="49"/>
    </row>
    <row r="1216" spans="3:48" ht="12.95" customHeight="1" x14ac:dyDescent="0.2">
      <c r="C1216" s="71"/>
      <c r="D1216" s="71"/>
      <c r="AA1216" s="49"/>
      <c r="AB1216" s="49"/>
      <c r="AC1216" s="49"/>
      <c r="AD1216" s="49"/>
      <c r="AE1216" s="49"/>
      <c r="AG1216" s="4"/>
      <c r="AN1216" s="49"/>
      <c r="AO1216" s="49"/>
      <c r="AP1216" s="49"/>
      <c r="AQ1216" s="49"/>
      <c r="AR1216" s="49"/>
      <c r="AS1216" s="49"/>
      <c r="AT1216" s="49"/>
      <c r="AU1216" s="49"/>
    </row>
    <row r="1217" spans="3:64" ht="12.95" customHeight="1" x14ac:dyDescent="0.2">
      <c r="C1217" s="71"/>
      <c r="D1217" s="71"/>
      <c r="AA1217" s="49"/>
      <c r="AB1217" s="49"/>
      <c r="AC1217" s="49"/>
      <c r="AD1217" s="49"/>
      <c r="AE1217" s="49"/>
      <c r="AG1217" s="4"/>
      <c r="AN1217" s="49"/>
      <c r="AO1217" s="49"/>
      <c r="AP1217" s="49"/>
      <c r="AQ1217" s="49"/>
      <c r="AR1217" s="49"/>
      <c r="AS1217" s="49"/>
      <c r="AT1217" s="49"/>
      <c r="AU1217" s="49"/>
    </row>
    <row r="1218" spans="3:64" ht="12.95" customHeight="1" x14ac:dyDescent="0.2">
      <c r="C1218" s="71"/>
      <c r="D1218" s="71"/>
      <c r="AA1218" s="49"/>
      <c r="AB1218" s="49"/>
      <c r="AC1218" s="49"/>
      <c r="AD1218" s="49"/>
      <c r="AE1218" s="49"/>
      <c r="AG1218" s="4"/>
      <c r="AN1218" s="49"/>
      <c r="AO1218" s="49"/>
      <c r="AP1218" s="49"/>
      <c r="AQ1218" s="49"/>
      <c r="AR1218" s="49"/>
      <c r="AS1218" s="49"/>
      <c r="AT1218" s="49"/>
      <c r="AU1218" s="49"/>
    </row>
    <row r="1219" spans="3:64" ht="12.95" customHeight="1" x14ac:dyDescent="0.2">
      <c r="C1219" s="71"/>
      <c r="D1219" s="71"/>
      <c r="AA1219" s="49"/>
      <c r="AB1219" s="49"/>
      <c r="AC1219" s="49"/>
      <c r="AD1219" s="49"/>
      <c r="AE1219" s="49"/>
      <c r="AG1219" s="4"/>
      <c r="AN1219" s="49"/>
      <c r="AO1219" s="49"/>
      <c r="AP1219" s="49"/>
      <c r="AQ1219" s="49"/>
      <c r="AR1219" s="49"/>
      <c r="AS1219" s="49"/>
      <c r="AT1219" s="49"/>
      <c r="AU1219" s="49"/>
    </row>
    <row r="1220" spans="3:64" ht="12.95" customHeight="1" x14ac:dyDescent="0.2">
      <c r="C1220" s="71"/>
      <c r="D1220" s="71"/>
      <c r="AA1220" s="49"/>
      <c r="AB1220" s="49"/>
      <c r="AC1220" s="49"/>
      <c r="AD1220" s="49"/>
      <c r="AE1220" s="49"/>
      <c r="AG1220" s="4"/>
      <c r="AN1220" s="49"/>
      <c r="AO1220" s="49"/>
      <c r="AP1220" s="49"/>
      <c r="AQ1220" s="49"/>
      <c r="AR1220" s="49"/>
      <c r="AS1220" s="49"/>
      <c r="AT1220" s="49"/>
      <c r="AU1220" s="49"/>
    </row>
    <row r="1221" spans="3:64" ht="12.95" customHeight="1" x14ac:dyDescent="0.2">
      <c r="C1221" s="71"/>
      <c r="D1221" s="71"/>
      <c r="AA1221" s="49"/>
      <c r="AB1221" s="49"/>
      <c r="AC1221" s="49"/>
      <c r="AD1221" s="49"/>
      <c r="AE1221" s="49"/>
      <c r="AG1221" s="4"/>
      <c r="AN1221" s="49"/>
      <c r="AO1221" s="49"/>
      <c r="AP1221" s="49"/>
      <c r="AQ1221" s="49"/>
      <c r="AR1221" s="49"/>
      <c r="AS1221" s="49"/>
      <c r="AT1221" s="49"/>
      <c r="AU1221" s="49"/>
    </row>
    <row r="1222" spans="3:64" ht="12.95" customHeight="1" x14ac:dyDescent="0.2">
      <c r="C1222" s="71"/>
      <c r="D1222" s="71"/>
      <c r="AA1222" s="49"/>
      <c r="AB1222" s="49"/>
      <c r="AC1222" s="49"/>
      <c r="AD1222" s="49"/>
      <c r="AE1222" s="49"/>
      <c r="AG1222" s="4"/>
      <c r="AN1222" s="49"/>
      <c r="AO1222" s="49"/>
      <c r="AP1222" s="49"/>
      <c r="AQ1222" s="49"/>
      <c r="AR1222" s="49"/>
      <c r="AS1222" s="49"/>
      <c r="AT1222" s="49"/>
      <c r="AU1222" s="49"/>
    </row>
    <row r="1223" spans="3:64" ht="12.95" customHeight="1" x14ac:dyDescent="0.2">
      <c r="C1223" s="71"/>
      <c r="D1223" s="71"/>
      <c r="AA1223" s="49"/>
      <c r="AB1223" s="49"/>
      <c r="AC1223" s="49"/>
      <c r="AD1223" s="49"/>
      <c r="AE1223" s="49"/>
      <c r="AG1223" s="4"/>
      <c r="AN1223" s="49"/>
      <c r="AO1223" s="49"/>
      <c r="AP1223" s="49"/>
      <c r="AQ1223" s="49"/>
      <c r="AR1223" s="49"/>
      <c r="AS1223" s="49"/>
      <c r="AT1223" s="49"/>
      <c r="AU1223" s="49"/>
    </row>
    <row r="1224" spans="3:64" ht="12.95" customHeight="1" x14ac:dyDescent="0.2">
      <c r="C1224" s="71"/>
      <c r="D1224" s="71"/>
      <c r="AA1224" s="49"/>
      <c r="AB1224" s="49"/>
      <c r="AC1224" s="49"/>
      <c r="AD1224" s="49"/>
      <c r="AE1224" s="49"/>
      <c r="AG1224" s="4"/>
      <c r="AN1224" s="49"/>
      <c r="AO1224" s="49"/>
      <c r="AP1224" s="49"/>
      <c r="AQ1224" s="49"/>
      <c r="AR1224" s="49"/>
      <c r="AS1224" s="49"/>
      <c r="AT1224" s="49"/>
      <c r="AU1224" s="49"/>
    </row>
    <row r="1225" spans="3:64" ht="12.95" customHeight="1" x14ac:dyDescent="0.2">
      <c r="C1225" s="71"/>
      <c r="D1225" s="71"/>
      <c r="AA1225" s="49"/>
      <c r="AB1225" s="49"/>
      <c r="AC1225" s="49"/>
      <c r="AD1225" s="49"/>
      <c r="AE1225" s="49"/>
      <c r="AG1225" s="4"/>
      <c r="AN1225" s="49"/>
      <c r="AO1225" s="49"/>
      <c r="AP1225" s="49"/>
      <c r="AQ1225" s="49"/>
      <c r="AR1225" s="49"/>
      <c r="AS1225" s="49"/>
      <c r="AT1225" s="49"/>
      <c r="AU1225" s="49"/>
    </row>
    <row r="1226" spans="3:64" ht="12.95" customHeight="1" x14ac:dyDescent="0.2">
      <c r="C1226" s="71"/>
      <c r="D1226" s="71"/>
      <c r="AA1226" s="49"/>
      <c r="AB1226" s="49"/>
      <c r="AC1226" s="49"/>
      <c r="AD1226" s="49"/>
      <c r="AE1226" s="49"/>
      <c r="AG1226" s="4"/>
      <c r="AN1226" s="49"/>
      <c r="AO1226" s="49"/>
      <c r="AP1226" s="49"/>
      <c r="AQ1226" s="49"/>
      <c r="AR1226" s="49"/>
      <c r="AS1226" s="49"/>
      <c r="AT1226" s="49"/>
      <c r="AU1226" s="49"/>
    </row>
    <row r="1227" spans="3:64" ht="12.95" customHeight="1" x14ac:dyDescent="0.2">
      <c r="C1227" s="71"/>
      <c r="D1227" s="71"/>
      <c r="AA1227" s="49"/>
      <c r="AB1227" s="49"/>
      <c r="AC1227" s="49"/>
      <c r="AD1227" s="49"/>
      <c r="AE1227" s="49"/>
      <c r="AG1227" s="4"/>
      <c r="AN1227" s="49"/>
      <c r="AO1227" s="49"/>
      <c r="AP1227" s="49"/>
      <c r="AQ1227" s="49"/>
      <c r="AR1227" s="49"/>
      <c r="AS1227" s="49"/>
      <c r="AT1227" s="49"/>
      <c r="AU1227" s="49"/>
    </row>
    <row r="1228" spans="3:64" ht="12.95" customHeight="1" x14ac:dyDescent="0.2">
      <c r="C1228" s="71"/>
      <c r="D1228" s="71"/>
      <c r="AA1228" s="49"/>
      <c r="AB1228" s="49"/>
      <c r="AC1228" s="49"/>
      <c r="AD1228" s="49"/>
      <c r="AE1228" s="49"/>
      <c r="AG1228" s="4"/>
      <c r="AN1228" s="49"/>
      <c r="AO1228" s="49"/>
      <c r="AP1228" s="49"/>
      <c r="AQ1228" s="49"/>
      <c r="AR1228" s="49"/>
      <c r="AS1228" s="49"/>
      <c r="AT1228" s="49"/>
      <c r="AU1228" s="49"/>
    </row>
    <row r="1229" spans="3:64" ht="12.95" customHeight="1" x14ac:dyDescent="0.2">
      <c r="C1229" s="71"/>
      <c r="D1229" s="71"/>
      <c r="AA1229" s="49"/>
      <c r="AB1229" s="49"/>
      <c r="AC1229" s="49"/>
      <c r="AD1229" s="49"/>
      <c r="AE1229" s="49"/>
      <c r="AG1229" s="4"/>
      <c r="AN1229" s="49"/>
      <c r="AO1229" s="49"/>
      <c r="AP1229" s="49"/>
      <c r="AQ1229" s="49"/>
      <c r="AR1229" s="49"/>
      <c r="AS1229" s="49"/>
      <c r="AT1229" s="49"/>
      <c r="AU1229" s="49"/>
    </row>
    <row r="1230" spans="3:64" ht="12.95" customHeight="1" x14ac:dyDescent="0.2">
      <c r="C1230" s="71"/>
      <c r="D1230" s="71"/>
      <c r="AA1230" s="49"/>
      <c r="AB1230" s="49"/>
      <c r="AC1230" s="49"/>
      <c r="AD1230" s="49"/>
      <c r="AE1230" s="49"/>
      <c r="AG1230" s="4"/>
      <c r="AN1230" s="49"/>
      <c r="AO1230" s="49"/>
      <c r="AP1230" s="49"/>
      <c r="AQ1230" s="49"/>
      <c r="AR1230" s="49"/>
      <c r="AS1230" s="49"/>
      <c r="AT1230" s="49"/>
      <c r="AU1230" s="49"/>
      <c r="AV1230" s="49"/>
      <c r="AW1230" s="49"/>
      <c r="AX1230" s="49"/>
      <c r="AY1230" s="49"/>
      <c r="AZ1230" s="49"/>
      <c r="BA1230" s="49"/>
      <c r="BB1230" s="49"/>
      <c r="BC1230" s="49"/>
      <c r="BD1230" s="49"/>
      <c r="BE1230" s="49"/>
      <c r="BF1230" s="49"/>
      <c r="BG1230" s="49"/>
      <c r="BH1230" s="49"/>
      <c r="BI1230" s="49"/>
      <c r="BJ1230" s="49"/>
      <c r="BK1230" s="49"/>
      <c r="BL1230" s="49"/>
    </row>
    <row r="1231" spans="3:64" ht="12.95" customHeight="1" x14ac:dyDescent="0.2">
      <c r="C1231" s="71"/>
      <c r="D1231" s="71"/>
      <c r="AA1231" s="49"/>
      <c r="AB1231" s="49"/>
      <c r="AC1231" s="49"/>
      <c r="AD1231" s="49"/>
      <c r="AE1231" s="49"/>
      <c r="AG1231" s="4"/>
      <c r="AN1231" s="49"/>
      <c r="AO1231" s="49"/>
      <c r="AP1231" s="49"/>
      <c r="AQ1231" s="49"/>
      <c r="AR1231" s="49"/>
      <c r="AS1231" s="49"/>
      <c r="AT1231" s="49"/>
      <c r="AU1231" s="49"/>
    </row>
    <row r="1232" spans="3:64" ht="12.95" customHeight="1" x14ac:dyDescent="0.2">
      <c r="C1232" s="71"/>
      <c r="D1232" s="71"/>
      <c r="AA1232" s="49"/>
      <c r="AB1232" s="49"/>
      <c r="AC1232" s="49"/>
      <c r="AD1232" s="49"/>
      <c r="AE1232" s="49"/>
      <c r="AG1232" s="4"/>
      <c r="AN1232" s="49"/>
      <c r="AO1232" s="49"/>
      <c r="AP1232" s="49"/>
      <c r="AQ1232" s="49"/>
      <c r="AR1232" s="49"/>
      <c r="AS1232" s="49"/>
      <c r="AT1232" s="49"/>
      <c r="AU1232" s="49"/>
    </row>
    <row r="1233" spans="3:64" ht="12.95" customHeight="1" x14ac:dyDescent="0.2">
      <c r="C1233" s="71"/>
      <c r="D1233" s="71"/>
      <c r="AA1233" s="49"/>
      <c r="AB1233" s="49"/>
      <c r="AC1233" s="49"/>
      <c r="AD1233" s="49"/>
      <c r="AE1233" s="49"/>
      <c r="AG1233" s="4"/>
      <c r="AN1233" s="49"/>
      <c r="AO1233" s="49"/>
      <c r="AP1233" s="49"/>
      <c r="AQ1233" s="49"/>
      <c r="AR1233" s="49"/>
      <c r="AS1233" s="49"/>
      <c r="AT1233" s="49"/>
      <c r="AU1233" s="49"/>
    </row>
    <row r="1234" spans="3:64" ht="12.95" customHeight="1" x14ac:dyDescent="0.2">
      <c r="C1234" s="71"/>
      <c r="D1234" s="71"/>
      <c r="AA1234" s="49"/>
      <c r="AB1234" s="49"/>
      <c r="AC1234" s="49"/>
      <c r="AD1234" s="49"/>
      <c r="AE1234" s="49"/>
      <c r="AG1234" s="4"/>
      <c r="AN1234" s="49"/>
      <c r="AO1234" s="49"/>
      <c r="AP1234" s="49"/>
      <c r="AQ1234" s="49"/>
      <c r="AR1234" s="49"/>
      <c r="AS1234" s="49"/>
      <c r="AT1234" s="49"/>
      <c r="AU1234" s="49"/>
    </row>
    <row r="1235" spans="3:64" ht="12.95" customHeight="1" x14ac:dyDescent="0.2">
      <c r="C1235" s="71"/>
      <c r="D1235" s="71"/>
      <c r="AA1235" s="49"/>
      <c r="AB1235" s="49"/>
      <c r="AC1235" s="49"/>
      <c r="AD1235" s="49"/>
      <c r="AE1235" s="49"/>
      <c r="AG1235" s="4"/>
      <c r="AN1235" s="49"/>
      <c r="AO1235" s="49"/>
      <c r="AP1235" s="49"/>
      <c r="AQ1235" s="49"/>
      <c r="AR1235" s="49"/>
      <c r="AS1235" s="49"/>
      <c r="AT1235" s="49"/>
      <c r="AU1235" s="49"/>
    </row>
    <row r="1236" spans="3:64" ht="12.95" customHeight="1" x14ac:dyDescent="0.2">
      <c r="C1236" s="71"/>
      <c r="D1236" s="71"/>
      <c r="AA1236" s="49"/>
      <c r="AB1236" s="49"/>
      <c r="AC1236" s="49"/>
      <c r="AD1236" s="49"/>
      <c r="AE1236" s="49"/>
      <c r="AG1236" s="4"/>
      <c r="AN1236" s="49"/>
      <c r="AO1236" s="49"/>
      <c r="AP1236" s="49"/>
      <c r="AQ1236" s="49"/>
      <c r="AR1236" s="49"/>
      <c r="AS1236" s="49"/>
      <c r="AT1236" s="49"/>
      <c r="AU1236" s="49"/>
    </row>
    <row r="1237" spans="3:64" ht="12.95" customHeight="1" x14ac:dyDescent="0.2">
      <c r="C1237" s="71"/>
      <c r="D1237" s="71"/>
      <c r="AA1237" s="49"/>
      <c r="AB1237" s="49"/>
      <c r="AC1237" s="49"/>
      <c r="AD1237" s="49"/>
      <c r="AE1237" s="49"/>
      <c r="AG1237" s="4"/>
      <c r="AN1237" s="49"/>
      <c r="AO1237" s="49"/>
      <c r="AP1237" s="49"/>
      <c r="AQ1237" s="49"/>
      <c r="AR1237" s="49"/>
      <c r="AS1237" s="49"/>
      <c r="AT1237" s="49"/>
      <c r="AU1237" s="49"/>
    </row>
    <row r="1238" spans="3:64" ht="12.95" customHeight="1" x14ac:dyDescent="0.2">
      <c r="C1238" s="71"/>
      <c r="D1238" s="71"/>
      <c r="AA1238" s="49"/>
      <c r="AB1238" s="49"/>
      <c r="AC1238" s="49"/>
      <c r="AD1238" s="49"/>
      <c r="AE1238" s="49"/>
      <c r="AG1238" s="4"/>
      <c r="AN1238" s="49"/>
      <c r="AO1238" s="49"/>
      <c r="AP1238" s="49"/>
      <c r="AQ1238" s="49"/>
      <c r="AR1238" s="49"/>
      <c r="AS1238" s="49"/>
      <c r="AT1238" s="49"/>
      <c r="AU1238" s="49"/>
    </row>
    <row r="1239" spans="3:64" ht="12.95" customHeight="1" x14ac:dyDescent="0.2">
      <c r="C1239" s="71"/>
      <c r="D1239" s="71"/>
      <c r="AA1239" s="49"/>
      <c r="AB1239" s="49"/>
      <c r="AC1239" s="49"/>
      <c r="AD1239" s="49"/>
      <c r="AE1239" s="49"/>
      <c r="AG1239" s="4"/>
      <c r="AN1239" s="49"/>
      <c r="AO1239" s="49"/>
      <c r="AP1239" s="49"/>
      <c r="AQ1239" s="49"/>
      <c r="AR1239" s="49"/>
      <c r="AS1239" s="49"/>
      <c r="AT1239" s="49"/>
      <c r="AU1239" s="49"/>
    </row>
    <row r="1240" spans="3:64" ht="12.95" customHeight="1" x14ac:dyDescent="0.2">
      <c r="C1240" s="71"/>
      <c r="D1240" s="71"/>
      <c r="AA1240" s="49"/>
      <c r="AB1240" s="49"/>
      <c r="AC1240" s="49"/>
      <c r="AD1240" s="49"/>
      <c r="AE1240" s="49"/>
      <c r="AG1240" s="4"/>
      <c r="AN1240" s="49"/>
      <c r="AO1240" s="49"/>
      <c r="AP1240" s="49"/>
      <c r="AQ1240" s="49"/>
      <c r="AR1240" s="49"/>
      <c r="AS1240" s="49"/>
      <c r="AT1240" s="49"/>
      <c r="AU1240" s="49"/>
    </row>
    <row r="1241" spans="3:64" ht="12.95" customHeight="1" x14ac:dyDescent="0.2">
      <c r="C1241" s="71"/>
      <c r="D1241" s="71"/>
      <c r="AA1241" s="49"/>
      <c r="AB1241" s="49"/>
      <c r="AC1241" s="49"/>
      <c r="AD1241" s="49"/>
      <c r="AE1241" s="49"/>
      <c r="AG1241" s="4"/>
      <c r="AN1241" s="49"/>
      <c r="AO1241" s="49"/>
      <c r="AP1241" s="49"/>
      <c r="AQ1241" s="49"/>
      <c r="AR1241" s="49"/>
      <c r="AS1241" s="49"/>
      <c r="AT1241" s="49"/>
      <c r="AU1241" s="49"/>
    </row>
    <row r="1242" spans="3:64" ht="12.95" customHeight="1" x14ac:dyDescent="0.2">
      <c r="C1242" s="71"/>
      <c r="D1242" s="71"/>
      <c r="AA1242" s="49"/>
      <c r="AB1242" s="49"/>
      <c r="AC1242" s="49"/>
      <c r="AD1242" s="49"/>
      <c r="AE1242" s="49"/>
      <c r="AG1242" s="4"/>
      <c r="AN1242" s="49"/>
      <c r="AO1242" s="49"/>
      <c r="AP1242" s="49"/>
      <c r="AQ1242" s="49"/>
      <c r="AR1242" s="49"/>
      <c r="AS1242" s="49"/>
      <c r="AT1242" s="49"/>
      <c r="AU1242" s="49"/>
    </row>
    <row r="1243" spans="3:64" ht="12.95" customHeight="1" x14ac:dyDescent="0.2">
      <c r="C1243" s="71"/>
      <c r="D1243" s="71"/>
      <c r="AA1243" s="49"/>
      <c r="AB1243" s="49"/>
      <c r="AC1243" s="49"/>
      <c r="AD1243" s="49"/>
      <c r="AE1243" s="49"/>
      <c r="AG1243" s="4"/>
      <c r="AN1243" s="49"/>
      <c r="AO1243" s="49"/>
      <c r="AP1243" s="49"/>
      <c r="AQ1243" s="49"/>
      <c r="AR1243" s="49"/>
      <c r="AS1243" s="49"/>
      <c r="AT1243" s="49"/>
      <c r="AU1243" s="49"/>
    </row>
    <row r="1244" spans="3:64" ht="12.95" customHeight="1" x14ac:dyDescent="0.2">
      <c r="C1244" s="71"/>
      <c r="D1244" s="71"/>
      <c r="AA1244" s="49"/>
      <c r="AB1244" s="49"/>
      <c r="AC1244" s="49"/>
      <c r="AD1244" s="49"/>
      <c r="AE1244" s="49"/>
      <c r="AG1244" s="4"/>
      <c r="AN1244" s="49"/>
      <c r="AO1244" s="49"/>
      <c r="AP1244" s="49"/>
      <c r="AQ1244" s="49"/>
      <c r="AR1244" s="49"/>
      <c r="AS1244" s="49"/>
      <c r="AT1244" s="49"/>
      <c r="AU1244" s="49"/>
    </row>
    <row r="1245" spans="3:64" ht="12.95" customHeight="1" x14ac:dyDescent="0.2">
      <c r="C1245" s="71"/>
      <c r="D1245" s="71"/>
      <c r="AA1245" s="49"/>
      <c r="AB1245" s="49"/>
      <c r="AC1245" s="49"/>
      <c r="AD1245" s="49"/>
      <c r="AE1245" s="49"/>
      <c r="AG1245" s="4"/>
      <c r="AN1245" s="49"/>
      <c r="AO1245" s="49"/>
      <c r="AP1245" s="49"/>
      <c r="AQ1245" s="49"/>
      <c r="AR1245" s="49"/>
      <c r="AS1245" s="49"/>
      <c r="AT1245" s="49"/>
      <c r="AU1245" s="49"/>
    </row>
    <row r="1246" spans="3:64" ht="12.95" customHeight="1" x14ac:dyDescent="0.2">
      <c r="C1246" s="71"/>
      <c r="D1246" s="71"/>
      <c r="AA1246" s="49"/>
      <c r="AB1246" s="49"/>
      <c r="AC1246" s="49"/>
      <c r="AD1246" s="49"/>
      <c r="AE1246" s="49"/>
      <c r="AG1246" s="4"/>
      <c r="AN1246" s="49"/>
      <c r="AO1246" s="49"/>
      <c r="AP1246" s="49"/>
      <c r="AQ1246" s="49"/>
      <c r="AR1246" s="49"/>
      <c r="AS1246" s="49"/>
      <c r="AT1246" s="49"/>
      <c r="AU1246" s="49"/>
    </row>
    <row r="1247" spans="3:64" ht="12.95" customHeight="1" x14ac:dyDescent="0.2">
      <c r="C1247" s="71"/>
      <c r="D1247" s="71"/>
      <c r="AA1247" s="49"/>
      <c r="AB1247" s="49"/>
      <c r="AC1247" s="49"/>
      <c r="AD1247" s="49"/>
      <c r="AE1247" s="49"/>
      <c r="AG1247" s="4"/>
      <c r="AN1247" s="49"/>
      <c r="AO1247" s="49"/>
      <c r="AP1247" s="49"/>
      <c r="AQ1247" s="49"/>
      <c r="AR1247" s="49"/>
      <c r="AS1247" s="49"/>
      <c r="AT1247" s="49"/>
      <c r="AU1247" s="49"/>
      <c r="AV1247" s="49"/>
      <c r="AW1247" s="49"/>
      <c r="AX1247" s="49"/>
      <c r="AY1247" s="49"/>
      <c r="AZ1247" s="49"/>
      <c r="BA1247" s="49"/>
      <c r="BB1247" s="49"/>
      <c r="BC1247" s="49"/>
      <c r="BD1247" s="49"/>
      <c r="BE1247" s="49"/>
      <c r="BF1247" s="49"/>
      <c r="BG1247" s="49"/>
      <c r="BH1247" s="49"/>
      <c r="BI1247" s="49"/>
      <c r="BJ1247" s="49"/>
      <c r="BK1247" s="49"/>
      <c r="BL1247" s="49"/>
    </row>
    <row r="1248" spans="3:64" ht="12.95" customHeight="1" x14ac:dyDescent="0.2">
      <c r="C1248" s="71"/>
      <c r="D1248" s="71"/>
      <c r="AA1248" s="49"/>
      <c r="AB1248" s="49"/>
      <c r="AC1248" s="49"/>
      <c r="AD1248" s="49"/>
      <c r="AE1248" s="49"/>
      <c r="AG1248" s="4"/>
      <c r="AN1248" s="49"/>
      <c r="AO1248" s="49"/>
      <c r="AP1248" s="49"/>
      <c r="AQ1248" s="49"/>
      <c r="AR1248" s="49"/>
      <c r="AS1248" s="49"/>
      <c r="AT1248" s="49"/>
      <c r="AU1248" s="49"/>
    </row>
    <row r="1249" spans="3:64" ht="12.95" customHeight="1" x14ac:dyDescent="0.2">
      <c r="C1249" s="71"/>
      <c r="D1249" s="71"/>
      <c r="AA1249" s="49"/>
      <c r="AB1249" s="49"/>
      <c r="AC1249" s="49"/>
      <c r="AD1249" s="49"/>
      <c r="AE1249" s="49"/>
      <c r="AG1249" s="4"/>
      <c r="AN1249" s="49"/>
      <c r="AO1249" s="49"/>
      <c r="AP1249" s="49"/>
      <c r="AQ1249" s="49"/>
      <c r="AR1249" s="49"/>
      <c r="AS1249" s="49"/>
      <c r="AT1249" s="49"/>
      <c r="AU1249" s="49"/>
    </row>
    <row r="1250" spans="3:64" ht="12.95" customHeight="1" x14ac:dyDescent="0.2">
      <c r="C1250" s="71"/>
      <c r="D1250" s="71"/>
      <c r="AA1250" s="49"/>
      <c r="AB1250" s="49"/>
      <c r="AC1250" s="49"/>
      <c r="AD1250" s="49"/>
      <c r="AE1250" s="49"/>
      <c r="AG1250" s="4"/>
      <c r="AN1250" s="49"/>
      <c r="AO1250" s="49"/>
      <c r="AP1250" s="49"/>
      <c r="AQ1250" s="49"/>
      <c r="AR1250" s="49"/>
      <c r="AS1250" s="49"/>
      <c r="AT1250" s="49"/>
      <c r="AU1250" s="49"/>
    </row>
    <row r="1251" spans="3:64" ht="12.95" customHeight="1" x14ac:dyDescent="0.2">
      <c r="C1251" s="71"/>
      <c r="D1251" s="71"/>
      <c r="AA1251" s="49"/>
      <c r="AB1251" s="49"/>
      <c r="AC1251" s="49"/>
      <c r="AD1251" s="49"/>
      <c r="AE1251" s="49"/>
      <c r="AG1251" s="4"/>
      <c r="AN1251" s="49"/>
      <c r="AO1251" s="49"/>
      <c r="AP1251" s="49"/>
      <c r="AQ1251" s="49"/>
      <c r="AR1251" s="49"/>
      <c r="AS1251" s="49"/>
      <c r="AT1251" s="49"/>
      <c r="AU1251" s="49"/>
    </row>
    <row r="1252" spans="3:64" ht="12.95" customHeight="1" x14ac:dyDescent="0.2">
      <c r="C1252" s="71"/>
      <c r="D1252" s="71"/>
      <c r="AA1252" s="49"/>
      <c r="AB1252" s="49"/>
      <c r="AC1252" s="49"/>
      <c r="AD1252" s="49"/>
      <c r="AE1252" s="49"/>
      <c r="AG1252" s="4"/>
      <c r="AN1252" s="49"/>
      <c r="AO1252" s="49"/>
      <c r="AP1252" s="49"/>
      <c r="AQ1252" s="49"/>
      <c r="AR1252" s="49"/>
      <c r="AS1252" s="49"/>
      <c r="AT1252" s="49"/>
      <c r="AU1252" s="49"/>
    </row>
    <row r="1253" spans="3:64" ht="12.95" customHeight="1" x14ac:dyDescent="0.2">
      <c r="C1253" s="71"/>
      <c r="D1253" s="71"/>
      <c r="AA1253" s="49"/>
      <c r="AB1253" s="49"/>
      <c r="AC1253" s="49"/>
      <c r="AD1253" s="49"/>
      <c r="AE1253" s="49"/>
      <c r="AG1253" s="4"/>
      <c r="AN1253" s="49"/>
      <c r="AO1253" s="49"/>
      <c r="AP1253" s="49"/>
      <c r="AQ1253" s="49"/>
      <c r="AR1253" s="49"/>
      <c r="AS1253" s="49"/>
      <c r="AT1253" s="49"/>
      <c r="AU1253" s="49"/>
    </row>
    <row r="1254" spans="3:64" ht="12.95" customHeight="1" x14ac:dyDescent="0.2">
      <c r="C1254" s="71"/>
      <c r="D1254" s="71"/>
      <c r="AA1254" s="49"/>
      <c r="AB1254" s="49"/>
      <c r="AC1254" s="49"/>
      <c r="AD1254" s="49"/>
      <c r="AE1254" s="49"/>
      <c r="AG1254" s="4"/>
      <c r="AN1254" s="49"/>
      <c r="AO1254" s="49"/>
      <c r="AP1254" s="49"/>
      <c r="AQ1254" s="49"/>
      <c r="AR1254" s="49"/>
      <c r="AS1254" s="49"/>
      <c r="AT1254" s="49"/>
      <c r="AU1254" s="49"/>
    </row>
    <row r="1255" spans="3:64" ht="12.95" customHeight="1" x14ac:dyDescent="0.2">
      <c r="C1255" s="71"/>
      <c r="D1255" s="71"/>
      <c r="AA1255" s="49"/>
      <c r="AB1255" s="49"/>
      <c r="AC1255" s="49"/>
      <c r="AD1255" s="49"/>
      <c r="AE1255" s="49"/>
      <c r="AG1255" s="4"/>
      <c r="AN1255" s="49"/>
      <c r="AO1255" s="49"/>
      <c r="AP1255" s="49"/>
      <c r="AQ1255" s="49"/>
      <c r="AR1255" s="49"/>
      <c r="AS1255" s="49"/>
      <c r="AT1255" s="49"/>
      <c r="AU1255" s="49"/>
    </row>
    <row r="1256" spans="3:64" ht="12.95" customHeight="1" x14ac:dyDescent="0.2">
      <c r="C1256" s="71"/>
      <c r="D1256" s="71"/>
      <c r="AA1256" s="49"/>
      <c r="AB1256" s="49"/>
      <c r="AC1256" s="49"/>
      <c r="AD1256" s="49"/>
      <c r="AE1256" s="49"/>
      <c r="AG1256" s="4"/>
      <c r="AN1256" s="49"/>
      <c r="AO1256" s="49"/>
      <c r="AP1256" s="49"/>
      <c r="AQ1256" s="49"/>
      <c r="AR1256" s="49"/>
      <c r="AS1256" s="49"/>
      <c r="AT1256" s="49"/>
      <c r="AU1256" s="49"/>
      <c r="AV1256" s="49"/>
      <c r="AW1256" s="49"/>
      <c r="AX1256" s="49"/>
      <c r="AY1256" s="49"/>
      <c r="AZ1256" s="49"/>
      <c r="BA1256" s="49"/>
      <c r="BB1256" s="49"/>
      <c r="BC1256" s="49"/>
      <c r="BD1256" s="49"/>
      <c r="BE1256" s="49"/>
      <c r="BF1256" s="49"/>
      <c r="BG1256" s="49"/>
      <c r="BH1256" s="49"/>
      <c r="BI1256" s="49"/>
      <c r="BJ1256" s="49"/>
      <c r="BK1256" s="49"/>
      <c r="BL1256" s="49"/>
    </row>
    <row r="1257" spans="3:64" ht="12.95" customHeight="1" x14ac:dyDescent="0.2">
      <c r="C1257" s="71"/>
      <c r="D1257" s="71"/>
      <c r="AA1257" s="49"/>
      <c r="AB1257" s="49"/>
      <c r="AC1257" s="49"/>
      <c r="AD1257" s="49"/>
      <c r="AE1257" s="49"/>
      <c r="AG1257" s="4"/>
      <c r="AN1257" s="49"/>
      <c r="AO1257" s="49"/>
      <c r="AP1257" s="49"/>
      <c r="AQ1257" s="49"/>
      <c r="AR1257" s="49"/>
      <c r="AS1257" s="49"/>
      <c r="AT1257" s="49"/>
      <c r="AU1257" s="49"/>
    </row>
    <row r="1258" spans="3:64" ht="12.95" customHeight="1" x14ac:dyDescent="0.2">
      <c r="C1258" s="71"/>
      <c r="D1258" s="71"/>
      <c r="AA1258" s="49"/>
      <c r="AB1258" s="49"/>
      <c r="AC1258" s="49"/>
      <c r="AD1258" s="49"/>
      <c r="AE1258" s="49"/>
      <c r="AG1258" s="4"/>
      <c r="AN1258" s="49"/>
      <c r="AO1258" s="49"/>
      <c r="AP1258" s="49"/>
      <c r="AQ1258" s="49"/>
      <c r="AR1258" s="49"/>
      <c r="AS1258" s="49"/>
      <c r="AT1258" s="49"/>
      <c r="AU1258" s="49"/>
    </row>
    <row r="1259" spans="3:64" ht="12.95" customHeight="1" x14ac:dyDescent="0.2">
      <c r="C1259" s="71"/>
      <c r="D1259" s="71"/>
      <c r="AA1259" s="49"/>
      <c r="AB1259" s="49"/>
      <c r="AC1259" s="49"/>
      <c r="AD1259" s="49"/>
      <c r="AE1259" s="49"/>
      <c r="AG1259" s="4"/>
      <c r="AN1259" s="49"/>
      <c r="AO1259" s="49"/>
      <c r="AP1259" s="49"/>
      <c r="AQ1259" s="49"/>
      <c r="AR1259" s="49"/>
      <c r="AS1259" s="49"/>
      <c r="AT1259" s="49"/>
      <c r="AU1259" s="49"/>
    </row>
    <row r="1260" spans="3:64" ht="12.95" customHeight="1" x14ac:dyDescent="0.2">
      <c r="C1260" s="71"/>
      <c r="D1260" s="71"/>
      <c r="AA1260" s="49"/>
      <c r="AB1260" s="49"/>
      <c r="AC1260" s="49"/>
      <c r="AD1260" s="49"/>
      <c r="AE1260" s="49"/>
      <c r="AG1260" s="4"/>
      <c r="AN1260" s="49"/>
      <c r="AO1260" s="49"/>
      <c r="AP1260" s="49"/>
      <c r="AQ1260" s="49"/>
      <c r="AR1260" s="49"/>
      <c r="AS1260" s="49"/>
      <c r="AT1260" s="49"/>
      <c r="AU1260" s="49"/>
    </row>
    <row r="1261" spans="3:64" ht="12.95" customHeight="1" x14ac:dyDescent="0.2">
      <c r="C1261" s="71"/>
      <c r="D1261" s="71"/>
      <c r="AA1261" s="49"/>
      <c r="AB1261" s="49"/>
      <c r="AC1261" s="49"/>
      <c r="AD1261" s="49"/>
      <c r="AE1261" s="49"/>
      <c r="AG1261" s="4"/>
      <c r="AN1261" s="49"/>
      <c r="AO1261" s="49"/>
      <c r="AP1261" s="49"/>
      <c r="AQ1261" s="49"/>
      <c r="AR1261" s="49"/>
      <c r="AS1261" s="49"/>
      <c r="AT1261" s="49"/>
      <c r="AU1261" s="49"/>
    </row>
    <row r="1262" spans="3:64" ht="12.95" customHeight="1" x14ac:dyDescent="0.2">
      <c r="C1262" s="71"/>
      <c r="D1262" s="71"/>
      <c r="AA1262" s="49"/>
      <c r="AB1262" s="49"/>
      <c r="AC1262" s="49"/>
      <c r="AD1262" s="49"/>
      <c r="AE1262" s="49"/>
      <c r="AG1262" s="4"/>
      <c r="AN1262" s="49"/>
      <c r="AO1262" s="49"/>
      <c r="AP1262" s="49"/>
      <c r="AQ1262" s="49"/>
      <c r="AR1262" s="49"/>
      <c r="AS1262" s="49"/>
      <c r="AT1262" s="49"/>
      <c r="AU1262" s="49"/>
    </row>
    <row r="1263" spans="3:64" ht="12.95" customHeight="1" x14ac:dyDescent="0.2">
      <c r="C1263" s="71"/>
      <c r="D1263" s="71"/>
      <c r="AA1263" s="49"/>
      <c r="AB1263" s="49"/>
      <c r="AC1263" s="49"/>
      <c r="AD1263" s="49"/>
      <c r="AE1263" s="49"/>
      <c r="AG1263" s="4"/>
      <c r="AN1263" s="49"/>
      <c r="AO1263" s="49"/>
      <c r="AP1263" s="49"/>
      <c r="AQ1263" s="49"/>
      <c r="AR1263" s="49"/>
      <c r="AS1263" s="49"/>
      <c r="AT1263" s="49"/>
      <c r="AU1263" s="49"/>
    </row>
    <row r="1264" spans="3:64" ht="12.95" customHeight="1" x14ac:dyDescent="0.2">
      <c r="C1264" s="71"/>
      <c r="D1264" s="71"/>
      <c r="AA1264" s="49"/>
      <c r="AB1264" s="49"/>
      <c r="AC1264" s="49"/>
      <c r="AD1264" s="49"/>
      <c r="AE1264" s="49"/>
      <c r="AG1264" s="4"/>
      <c r="AN1264" s="49"/>
      <c r="AO1264" s="49"/>
      <c r="AP1264" s="49"/>
      <c r="AQ1264" s="49"/>
      <c r="AR1264" s="49"/>
      <c r="AS1264" s="49"/>
      <c r="AT1264" s="49"/>
      <c r="AU1264" s="49"/>
    </row>
    <row r="1265" spans="3:47" ht="12.95" customHeight="1" x14ac:dyDescent="0.2">
      <c r="C1265" s="71"/>
      <c r="D1265" s="71"/>
      <c r="AA1265" s="49"/>
      <c r="AB1265" s="49"/>
      <c r="AC1265" s="49"/>
      <c r="AD1265" s="49"/>
      <c r="AE1265" s="49"/>
      <c r="AG1265" s="4"/>
      <c r="AN1265" s="49"/>
      <c r="AO1265" s="49"/>
      <c r="AP1265" s="49"/>
      <c r="AQ1265" s="49"/>
      <c r="AR1265" s="49"/>
      <c r="AS1265" s="49"/>
      <c r="AT1265" s="49"/>
      <c r="AU1265" s="49"/>
    </row>
    <row r="1266" spans="3:47" ht="12.95" customHeight="1" x14ac:dyDescent="0.2">
      <c r="C1266" s="71"/>
      <c r="D1266" s="71"/>
      <c r="AA1266" s="49"/>
      <c r="AB1266" s="49"/>
      <c r="AC1266" s="49"/>
      <c r="AD1266" s="49"/>
      <c r="AE1266" s="49"/>
      <c r="AG1266" s="4"/>
      <c r="AN1266" s="49"/>
      <c r="AO1266" s="49"/>
      <c r="AP1266" s="49"/>
      <c r="AQ1266" s="49"/>
      <c r="AR1266" s="49"/>
      <c r="AS1266" s="49"/>
      <c r="AT1266" s="49"/>
      <c r="AU1266" s="49"/>
    </row>
    <row r="1267" spans="3:47" ht="12.95" customHeight="1" x14ac:dyDescent="0.2">
      <c r="C1267" s="71"/>
      <c r="D1267" s="71"/>
      <c r="AA1267" s="49"/>
      <c r="AB1267" s="49"/>
      <c r="AC1267" s="49"/>
      <c r="AD1267" s="49"/>
      <c r="AE1267" s="49"/>
      <c r="AG1267" s="4"/>
      <c r="AN1267" s="49"/>
      <c r="AO1267" s="49"/>
      <c r="AP1267" s="49"/>
      <c r="AQ1267" s="49"/>
      <c r="AR1267" s="49"/>
      <c r="AS1267" s="49"/>
      <c r="AT1267" s="49"/>
      <c r="AU1267" s="49"/>
    </row>
    <row r="1268" spans="3:47" ht="12.95" customHeight="1" x14ac:dyDescent="0.2">
      <c r="C1268" s="71"/>
      <c r="D1268" s="71"/>
      <c r="AA1268" s="49"/>
      <c r="AB1268" s="49"/>
      <c r="AC1268" s="49"/>
      <c r="AD1268" s="49"/>
      <c r="AE1268" s="49"/>
      <c r="AG1268" s="4"/>
      <c r="AN1268" s="49"/>
      <c r="AO1268" s="49"/>
      <c r="AP1268" s="49"/>
      <c r="AQ1268" s="49"/>
      <c r="AR1268" s="49"/>
      <c r="AS1268" s="49"/>
      <c r="AT1268" s="49"/>
      <c r="AU1268" s="49"/>
    </row>
    <row r="1269" spans="3:47" ht="12.95" customHeight="1" x14ac:dyDescent="0.2">
      <c r="C1269" s="71"/>
      <c r="D1269" s="71"/>
      <c r="AA1269" s="49"/>
      <c r="AB1269" s="49"/>
      <c r="AC1269" s="49"/>
      <c r="AD1269" s="49"/>
      <c r="AE1269" s="49"/>
      <c r="AG1269" s="4"/>
      <c r="AN1269" s="49"/>
      <c r="AO1269" s="49"/>
      <c r="AP1269" s="49"/>
      <c r="AQ1269" s="49"/>
      <c r="AR1269" s="49"/>
      <c r="AS1269" s="49"/>
      <c r="AT1269" s="49"/>
      <c r="AU1269" s="49"/>
    </row>
    <row r="1270" spans="3:47" ht="12.95" customHeight="1" x14ac:dyDescent="0.2">
      <c r="C1270" s="71"/>
      <c r="D1270" s="71"/>
      <c r="AA1270" s="49"/>
      <c r="AB1270" s="49"/>
      <c r="AC1270" s="49"/>
      <c r="AD1270" s="49"/>
      <c r="AE1270" s="49"/>
      <c r="AG1270" s="4"/>
      <c r="AN1270" s="49"/>
      <c r="AO1270" s="49"/>
      <c r="AP1270" s="49"/>
      <c r="AQ1270" s="49"/>
      <c r="AR1270" s="49"/>
      <c r="AS1270" s="49"/>
      <c r="AT1270" s="49"/>
      <c r="AU1270" s="49"/>
    </row>
    <row r="1271" spans="3:47" ht="12.95" customHeight="1" x14ac:dyDescent="0.2">
      <c r="C1271" s="71"/>
      <c r="D1271" s="71"/>
      <c r="AA1271" s="49"/>
      <c r="AB1271" s="49"/>
      <c r="AC1271" s="49"/>
      <c r="AD1271" s="49"/>
      <c r="AE1271" s="49"/>
      <c r="AG1271" s="4"/>
      <c r="AN1271" s="49"/>
      <c r="AO1271" s="49"/>
      <c r="AP1271" s="49"/>
      <c r="AQ1271" s="49"/>
      <c r="AR1271" s="49"/>
      <c r="AS1271" s="49"/>
      <c r="AT1271" s="49"/>
      <c r="AU1271" s="49"/>
    </row>
    <row r="1272" spans="3:47" ht="12.95" customHeight="1" x14ac:dyDescent="0.2">
      <c r="C1272" s="71"/>
      <c r="D1272" s="71"/>
      <c r="AA1272" s="49"/>
      <c r="AB1272" s="49"/>
      <c r="AC1272" s="49"/>
      <c r="AD1272" s="49"/>
      <c r="AE1272" s="49"/>
      <c r="AG1272" s="4"/>
      <c r="AN1272" s="49"/>
      <c r="AO1272" s="49"/>
      <c r="AP1272" s="49"/>
      <c r="AQ1272" s="49"/>
      <c r="AR1272" s="49"/>
      <c r="AS1272" s="49"/>
      <c r="AT1272" s="49"/>
      <c r="AU1272" s="49"/>
    </row>
    <row r="1273" spans="3:47" ht="12.95" customHeight="1" x14ac:dyDescent="0.2">
      <c r="C1273" s="71"/>
      <c r="D1273" s="71"/>
      <c r="AA1273" s="49"/>
      <c r="AB1273" s="49"/>
      <c r="AC1273" s="49"/>
      <c r="AD1273" s="49"/>
      <c r="AE1273" s="49"/>
      <c r="AG1273" s="4"/>
      <c r="AN1273" s="49"/>
      <c r="AO1273" s="49"/>
      <c r="AP1273" s="49"/>
      <c r="AQ1273" s="49"/>
      <c r="AR1273" s="49"/>
      <c r="AS1273" s="49"/>
      <c r="AT1273" s="49"/>
      <c r="AU1273" s="49"/>
    </row>
    <row r="1274" spans="3:47" ht="12.95" customHeight="1" x14ac:dyDescent="0.2">
      <c r="C1274" s="71"/>
      <c r="D1274" s="71"/>
      <c r="AA1274" s="49"/>
      <c r="AB1274" s="49"/>
      <c r="AC1274" s="49"/>
      <c r="AD1274" s="49"/>
      <c r="AE1274" s="49"/>
      <c r="AG1274" s="4"/>
      <c r="AN1274" s="49"/>
      <c r="AO1274" s="49"/>
      <c r="AP1274" s="49"/>
      <c r="AQ1274" s="49"/>
      <c r="AR1274" s="49"/>
      <c r="AS1274" s="49"/>
      <c r="AT1274" s="49"/>
      <c r="AU1274" s="49"/>
    </row>
    <row r="1275" spans="3:47" ht="12.95" customHeight="1" x14ac:dyDescent="0.2">
      <c r="C1275" s="71"/>
      <c r="D1275" s="71"/>
      <c r="AA1275" s="49"/>
      <c r="AB1275" s="49"/>
      <c r="AC1275" s="49"/>
      <c r="AD1275" s="49"/>
      <c r="AE1275" s="49"/>
      <c r="AG1275" s="4"/>
      <c r="AN1275" s="49"/>
      <c r="AO1275" s="49"/>
      <c r="AP1275" s="49"/>
      <c r="AQ1275" s="49"/>
      <c r="AR1275" s="49"/>
      <c r="AS1275" s="49"/>
      <c r="AT1275" s="49"/>
      <c r="AU1275" s="49"/>
    </row>
    <row r="1276" spans="3:47" ht="12.95" customHeight="1" x14ac:dyDescent="0.2">
      <c r="C1276" s="71"/>
      <c r="D1276" s="71"/>
      <c r="AA1276" s="49"/>
      <c r="AB1276" s="49"/>
      <c r="AC1276" s="49"/>
      <c r="AD1276" s="49"/>
      <c r="AE1276" s="49"/>
      <c r="AG1276" s="4"/>
      <c r="AN1276" s="49"/>
      <c r="AO1276" s="49"/>
      <c r="AP1276" s="49"/>
      <c r="AQ1276" s="49"/>
      <c r="AR1276" s="49"/>
      <c r="AS1276" s="49"/>
      <c r="AT1276" s="49"/>
      <c r="AU1276" s="49"/>
    </row>
    <row r="1277" spans="3:47" ht="12.95" customHeight="1" x14ac:dyDescent="0.2">
      <c r="C1277" s="71"/>
      <c r="D1277" s="71"/>
      <c r="AA1277" s="49"/>
      <c r="AB1277" s="49"/>
      <c r="AC1277" s="49"/>
      <c r="AD1277" s="49"/>
      <c r="AE1277" s="49"/>
      <c r="AG1277" s="4"/>
      <c r="AN1277" s="49"/>
      <c r="AO1277" s="49"/>
      <c r="AP1277" s="49"/>
      <c r="AQ1277" s="49"/>
      <c r="AR1277" s="49"/>
      <c r="AS1277" s="49"/>
      <c r="AT1277" s="49"/>
      <c r="AU1277" s="49"/>
    </row>
    <row r="1278" spans="3:47" ht="12.95" customHeight="1" x14ac:dyDescent="0.2">
      <c r="C1278" s="71"/>
      <c r="D1278" s="71"/>
      <c r="AA1278" s="49"/>
      <c r="AB1278" s="49"/>
      <c r="AC1278" s="49"/>
      <c r="AD1278" s="49"/>
      <c r="AE1278" s="49"/>
      <c r="AG1278" s="4"/>
      <c r="AN1278" s="49"/>
      <c r="AO1278" s="49"/>
      <c r="AP1278" s="49"/>
      <c r="AQ1278" s="49"/>
      <c r="AR1278" s="49"/>
      <c r="AS1278" s="49"/>
      <c r="AT1278" s="49"/>
      <c r="AU1278" s="49"/>
    </row>
    <row r="1279" spans="3:47" ht="12.95" customHeight="1" x14ac:dyDescent="0.2">
      <c r="C1279" s="71"/>
      <c r="D1279" s="71"/>
      <c r="AA1279" s="49"/>
      <c r="AB1279" s="49"/>
      <c r="AC1279" s="49"/>
      <c r="AD1279" s="49"/>
      <c r="AE1279" s="49"/>
      <c r="AG1279" s="4"/>
      <c r="AN1279" s="49"/>
      <c r="AO1279" s="49"/>
      <c r="AP1279" s="49"/>
      <c r="AQ1279" s="49"/>
      <c r="AR1279" s="49"/>
      <c r="AS1279" s="49"/>
      <c r="AT1279" s="49"/>
      <c r="AU1279" s="49"/>
    </row>
    <row r="1280" spans="3:47" ht="12.95" customHeight="1" x14ac:dyDescent="0.2">
      <c r="C1280" s="71"/>
      <c r="D1280" s="71"/>
      <c r="AA1280" s="49"/>
      <c r="AB1280" s="49"/>
      <c r="AC1280" s="49"/>
      <c r="AD1280" s="49"/>
      <c r="AE1280" s="49"/>
      <c r="AG1280" s="4"/>
      <c r="AN1280" s="49"/>
      <c r="AO1280" s="49"/>
      <c r="AP1280" s="49"/>
      <c r="AQ1280" s="49"/>
      <c r="AR1280" s="49"/>
      <c r="AS1280" s="49"/>
      <c r="AT1280" s="49"/>
      <c r="AU1280" s="49"/>
    </row>
    <row r="1281" spans="3:64" ht="12.95" customHeight="1" x14ac:dyDescent="0.2">
      <c r="C1281" s="71"/>
      <c r="D1281" s="71"/>
      <c r="AA1281" s="49"/>
      <c r="AB1281" s="49"/>
      <c r="AC1281" s="49"/>
      <c r="AD1281" s="49"/>
      <c r="AE1281" s="49"/>
      <c r="AG1281" s="4"/>
      <c r="AN1281" s="49"/>
      <c r="AO1281" s="49"/>
      <c r="AP1281" s="49"/>
      <c r="AQ1281" s="49"/>
      <c r="AR1281" s="49"/>
      <c r="AS1281" s="49"/>
      <c r="AT1281" s="49"/>
      <c r="AU1281" s="49"/>
    </row>
    <row r="1282" spans="3:64" ht="12.95" customHeight="1" x14ac:dyDescent="0.2">
      <c r="C1282" s="71"/>
      <c r="D1282" s="71"/>
      <c r="AA1282" s="49"/>
      <c r="AB1282" s="49"/>
      <c r="AC1282" s="49"/>
      <c r="AD1282" s="49"/>
      <c r="AE1282" s="49"/>
      <c r="AG1282" s="4"/>
      <c r="AN1282" s="49"/>
      <c r="AO1282" s="49"/>
      <c r="AP1282" s="49"/>
      <c r="AQ1282" s="49"/>
      <c r="AR1282" s="49"/>
      <c r="AS1282" s="49"/>
      <c r="AT1282" s="49"/>
      <c r="AU1282" s="49"/>
    </row>
    <row r="1283" spans="3:64" ht="12.95" customHeight="1" x14ac:dyDescent="0.2">
      <c r="C1283" s="71"/>
      <c r="D1283" s="71"/>
      <c r="AA1283" s="49"/>
      <c r="AB1283" s="49"/>
      <c r="AC1283" s="49"/>
      <c r="AD1283" s="49"/>
      <c r="AE1283" s="49"/>
      <c r="AG1283" s="4"/>
      <c r="AN1283" s="49"/>
      <c r="AO1283" s="49"/>
      <c r="AP1283" s="49"/>
      <c r="AQ1283" s="49"/>
      <c r="AR1283" s="49"/>
      <c r="AS1283" s="49"/>
      <c r="AT1283" s="49"/>
      <c r="AU1283" s="49"/>
    </row>
    <row r="1284" spans="3:64" ht="12.95" customHeight="1" x14ac:dyDescent="0.2">
      <c r="C1284" s="71"/>
      <c r="D1284" s="71"/>
      <c r="AA1284" s="49"/>
      <c r="AB1284" s="49"/>
      <c r="AC1284" s="49"/>
      <c r="AD1284" s="49"/>
      <c r="AE1284" s="49"/>
      <c r="AG1284" s="4"/>
      <c r="AN1284" s="49"/>
      <c r="AO1284" s="49"/>
      <c r="AP1284" s="49"/>
      <c r="AQ1284" s="49"/>
      <c r="AR1284" s="49"/>
      <c r="AS1284" s="49"/>
      <c r="AT1284" s="49"/>
      <c r="AU1284" s="49"/>
    </row>
    <row r="1285" spans="3:64" ht="12.95" customHeight="1" x14ac:dyDescent="0.2">
      <c r="C1285" s="71"/>
      <c r="D1285" s="71"/>
      <c r="AA1285" s="49"/>
      <c r="AB1285" s="49"/>
      <c r="AC1285" s="49"/>
      <c r="AD1285" s="49"/>
      <c r="AE1285" s="49"/>
      <c r="AG1285" s="4"/>
      <c r="AN1285" s="49"/>
      <c r="AO1285" s="49"/>
      <c r="AP1285" s="49"/>
      <c r="AQ1285" s="49"/>
      <c r="AR1285" s="49"/>
      <c r="AS1285" s="49"/>
      <c r="AT1285" s="49"/>
      <c r="AU1285" s="49"/>
    </row>
    <row r="1286" spans="3:64" ht="12.95" customHeight="1" x14ac:dyDescent="0.2">
      <c r="C1286" s="71"/>
      <c r="D1286" s="71"/>
      <c r="AA1286" s="49"/>
      <c r="AB1286" s="49"/>
      <c r="AC1286" s="49"/>
      <c r="AD1286" s="49"/>
      <c r="AE1286" s="49"/>
      <c r="AG1286" s="4"/>
      <c r="AN1286" s="49"/>
      <c r="AO1286" s="49"/>
      <c r="AP1286" s="49"/>
      <c r="AQ1286" s="49"/>
      <c r="AR1286" s="49"/>
      <c r="AS1286" s="49"/>
      <c r="AT1286" s="49"/>
      <c r="AU1286" s="49"/>
    </row>
    <row r="1287" spans="3:64" ht="12.95" customHeight="1" x14ac:dyDescent="0.2">
      <c r="C1287" s="71"/>
      <c r="D1287" s="71"/>
      <c r="AA1287" s="49"/>
      <c r="AB1287" s="49"/>
      <c r="AC1287" s="49"/>
      <c r="AD1287" s="49"/>
      <c r="AE1287" s="49"/>
      <c r="AG1287" s="4"/>
      <c r="AN1287" s="49"/>
      <c r="AO1287" s="49"/>
      <c r="AP1287" s="49"/>
      <c r="AQ1287" s="49"/>
      <c r="AR1287" s="49"/>
      <c r="AS1287" s="49"/>
      <c r="AT1287" s="49"/>
      <c r="AU1287" s="49"/>
    </row>
    <row r="1288" spans="3:64" ht="12.95" customHeight="1" x14ac:dyDescent="0.2">
      <c r="C1288" s="71"/>
      <c r="D1288" s="71"/>
      <c r="AA1288" s="49"/>
      <c r="AB1288" s="49"/>
      <c r="AC1288" s="49"/>
      <c r="AD1288" s="49"/>
      <c r="AE1288" s="49"/>
      <c r="AG1288" s="4"/>
      <c r="AN1288" s="49"/>
      <c r="AO1288" s="49"/>
      <c r="AP1288" s="49"/>
      <c r="AQ1288" s="49"/>
      <c r="AR1288" s="49"/>
      <c r="AS1288" s="49"/>
      <c r="AT1288" s="49"/>
      <c r="AU1288" s="49"/>
    </row>
    <row r="1289" spans="3:64" ht="12.95" customHeight="1" x14ac:dyDescent="0.2">
      <c r="C1289" s="71"/>
      <c r="D1289" s="71"/>
      <c r="AA1289" s="49"/>
      <c r="AB1289" s="49"/>
      <c r="AC1289" s="49"/>
      <c r="AD1289" s="49"/>
      <c r="AE1289" s="49"/>
      <c r="AG1289" s="4"/>
      <c r="AN1289" s="49"/>
      <c r="AO1289" s="49"/>
      <c r="AP1289" s="49"/>
      <c r="AQ1289" s="49"/>
      <c r="AR1289" s="49"/>
      <c r="AS1289" s="49"/>
      <c r="AT1289" s="49"/>
      <c r="AU1289" s="49"/>
      <c r="AV1289" s="49"/>
      <c r="AW1289" s="49"/>
      <c r="AX1289" s="49"/>
      <c r="AY1289" s="49"/>
      <c r="AZ1289" s="49"/>
      <c r="BA1289" s="49"/>
      <c r="BB1289" s="49"/>
      <c r="BC1289" s="49"/>
      <c r="BD1289" s="49"/>
      <c r="BE1289" s="49"/>
      <c r="BF1289" s="49"/>
      <c r="BG1289" s="49"/>
      <c r="BH1289" s="49"/>
      <c r="BI1289" s="49"/>
      <c r="BJ1289" s="49"/>
      <c r="BK1289" s="49"/>
      <c r="BL1289" s="49"/>
    </row>
    <row r="1290" spans="3:64" ht="12.95" customHeight="1" x14ac:dyDescent="0.2">
      <c r="C1290" s="71"/>
      <c r="D1290" s="71"/>
      <c r="AA1290" s="49"/>
      <c r="AB1290" s="49"/>
      <c r="AC1290" s="49"/>
      <c r="AD1290" s="49"/>
      <c r="AE1290" s="49"/>
      <c r="AG1290" s="4"/>
      <c r="AN1290" s="49"/>
      <c r="AO1290" s="49"/>
      <c r="AP1290" s="49"/>
      <c r="AQ1290" s="49"/>
      <c r="AR1290" s="49"/>
      <c r="AS1290" s="49"/>
      <c r="AT1290" s="49"/>
      <c r="AU1290" s="49"/>
    </row>
    <row r="1291" spans="3:64" ht="12.95" customHeight="1" x14ac:dyDescent="0.2">
      <c r="C1291" s="71"/>
      <c r="D1291" s="71"/>
      <c r="AA1291" s="49"/>
      <c r="AB1291" s="49"/>
      <c r="AC1291" s="49"/>
      <c r="AD1291" s="49"/>
      <c r="AE1291" s="49"/>
      <c r="AG1291" s="4"/>
      <c r="AN1291" s="49"/>
      <c r="AO1291" s="49"/>
      <c r="AP1291" s="49"/>
      <c r="AQ1291" s="49"/>
      <c r="AR1291" s="49"/>
      <c r="AS1291" s="49"/>
      <c r="AT1291" s="49"/>
      <c r="AU1291" s="49"/>
      <c r="AV1291" s="49"/>
      <c r="AW1291" s="49"/>
      <c r="AX1291" s="49"/>
      <c r="AY1291" s="49"/>
      <c r="AZ1291" s="49"/>
      <c r="BA1291" s="49"/>
      <c r="BB1291" s="49"/>
      <c r="BC1291" s="49"/>
      <c r="BD1291" s="49"/>
      <c r="BE1291" s="49"/>
      <c r="BF1291" s="49"/>
      <c r="BG1291" s="49"/>
      <c r="BH1291" s="49"/>
      <c r="BI1291" s="49"/>
      <c r="BJ1291" s="49"/>
      <c r="BK1291" s="49"/>
      <c r="BL1291" s="49"/>
    </row>
    <row r="1292" spans="3:64" ht="12.95" customHeight="1" x14ac:dyDescent="0.2">
      <c r="C1292" s="71"/>
      <c r="D1292" s="71"/>
      <c r="AA1292" s="49"/>
      <c r="AB1292" s="49"/>
      <c r="AC1292" s="49"/>
      <c r="AD1292" s="49"/>
      <c r="AE1292" s="49"/>
      <c r="AG1292" s="4"/>
      <c r="AN1292" s="49"/>
      <c r="AO1292" s="49"/>
      <c r="AP1292" s="49"/>
      <c r="AQ1292" s="49"/>
      <c r="AR1292" s="49"/>
      <c r="AS1292" s="49"/>
      <c r="AT1292" s="49"/>
      <c r="AU1292" s="49"/>
    </row>
    <row r="1293" spans="3:64" ht="12.95" customHeight="1" x14ac:dyDescent="0.2">
      <c r="C1293" s="71"/>
      <c r="D1293" s="71"/>
      <c r="AA1293" s="49"/>
      <c r="AB1293" s="49"/>
      <c r="AC1293" s="49"/>
      <c r="AD1293" s="49"/>
      <c r="AE1293" s="49"/>
      <c r="AG1293" s="4"/>
      <c r="AN1293" s="49"/>
      <c r="AO1293" s="49"/>
      <c r="AP1293" s="49"/>
      <c r="AQ1293" s="49"/>
      <c r="AR1293" s="49"/>
      <c r="AS1293" s="49"/>
      <c r="AT1293" s="49"/>
      <c r="AU1293" s="49"/>
      <c r="AV1293" s="49"/>
    </row>
    <row r="1294" spans="3:64" ht="12.95" customHeight="1" x14ac:dyDescent="0.2">
      <c r="C1294" s="71"/>
      <c r="D1294" s="71"/>
      <c r="AA1294" s="49"/>
      <c r="AB1294" s="49"/>
      <c r="AC1294" s="49"/>
      <c r="AD1294" s="49"/>
      <c r="AE1294" s="49"/>
      <c r="AG1294" s="4"/>
      <c r="AN1294" s="49"/>
      <c r="AO1294" s="49"/>
      <c r="AP1294" s="49"/>
      <c r="AQ1294" s="49"/>
      <c r="AR1294" s="49"/>
      <c r="AS1294" s="49"/>
      <c r="AT1294" s="49"/>
      <c r="AU1294" s="49"/>
    </row>
    <row r="1295" spans="3:64" ht="12.95" customHeight="1" x14ac:dyDescent="0.2">
      <c r="C1295" s="71"/>
      <c r="D1295" s="71"/>
      <c r="AA1295" s="49"/>
      <c r="AB1295" s="49"/>
      <c r="AC1295" s="49"/>
      <c r="AD1295" s="49"/>
      <c r="AE1295" s="49"/>
      <c r="AG1295" s="4"/>
      <c r="AN1295" s="49"/>
      <c r="AO1295" s="49"/>
      <c r="AP1295" s="49"/>
      <c r="AQ1295" s="49"/>
      <c r="AR1295" s="49"/>
      <c r="AS1295" s="49"/>
      <c r="AT1295" s="49"/>
      <c r="AU1295" s="49"/>
      <c r="AV1295" s="49"/>
      <c r="AW1295" s="49"/>
      <c r="AX1295" s="49"/>
      <c r="AY1295" s="49"/>
      <c r="AZ1295" s="49"/>
      <c r="BA1295" s="49"/>
      <c r="BB1295" s="49"/>
      <c r="BC1295" s="49"/>
      <c r="BD1295" s="49"/>
      <c r="BE1295" s="49"/>
      <c r="BF1295" s="49"/>
      <c r="BG1295" s="49"/>
      <c r="BH1295" s="49"/>
      <c r="BI1295" s="49"/>
      <c r="BJ1295" s="49"/>
      <c r="BK1295" s="49"/>
      <c r="BL1295" s="49"/>
    </row>
    <row r="1296" spans="3:64" ht="12.95" customHeight="1" x14ac:dyDescent="0.2">
      <c r="C1296" s="71"/>
      <c r="D1296" s="71"/>
      <c r="AA1296" s="49"/>
      <c r="AB1296" s="49"/>
      <c r="AC1296" s="49"/>
      <c r="AD1296" s="49"/>
      <c r="AE1296" s="49"/>
      <c r="AG1296" s="4"/>
      <c r="AN1296" s="49"/>
      <c r="AO1296" s="49"/>
      <c r="AP1296" s="49"/>
      <c r="AQ1296" s="49"/>
      <c r="AR1296" s="49"/>
      <c r="AS1296" s="49"/>
      <c r="AT1296" s="49"/>
      <c r="AU1296" s="49"/>
    </row>
    <row r="1297" spans="3:48" ht="12.95" customHeight="1" x14ac:dyDescent="0.2">
      <c r="C1297" s="71"/>
      <c r="D1297" s="71"/>
      <c r="AA1297" s="49"/>
      <c r="AB1297" s="49"/>
      <c r="AC1297" s="49"/>
      <c r="AD1297" s="49"/>
      <c r="AE1297" s="49"/>
      <c r="AG1297" s="4"/>
      <c r="AN1297" s="49"/>
      <c r="AO1297" s="49"/>
      <c r="AP1297" s="49"/>
      <c r="AQ1297" s="49"/>
      <c r="AR1297" s="49"/>
      <c r="AS1297" s="49"/>
      <c r="AT1297" s="49"/>
      <c r="AU1297" s="49"/>
    </row>
    <row r="1298" spans="3:48" ht="12.95" customHeight="1" x14ac:dyDescent="0.2">
      <c r="C1298" s="71"/>
      <c r="D1298" s="71"/>
      <c r="AA1298" s="49"/>
      <c r="AB1298" s="49"/>
      <c r="AC1298" s="49"/>
      <c r="AD1298" s="49"/>
      <c r="AE1298" s="49"/>
      <c r="AG1298" s="4"/>
      <c r="AN1298" s="49"/>
      <c r="AO1298" s="49"/>
      <c r="AP1298" s="49"/>
      <c r="AQ1298" s="49"/>
      <c r="AR1298" s="49"/>
      <c r="AS1298" s="49"/>
      <c r="AT1298" s="49"/>
      <c r="AU1298" s="49"/>
    </row>
    <row r="1299" spans="3:48" ht="12.95" customHeight="1" x14ac:dyDescent="0.2">
      <c r="C1299" s="71"/>
      <c r="D1299" s="71"/>
      <c r="AA1299" s="49"/>
      <c r="AB1299" s="49"/>
      <c r="AC1299" s="49"/>
      <c r="AD1299" s="49"/>
      <c r="AE1299" s="49"/>
      <c r="AG1299" s="4"/>
      <c r="AN1299" s="49"/>
      <c r="AO1299" s="49"/>
      <c r="AP1299" s="49"/>
      <c r="AQ1299" s="49"/>
      <c r="AR1299" s="49"/>
      <c r="AS1299" s="49"/>
      <c r="AT1299" s="49"/>
      <c r="AU1299" s="49"/>
      <c r="AV1299" s="49"/>
    </row>
    <row r="1300" spans="3:48" ht="12.95" customHeight="1" x14ac:dyDescent="0.2">
      <c r="C1300" s="71"/>
      <c r="D1300" s="71"/>
      <c r="AA1300" s="49"/>
      <c r="AB1300" s="49"/>
      <c r="AC1300" s="49"/>
      <c r="AD1300" s="49"/>
      <c r="AE1300" s="49"/>
      <c r="AG1300" s="4"/>
      <c r="AN1300" s="49"/>
      <c r="AO1300" s="49"/>
      <c r="AP1300" s="49"/>
      <c r="AQ1300" s="49"/>
      <c r="AR1300" s="49"/>
      <c r="AS1300" s="49"/>
      <c r="AT1300" s="49"/>
      <c r="AU1300" s="49"/>
    </row>
    <row r="1301" spans="3:48" ht="12.95" customHeight="1" x14ac:dyDescent="0.2">
      <c r="C1301" s="71"/>
      <c r="D1301" s="71"/>
      <c r="AA1301" s="49"/>
      <c r="AB1301" s="49"/>
      <c r="AC1301" s="49"/>
      <c r="AD1301" s="49"/>
      <c r="AE1301" s="49"/>
      <c r="AG1301" s="4"/>
      <c r="AN1301" s="49"/>
      <c r="AO1301" s="49"/>
      <c r="AP1301" s="49"/>
      <c r="AQ1301" s="49"/>
      <c r="AR1301" s="49"/>
      <c r="AS1301" s="49"/>
      <c r="AT1301" s="49"/>
      <c r="AU1301" s="49"/>
    </row>
    <row r="1302" spans="3:48" ht="12.95" customHeight="1" x14ac:dyDescent="0.2">
      <c r="C1302" s="71"/>
      <c r="D1302" s="71"/>
      <c r="AA1302" s="49"/>
      <c r="AB1302" s="49"/>
      <c r="AC1302" s="49"/>
      <c r="AD1302" s="49"/>
      <c r="AE1302" s="49"/>
      <c r="AG1302" s="4"/>
      <c r="AN1302" s="49"/>
      <c r="AO1302" s="49"/>
      <c r="AP1302" s="49"/>
      <c r="AQ1302" s="49"/>
      <c r="AR1302" s="49"/>
      <c r="AS1302" s="49"/>
      <c r="AT1302" s="49"/>
      <c r="AU1302" s="49"/>
    </row>
    <row r="1303" spans="3:48" ht="12.95" customHeight="1" x14ac:dyDescent="0.2">
      <c r="C1303" s="71"/>
      <c r="D1303" s="71"/>
      <c r="AA1303" s="49"/>
      <c r="AB1303" s="49"/>
      <c r="AC1303" s="49"/>
      <c r="AD1303" s="49"/>
      <c r="AE1303" s="49"/>
      <c r="AG1303" s="4"/>
      <c r="AN1303" s="49"/>
      <c r="AO1303" s="49"/>
      <c r="AP1303" s="49"/>
      <c r="AQ1303" s="49"/>
      <c r="AR1303" s="49"/>
      <c r="AS1303" s="49"/>
      <c r="AT1303" s="49"/>
      <c r="AU1303" s="49"/>
    </row>
    <row r="1304" spans="3:48" ht="12.95" customHeight="1" x14ac:dyDescent="0.2">
      <c r="C1304" s="71"/>
      <c r="D1304" s="71"/>
      <c r="AA1304" s="49"/>
      <c r="AB1304" s="49"/>
      <c r="AC1304" s="49"/>
      <c r="AD1304" s="49"/>
      <c r="AE1304" s="49"/>
      <c r="AG1304" s="4"/>
      <c r="AN1304" s="49"/>
      <c r="AO1304" s="49"/>
      <c r="AP1304" s="49"/>
      <c r="AQ1304" s="49"/>
      <c r="AR1304" s="49"/>
      <c r="AS1304" s="49"/>
      <c r="AT1304" s="49"/>
      <c r="AU1304" s="49"/>
    </row>
    <row r="1305" spans="3:48" ht="12.95" customHeight="1" x14ac:dyDescent="0.2">
      <c r="C1305" s="71"/>
      <c r="D1305" s="71"/>
      <c r="AA1305" s="49"/>
      <c r="AB1305" s="49"/>
      <c r="AC1305" s="49"/>
      <c r="AD1305" s="49"/>
      <c r="AE1305" s="49"/>
      <c r="AG1305" s="4"/>
      <c r="AN1305" s="49"/>
      <c r="AO1305" s="49"/>
      <c r="AP1305" s="49"/>
      <c r="AQ1305" s="49"/>
      <c r="AR1305" s="49"/>
      <c r="AS1305" s="49"/>
      <c r="AT1305" s="49"/>
      <c r="AU1305" s="49"/>
    </row>
    <row r="1306" spans="3:48" ht="12.95" customHeight="1" x14ac:dyDescent="0.2">
      <c r="C1306" s="71"/>
      <c r="D1306" s="71"/>
      <c r="AA1306" s="49"/>
      <c r="AB1306" s="49"/>
      <c r="AC1306" s="49"/>
      <c r="AD1306" s="49"/>
      <c r="AE1306" s="49"/>
      <c r="AG1306" s="4"/>
      <c r="AN1306" s="49"/>
      <c r="AO1306" s="49"/>
      <c r="AP1306" s="49"/>
      <c r="AQ1306" s="49"/>
      <c r="AR1306" s="49"/>
      <c r="AS1306" s="49"/>
      <c r="AT1306" s="49"/>
      <c r="AU1306" s="49"/>
    </row>
    <row r="1307" spans="3:48" ht="12.95" customHeight="1" x14ac:dyDescent="0.2">
      <c r="C1307" s="71"/>
      <c r="D1307" s="71"/>
      <c r="AA1307" s="49"/>
      <c r="AB1307" s="49"/>
      <c r="AC1307" s="49"/>
      <c r="AD1307" s="49"/>
      <c r="AE1307" s="49"/>
      <c r="AG1307" s="4"/>
      <c r="AN1307" s="49"/>
      <c r="AO1307" s="49"/>
      <c r="AP1307" s="49"/>
      <c r="AQ1307" s="49"/>
      <c r="AR1307" s="49"/>
      <c r="AS1307" s="49"/>
      <c r="AT1307" s="49"/>
      <c r="AU1307" s="49"/>
    </row>
    <row r="1308" spans="3:48" ht="12.95" customHeight="1" x14ac:dyDescent="0.2">
      <c r="C1308" s="71"/>
      <c r="D1308" s="71"/>
      <c r="AA1308" s="49"/>
      <c r="AB1308" s="49"/>
      <c r="AC1308" s="49"/>
      <c r="AD1308" s="49"/>
      <c r="AE1308" s="49"/>
      <c r="AG1308" s="4"/>
      <c r="AN1308" s="49"/>
      <c r="AO1308" s="49"/>
      <c r="AP1308" s="49"/>
      <c r="AQ1308" s="49"/>
      <c r="AR1308" s="49"/>
      <c r="AS1308" s="49"/>
      <c r="AT1308" s="49"/>
      <c r="AU1308" s="49"/>
    </row>
    <row r="1309" spans="3:48" ht="12.95" customHeight="1" x14ac:dyDescent="0.2">
      <c r="C1309" s="71"/>
      <c r="D1309" s="71"/>
      <c r="AA1309" s="49"/>
      <c r="AB1309" s="49"/>
      <c r="AC1309" s="49"/>
      <c r="AD1309" s="49"/>
      <c r="AE1309" s="49"/>
      <c r="AG1309" s="4"/>
      <c r="AN1309" s="49"/>
      <c r="AO1309" s="49"/>
      <c r="AP1309" s="49"/>
      <c r="AQ1309" s="49"/>
      <c r="AR1309" s="49"/>
      <c r="AS1309" s="49"/>
      <c r="AT1309" s="49"/>
      <c r="AU1309" s="49"/>
    </row>
    <row r="1310" spans="3:48" ht="12.95" customHeight="1" x14ac:dyDescent="0.2">
      <c r="C1310" s="71"/>
      <c r="D1310" s="71"/>
      <c r="AA1310" s="49"/>
      <c r="AB1310" s="49"/>
      <c r="AC1310" s="49"/>
      <c r="AD1310" s="49"/>
      <c r="AE1310" s="49"/>
      <c r="AG1310" s="4"/>
      <c r="AN1310" s="49"/>
      <c r="AO1310" s="49"/>
      <c r="AP1310" s="49"/>
      <c r="AQ1310" s="49"/>
      <c r="AR1310" s="49"/>
      <c r="AS1310" s="49"/>
      <c r="AT1310" s="49"/>
      <c r="AU1310" s="49"/>
    </row>
    <row r="1311" spans="3:48" ht="12.95" customHeight="1" x14ac:dyDescent="0.2">
      <c r="C1311" s="71"/>
      <c r="D1311" s="71"/>
      <c r="AA1311" s="49"/>
      <c r="AB1311" s="49"/>
      <c r="AC1311" s="49"/>
      <c r="AD1311" s="49"/>
      <c r="AE1311" s="49"/>
      <c r="AG1311" s="4"/>
      <c r="AN1311" s="49"/>
      <c r="AO1311" s="49"/>
      <c r="AP1311" s="49"/>
      <c r="AQ1311" s="49"/>
      <c r="AR1311" s="49"/>
      <c r="AS1311" s="49"/>
      <c r="AT1311" s="49"/>
      <c r="AU1311" s="49"/>
    </row>
    <row r="1312" spans="3:48" ht="12.95" customHeight="1" x14ac:dyDescent="0.2">
      <c r="C1312" s="71"/>
      <c r="D1312" s="71"/>
      <c r="AA1312" s="49"/>
      <c r="AB1312" s="49"/>
      <c r="AC1312" s="49"/>
      <c r="AD1312" s="49"/>
      <c r="AE1312" s="49"/>
      <c r="AG1312" s="4"/>
      <c r="AN1312" s="49"/>
      <c r="AO1312" s="49"/>
      <c r="AP1312" s="49"/>
      <c r="AQ1312" s="49"/>
      <c r="AR1312" s="49"/>
      <c r="AS1312" s="49"/>
      <c r="AT1312" s="49"/>
      <c r="AU1312" s="49"/>
    </row>
    <row r="1313" spans="3:64" ht="12.95" customHeight="1" x14ac:dyDescent="0.2">
      <c r="C1313" s="71"/>
      <c r="D1313" s="71"/>
      <c r="AA1313" s="49"/>
      <c r="AB1313" s="49"/>
      <c r="AC1313" s="49"/>
      <c r="AD1313" s="49"/>
      <c r="AE1313" s="49"/>
      <c r="AG1313" s="4"/>
      <c r="AN1313" s="49"/>
      <c r="AO1313" s="49"/>
      <c r="AP1313" s="49"/>
      <c r="AQ1313" s="49"/>
      <c r="AR1313" s="49"/>
      <c r="AS1313" s="49"/>
      <c r="AT1313" s="49"/>
      <c r="AU1313" s="49"/>
    </row>
    <row r="1314" spans="3:64" ht="12.95" customHeight="1" x14ac:dyDescent="0.2">
      <c r="C1314" s="71"/>
      <c r="D1314" s="71"/>
      <c r="AA1314" s="49"/>
      <c r="AB1314" s="49"/>
      <c r="AC1314" s="49"/>
      <c r="AD1314" s="49"/>
      <c r="AE1314" s="49"/>
      <c r="AG1314" s="4"/>
      <c r="AN1314" s="49"/>
      <c r="AO1314" s="49"/>
      <c r="AP1314" s="49"/>
      <c r="AQ1314" s="49"/>
      <c r="AR1314" s="49"/>
      <c r="AS1314" s="49"/>
      <c r="AT1314" s="49"/>
      <c r="AU1314" s="49"/>
    </row>
    <row r="1315" spans="3:64" ht="12.95" customHeight="1" x14ac:dyDescent="0.2">
      <c r="C1315" s="71"/>
      <c r="D1315" s="71"/>
      <c r="AA1315" s="49"/>
      <c r="AB1315" s="49"/>
      <c r="AC1315" s="49"/>
      <c r="AD1315" s="49"/>
      <c r="AE1315" s="49"/>
      <c r="AG1315" s="4"/>
      <c r="AN1315" s="49"/>
      <c r="AO1315" s="49"/>
      <c r="AP1315" s="49"/>
      <c r="AQ1315" s="49"/>
      <c r="AR1315" s="49"/>
      <c r="AS1315" s="49"/>
      <c r="AT1315" s="49"/>
      <c r="AU1315" s="49"/>
    </row>
    <row r="1316" spans="3:64" ht="12.95" customHeight="1" x14ac:dyDescent="0.2">
      <c r="C1316" s="71"/>
      <c r="D1316" s="71"/>
      <c r="AA1316" s="49"/>
      <c r="AB1316" s="49"/>
      <c r="AC1316" s="49"/>
      <c r="AD1316" s="49"/>
      <c r="AE1316" s="49"/>
      <c r="AG1316" s="4"/>
      <c r="AN1316" s="49"/>
      <c r="AO1316" s="49"/>
      <c r="AP1316" s="49"/>
      <c r="AQ1316" s="49"/>
      <c r="AR1316" s="49"/>
      <c r="AS1316" s="49"/>
      <c r="AT1316" s="49"/>
      <c r="AU1316" s="49"/>
    </row>
    <row r="1317" spans="3:64" ht="12.95" customHeight="1" x14ac:dyDescent="0.2">
      <c r="C1317" s="71"/>
      <c r="D1317" s="71"/>
      <c r="AA1317" s="49"/>
      <c r="AB1317" s="49"/>
      <c r="AC1317" s="49"/>
      <c r="AD1317" s="49"/>
      <c r="AE1317" s="49"/>
      <c r="AG1317" s="4"/>
      <c r="AN1317" s="49"/>
      <c r="AO1317" s="49"/>
      <c r="AP1317" s="49"/>
      <c r="AQ1317" s="49"/>
      <c r="AR1317" s="49"/>
      <c r="AS1317" s="49"/>
      <c r="AT1317" s="49"/>
      <c r="AU1317" s="49"/>
    </row>
    <row r="1318" spans="3:64" ht="12.95" customHeight="1" x14ac:dyDescent="0.2">
      <c r="C1318" s="71"/>
      <c r="D1318" s="71"/>
      <c r="AA1318" s="49"/>
      <c r="AB1318" s="49"/>
      <c r="AC1318" s="49"/>
      <c r="AD1318" s="49"/>
      <c r="AE1318" s="49"/>
      <c r="AG1318" s="4"/>
      <c r="AN1318" s="49"/>
      <c r="AO1318" s="49"/>
      <c r="AP1318" s="49"/>
      <c r="AQ1318" s="49"/>
      <c r="AR1318" s="49"/>
      <c r="AS1318" s="49"/>
      <c r="AT1318" s="49"/>
      <c r="AU1318" s="49"/>
    </row>
    <row r="1319" spans="3:64" ht="12.95" customHeight="1" x14ac:dyDescent="0.2">
      <c r="C1319" s="71"/>
      <c r="D1319" s="71"/>
      <c r="AA1319" s="49"/>
      <c r="AB1319" s="49"/>
      <c r="AC1319" s="49"/>
      <c r="AD1319" s="49"/>
      <c r="AE1319" s="49"/>
      <c r="AG1319" s="4"/>
      <c r="AN1319" s="49"/>
      <c r="AO1319" s="49"/>
      <c r="AP1319" s="49"/>
      <c r="AQ1319" s="49"/>
      <c r="AR1319" s="49"/>
      <c r="AS1319" s="49"/>
      <c r="AT1319" s="49"/>
      <c r="AU1319" s="49"/>
    </row>
    <row r="1320" spans="3:64" ht="12.95" customHeight="1" x14ac:dyDescent="0.2">
      <c r="C1320" s="71"/>
      <c r="D1320" s="71"/>
      <c r="AA1320" s="49"/>
      <c r="AB1320" s="49"/>
      <c r="AC1320" s="49"/>
      <c r="AD1320" s="49"/>
      <c r="AE1320" s="49"/>
      <c r="AG1320" s="4"/>
      <c r="AN1320" s="49"/>
      <c r="AO1320" s="49"/>
      <c r="AP1320" s="49"/>
      <c r="AQ1320" s="49"/>
      <c r="AR1320" s="49"/>
      <c r="AS1320" s="49"/>
      <c r="AT1320" s="49"/>
      <c r="AU1320" s="49"/>
    </row>
    <row r="1321" spans="3:64" ht="12.95" customHeight="1" x14ac:dyDescent="0.2">
      <c r="C1321" s="71"/>
      <c r="D1321" s="71"/>
      <c r="AA1321" s="49"/>
      <c r="AB1321" s="49"/>
      <c r="AC1321" s="49"/>
      <c r="AD1321" s="49"/>
      <c r="AE1321" s="49"/>
      <c r="AG1321" s="4"/>
      <c r="AN1321" s="49"/>
      <c r="AO1321" s="49"/>
      <c r="AP1321" s="49"/>
      <c r="AQ1321" s="49"/>
      <c r="AR1321" s="49"/>
      <c r="AS1321" s="49"/>
      <c r="AT1321" s="49"/>
      <c r="AU1321" s="49"/>
    </row>
    <row r="1322" spans="3:64" ht="12.95" customHeight="1" x14ac:dyDescent="0.2">
      <c r="C1322" s="71"/>
      <c r="D1322" s="71"/>
      <c r="AA1322" s="49"/>
      <c r="AB1322" s="49"/>
      <c r="AC1322" s="49"/>
      <c r="AD1322" s="49"/>
      <c r="AE1322" s="49"/>
      <c r="AG1322" s="4"/>
      <c r="AN1322" s="49"/>
      <c r="AO1322" s="49"/>
      <c r="AP1322" s="49"/>
      <c r="AQ1322" s="49"/>
      <c r="AR1322" s="49"/>
      <c r="AS1322" s="49"/>
      <c r="AT1322" s="49"/>
      <c r="AU1322" s="49"/>
    </row>
    <row r="1323" spans="3:64" ht="12.95" customHeight="1" x14ac:dyDescent="0.2">
      <c r="C1323" s="71"/>
      <c r="D1323" s="71"/>
      <c r="AA1323" s="49"/>
      <c r="AB1323" s="49"/>
      <c r="AC1323" s="49"/>
      <c r="AD1323" s="49"/>
      <c r="AE1323" s="49"/>
      <c r="AG1323" s="4"/>
      <c r="AN1323" s="49"/>
      <c r="AO1323" s="49"/>
      <c r="AP1323" s="49"/>
      <c r="AQ1323" s="49"/>
      <c r="AR1323" s="49"/>
      <c r="AS1323" s="49"/>
      <c r="AT1323" s="49"/>
      <c r="AU1323" s="49"/>
      <c r="AV1323" s="49"/>
      <c r="AW1323" s="49"/>
      <c r="AX1323" s="49"/>
      <c r="AY1323" s="49"/>
      <c r="AZ1323" s="49"/>
      <c r="BA1323" s="49"/>
      <c r="BB1323" s="49"/>
      <c r="BC1323" s="49"/>
      <c r="BD1323" s="49"/>
      <c r="BE1323" s="49"/>
      <c r="BF1323" s="49"/>
      <c r="BG1323" s="49"/>
      <c r="BH1323" s="49"/>
      <c r="BI1323" s="49"/>
      <c r="BJ1323" s="49"/>
      <c r="BK1323" s="49"/>
      <c r="BL1323" s="49"/>
    </row>
    <row r="1324" spans="3:64" ht="12.95" customHeight="1" x14ac:dyDescent="0.2">
      <c r="C1324" s="71"/>
      <c r="D1324" s="71"/>
      <c r="AA1324" s="49"/>
      <c r="AB1324" s="49"/>
      <c r="AC1324" s="49"/>
      <c r="AD1324" s="49"/>
      <c r="AE1324" s="49"/>
      <c r="AG1324" s="4"/>
      <c r="AN1324" s="49"/>
      <c r="AO1324" s="49"/>
      <c r="AP1324" s="49"/>
      <c r="AQ1324" s="49"/>
      <c r="AR1324" s="49"/>
      <c r="AS1324" s="49"/>
      <c r="AT1324" s="49"/>
      <c r="AU1324" s="49"/>
    </row>
    <row r="1325" spans="3:64" ht="12.95" customHeight="1" x14ac:dyDescent="0.2">
      <c r="C1325" s="71"/>
      <c r="D1325" s="71"/>
      <c r="AA1325" s="49"/>
      <c r="AB1325" s="49"/>
      <c r="AC1325" s="49"/>
      <c r="AD1325" s="49"/>
      <c r="AE1325" s="49"/>
      <c r="AG1325" s="4"/>
      <c r="AN1325" s="49"/>
      <c r="AO1325" s="49"/>
      <c r="AP1325" s="49"/>
      <c r="AQ1325" s="49"/>
      <c r="AR1325" s="49"/>
      <c r="AS1325" s="49"/>
      <c r="AT1325" s="49"/>
      <c r="AU1325" s="49"/>
      <c r="AV1325" s="49"/>
      <c r="AW1325" s="49"/>
      <c r="AX1325" s="49"/>
      <c r="AY1325" s="49"/>
      <c r="AZ1325" s="49"/>
      <c r="BA1325" s="49"/>
      <c r="BB1325" s="49"/>
      <c r="BC1325" s="49"/>
      <c r="BD1325" s="49"/>
      <c r="BE1325" s="49"/>
      <c r="BF1325" s="49"/>
      <c r="BG1325" s="49"/>
      <c r="BH1325" s="49"/>
      <c r="BI1325" s="49"/>
      <c r="BJ1325" s="49"/>
      <c r="BK1325" s="49"/>
      <c r="BL1325" s="49"/>
    </row>
    <row r="1326" spans="3:64" ht="12.95" customHeight="1" x14ac:dyDescent="0.2">
      <c r="C1326" s="71"/>
      <c r="D1326" s="71"/>
      <c r="AA1326" s="49"/>
      <c r="AB1326" s="49"/>
      <c r="AC1326" s="49"/>
      <c r="AD1326" s="49"/>
      <c r="AE1326" s="49"/>
      <c r="AG1326" s="4"/>
      <c r="AN1326" s="49"/>
      <c r="AO1326" s="49"/>
      <c r="AP1326" s="49"/>
      <c r="AQ1326" s="49"/>
      <c r="AR1326" s="49"/>
      <c r="AS1326" s="49"/>
      <c r="AT1326" s="49"/>
      <c r="AU1326" s="49"/>
    </row>
    <row r="1327" spans="3:64" ht="12.95" customHeight="1" x14ac:dyDescent="0.2">
      <c r="C1327" s="71"/>
      <c r="D1327" s="71"/>
      <c r="AA1327" s="49"/>
      <c r="AB1327" s="49"/>
      <c r="AC1327" s="49"/>
      <c r="AD1327" s="49"/>
      <c r="AE1327" s="49"/>
      <c r="AG1327" s="4"/>
      <c r="AN1327" s="49"/>
      <c r="AO1327" s="49"/>
      <c r="AP1327" s="49"/>
      <c r="AQ1327" s="49"/>
      <c r="AR1327" s="49"/>
      <c r="AS1327" s="49"/>
      <c r="AT1327" s="49"/>
      <c r="AU1327" s="49"/>
      <c r="AV1327" s="49"/>
      <c r="AW1327" s="49"/>
      <c r="AX1327" s="49"/>
      <c r="AY1327" s="49"/>
      <c r="AZ1327" s="49"/>
      <c r="BA1327" s="49"/>
      <c r="BB1327" s="49"/>
      <c r="BC1327" s="49"/>
      <c r="BD1327" s="49"/>
      <c r="BE1327" s="49"/>
      <c r="BF1327" s="49"/>
      <c r="BG1327" s="49"/>
      <c r="BH1327" s="49"/>
      <c r="BI1327" s="49"/>
      <c r="BJ1327" s="49"/>
      <c r="BK1327" s="49"/>
      <c r="BL1327" s="49"/>
    </row>
    <row r="1328" spans="3:64" ht="12.95" customHeight="1" x14ac:dyDescent="0.2">
      <c r="C1328" s="71"/>
      <c r="D1328" s="71"/>
      <c r="AA1328" s="49"/>
      <c r="AB1328" s="49"/>
      <c r="AC1328" s="49"/>
      <c r="AD1328" s="49"/>
      <c r="AE1328" s="49"/>
      <c r="AG1328" s="4"/>
      <c r="AN1328" s="49"/>
      <c r="AO1328" s="49"/>
      <c r="AP1328" s="49"/>
      <c r="AQ1328" s="49"/>
      <c r="AR1328" s="49"/>
      <c r="AS1328" s="49"/>
      <c r="AT1328" s="49"/>
      <c r="AU1328" s="49"/>
    </row>
    <row r="1329" spans="3:64" ht="12.95" customHeight="1" x14ac:dyDescent="0.2">
      <c r="C1329" s="71"/>
      <c r="D1329" s="71"/>
      <c r="AA1329" s="49"/>
      <c r="AB1329" s="49"/>
      <c r="AC1329" s="49"/>
      <c r="AD1329" s="49"/>
      <c r="AE1329" s="49"/>
      <c r="AG1329" s="4"/>
      <c r="AN1329" s="49"/>
      <c r="AO1329" s="49"/>
      <c r="AP1329" s="49"/>
      <c r="AQ1329" s="49"/>
      <c r="AR1329" s="49"/>
      <c r="AS1329" s="49"/>
      <c r="AT1329" s="49"/>
      <c r="AU1329" s="49"/>
    </row>
    <row r="1330" spans="3:64" ht="12.95" customHeight="1" x14ac:dyDescent="0.2">
      <c r="C1330" s="71"/>
      <c r="D1330" s="71"/>
      <c r="AA1330" s="49"/>
      <c r="AB1330" s="49"/>
      <c r="AC1330" s="49"/>
      <c r="AD1330" s="49"/>
      <c r="AE1330" s="49"/>
      <c r="AG1330" s="4"/>
      <c r="AN1330" s="49"/>
      <c r="AO1330" s="49"/>
      <c r="AP1330" s="49"/>
      <c r="AQ1330" s="49"/>
      <c r="AR1330" s="49"/>
      <c r="AS1330" s="49"/>
      <c r="AT1330" s="49"/>
      <c r="AU1330" s="49"/>
    </row>
    <row r="1331" spans="3:64" ht="12.95" customHeight="1" x14ac:dyDescent="0.2">
      <c r="C1331" s="71"/>
      <c r="D1331" s="71"/>
      <c r="AA1331" s="49"/>
      <c r="AB1331" s="49"/>
      <c r="AC1331" s="49"/>
      <c r="AD1331" s="49"/>
      <c r="AE1331" s="49"/>
      <c r="AG1331" s="4"/>
      <c r="AN1331" s="49"/>
      <c r="AO1331" s="49"/>
      <c r="AP1331" s="49"/>
      <c r="AQ1331" s="49"/>
      <c r="AR1331" s="49"/>
      <c r="AS1331" s="49"/>
      <c r="AT1331" s="49"/>
      <c r="AU1331" s="49"/>
    </row>
    <row r="1332" spans="3:64" ht="12.95" customHeight="1" x14ac:dyDescent="0.2">
      <c r="C1332" s="71"/>
      <c r="D1332" s="71"/>
      <c r="AA1332" s="49"/>
      <c r="AB1332" s="49"/>
      <c r="AC1332" s="49"/>
      <c r="AD1332" s="49"/>
      <c r="AE1332" s="49"/>
      <c r="AG1332" s="4"/>
      <c r="AN1332" s="49"/>
      <c r="AO1332" s="49"/>
      <c r="AP1332" s="49"/>
      <c r="AQ1332" s="49"/>
      <c r="AR1332" s="49"/>
      <c r="AS1332" s="49"/>
      <c r="AT1332" s="49"/>
      <c r="AU1332" s="49"/>
    </row>
    <row r="1333" spans="3:64" ht="12.95" customHeight="1" x14ac:dyDescent="0.2">
      <c r="C1333" s="71"/>
      <c r="D1333" s="71"/>
      <c r="AA1333" s="49"/>
      <c r="AB1333" s="49"/>
      <c r="AC1333" s="49"/>
      <c r="AD1333" s="49"/>
      <c r="AE1333" s="49"/>
      <c r="AG1333" s="4"/>
      <c r="AN1333" s="49"/>
      <c r="AO1333" s="49"/>
      <c r="AP1333" s="49"/>
      <c r="AQ1333" s="49"/>
      <c r="AR1333" s="49"/>
      <c r="AS1333" s="49"/>
      <c r="AT1333" s="49"/>
      <c r="AU1333" s="49"/>
    </row>
    <row r="1334" spans="3:64" ht="12.95" customHeight="1" x14ac:dyDescent="0.2">
      <c r="C1334" s="71"/>
      <c r="D1334" s="71"/>
      <c r="AA1334" s="49"/>
      <c r="AB1334" s="49"/>
      <c r="AC1334" s="49"/>
      <c r="AD1334" s="49"/>
      <c r="AE1334" s="49"/>
      <c r="AG1334" s="4"/>
      <c r="AN1334" s="49"/>
      <c r="AO1334" s="49"/>
      <c r="AP1334" s="49"/>
      <c r="AQ1334" s="49"/>
      <c r="AR1334" s="49"/>
      <c r="AS1334" s="49"/>
      <c r="AT1334" s="49"/>
      <c r="AU1334" s="49"/>
    </row>
    <row r="1335" spans="3:64" ht="12.95" customHeight="1" x14ac:dyDescent="0.2">
      <c r="C1335" s="71"/>
      <c r="D1335" s="71"/>
      <c r="AA1335" s="49"/>
      <c r="AB1335" s="49"/>
      <c r="AC1335" s="49"/>
      <c r="AD1335" s="49"/>
      <c r="AE1335" s="49"/>
      <c r="AG1335" s="4"/>
      <c r="AN1335" s="49"/>
      <c r="AO1335" s="49"/>
      <c r="AP1335" s="49"/>
      <c r="AQ1335" s="49"/>
      <c r="AR1335" s="49"/>
      <c r="AS1335" s="49"/>
      <c r="AT1335" s="49"/>
      <c r="AU1335" s="49"/>
    </row>
    <row r="1336" spans="3:64" ht="12.95" customHeight="1" x14ac:dyDescent="0.2">
      <c r="C1336" s="71"/>
      <c r="D1336" s="71"/>
      <c r="AA1336" s="49"/>
      <c r="AB1336" s="49"/>
      <c r="AC1336" s="49"/>
      <c r="AD1336" s="49"/>
      <c r="AE1336" s="49"/>
      <c r="AG1336" s="4"/>
      <c r="AN1336" s="49"/>
      <c r="AO1336" s="49"/>
      <c r="AP1336" s="49"/>
      <c r="AQ1336" s="49"/>
      <c r="AR1336" s="49"/>
      <c r="AS1336" s="49"/>
      <c r="AT1336" s="49"/>
      <c r="AU1336" s="49"/>
      <c r="AV1336" s="49"/>
    </row>
    <row r="1337" spans="3:64" ht="12.95" customHeight="1" x14ac:dyDescent="0.2">
      <c r="C1337" s="71"/>
      <c r="D1337" s="71"/>
      <c r="AA1337" s="49"/>
      <c r="AB1337" s="49"/>
      <c r="AC1337" s="49"/>
      <c r="AD1337" s="49"/>
      <c r="AE1337" s="49"/>
      <c r="AG1337" s="4"/>
      <c r="AN1337" s="49"/>
      <c r="AO1337" s="49"/>
      <c r="AP1337" s="49"/>
      <c r="AQ1337" s="49"/>
      <c r="AR1337" s="49"/>
      <c r="AS1337" s="49"/>
      <c r="AT1337" s="49"/>
      <c r="AU1337" s="49"/>
    </row>
    <row r="1338" spans="3:64" ht="12.95" customHeight="1" x14ac:dyDescent="0.2">
      <c r="C1338" s="71"/>
      <c r="D1338" s="71"/>
      <c r="AA1338" s="49"/>
      <c r="AB1338" s="49"/>
      <c r="AC1338" s="49"/>
      <c r="AD1338" s="49"/>
      <c r="AE1338" s="49"/>
      <c r="AG1338" s="4"/>
      <c r="AN1338" s="49"/>
      <c r="AO1338" s="49"/>
      <c r="AP1338" s="49"/>
      <c r="AQ1338" s="49"/>
      <c r="AR1338" s="49"/>
      <c r="AS1338" s="49"/>
      <c r="AT1338" s="49"/>
      <c r="AU1338" s="49"/>
      <c r="AV1338" s="49"/>
    </row>
    <row r="1339" spans="3:64" ht="12.95" customHeight="1" x14ac:dyDescent="0.2">
      <c r="C1339" s="71"/>
      <c r="D1339" s="71"/>
      <c r="AA1339" s="49"/>
      <c r="AB1339" s="49"/>
      <c r="AC1339" s="49"/>
      <c r="AD1339" s="49"/>
      <c r="AE1339" s="49"/>
      <c r="AG1339" s="4"/>
      <c r="AN1339" s="49"/>
      <c r="AO1339" s="49"/>
      <c r="AP1339" s="49"/>
      <c r="AQ1339" s="49"/>
      <c r="AR1339" s="49"/>
      <c r="AS1339" s="49"/>
      <c r="AT1339" s="49"/>
      <c r="AU1339" s="49"/>
      <c r="AV1339" s="49"/>
      <c r="AW1339" s="49"/>
      <c r="AX1339" s="49"/>
      <c r="AY1339" s="49"/>
      <c r="AZ1339" s="49"/>
      <c r="BA1339" s="49"/>
      <c r="BB1339" s="49"/>
      <c r="BC1339" s="49"/>
      <c r="BD1339" s="49"/>
      <c r="BE1339" s="49"/>
      <c r="BF1339" s="49"/>
      <c r="BG1339" s="49"/>
      <c r="BH1339" s="49"/>
      <c r="BI1339" s="49"/>
      <c r="BJ1339" s="49"/>
      <c r="BK1339" s="49"/>
      <c r="BL1339" s="49"/>
    </row>
    <row r="1340" spans="3:64" ht="12.95" customHeight="1" x14ac:dyDescent="0.2">
      <c r="C1340" s="71"/>
      <c r="D1340" s="71"/>
      <c r="AA1340" s="49"/>
      <c r="AB1340" s="49"/>
      <c r="AC1340" s="49"/>
      <c r="AD1340" s="49"/>
      <c r="AE1340" s="49"/>
      <c r="AG1340" s="4"/>
      <c r="AN1340" s="49"/>
      <c r="AO1340" s="49"/>
      <c r="AP1340" s="49"/>
      <c r="AQ1340" s="49"/>
      <c r="AR1340" s="49"/>
      <c r="AS1340" s="49"/>
      <c r="AT1340" s="49"/>
      <c r="AU1340" s="49"/>
    </row>
    <row r="1341" spans="3:64" ht="12.95" customHeight="1" x14ac:dyDescent="0.2">
      <c r="C1341" s="71"/>
      <c r="D1341" s="71"/>
      <c r="AA1341" s="49"/>
      <c r="AB1341" s="49"/>
      <c r="AC1341" s="49"/>
      <c r="AD1341" s="49"/>
      <c r="AE1341" s="49"/>
      <c r="AG1341" s="4"/>
      <c r="AN1341" s="49"/>
      <c r="AO1341" s="49"/>
      <c r="AP1341" s="49"/>
      <c r="AQ1341" s="49"/>
      <c r="AR1341" s="49"/>
      <c r="AS1341" s="49"/>
      <c r="AT1341" s="49"/>
      <c r="AU1341" s="49"/>
    </row>
    <row r="1342" spans="3:64" ht="12.95" customHeight="1" x14ac:dyDescent="0.2">
      <c r="C1342" s="71"/>
      <c r="D1342" s="71"/>
      <c r="AA1342" s="49"/>
      <c r="AB1342" s="49"/>
      <c r="AC1342" s="49"/>
      <c r="AD1342" s="49"/>
      <c r="AE1342" s="49"/>
      <c r="AG1342" s="4"/>
      <c r="AN1342" s="49"/>
      <c r="AO1342" s="49"/>
      <c r="AP1342" s="49"/>
      <c r="AQ1342" s="49"/>
      <c r="AR1342" s="49"/>
      <c r="AS1342" s="49"/>
      <c r="AT1342" s="49"/>
      <c r="AU1342" s="49"/>
    </row>
    <row r="1343" spans="3:64" ht="12.95" customHeight="1" x14ac:dyDescent="0.2">
      <c r="C1343" s="71"/>
      <c r="D1343" s="71"/>
      <c r="AA1343" s="49"/>
      <c r="AB1343" s="49"/>
      <c r="AC1343" s="49"/>
      <c r="AD1343" s="49"/>
      <c r="AE1343" s="49"/>
      <c r="AG1343" s="4"/>
      <c r="AN1343" s="49"/>
      <c r="AO1343" s="49"/>
      <c r="AP1343" s="49"/>
      <c r="AQ1343" s="49"/>
      <c r="AR1343" s="49"/>
      <c r="AS1343" s="49"/>
      <c r="AT1343" s="49"/>
      <c r="AU1343" s="49"/>
    </row>
    <row r="1344" spans="3:64" ht="12.95" customHeight="1" x14ac:dyDescent="0.2">
      <c r="C1344" s="71"/>
      <c r="D1344" s="71"/>
      <c r="AA1344" s="49"/>
      <c r="AB1344" s="49"/>
      <c r="AC1344" s="49"/>
      <c r="AD1344" s="49"/>
      <c r="AE1344" s="49"/>
      <c r="AG1344" s="4"/>
      <c r="AN1344" s="49"/>
      <c r="AO1344" s="49"/>
      <c r="AP1344" s="49"/>
      <c r="AQ1344" s="49"/>
      <c r="AR1344" s="49"/>
      <c r="AS1344" s="49"/>
      <c r="AT1344" s="49"/>
      <c r="AU1344" s="49"/>
    </row>
    <row r="1345" spans="3:64" ht="12.95" customHeight="1" x14ac:dyDescent="0.2">
      <c r="C1345" s="71"/>
      <c r="D1345" s="71"/>
      <c r="AA1345" s="49"/>
      <c r="AB1345" s="49"/>
      <c r="AC1345" s="49"/>
      <c r="AD1345" s="49"/>
      <c r="AE1345" s="49"/>
      <c r="AG1345" s="4"/>
      <c r="AN1345" s="49"/>
      <c r="AO1345" s="49"/>
      <c r="AP1345" s="49"/>
      <c r="AQ1345" s="49"/>
      <c r="AR1345" s="49"/>
      <c r="AS1345" s="49"/>
      <c r="AT1345" s="49"/>
      <c r="AU1345" s="49"/>
    </row>
    <row r="1346" spans="3:64" ht="12.95" customHeight="1" x14ac:dyDescent="0.2">
      <c r="C1346" s="71"/>
      <c r="D1346" s="71"/>
      <c r="AA1346" s="49"/>
      <c r="AB1346" s="49"/>
      <c r="AC1346" s="49"/>
      <c r="AD1346" s="49"/>
      <c r="AE1346" s="49"/>
      <c r="AG1346" s="4"/>
      <c r="AN1346" s="49"/>
      <c r="AO1346" s="49"/>
      <c r="AP1346" s="49"/>
      <c r="AQ1346" s="49"/>
      <c r="AR1346" s="49"/>
      <c r="AS1346" s="49"/>
      <c r="AT1346" s="49"/>
      <c r="AU1346" s="49"/>
      <c r="AV1346" s="49"/>
      <c r="AW1346" s="49"/>
      <c r="AX1346" s="49"/>
      <c r="AY1346" s="49"/>
      <c r="AZ1346" s="49"/>
      <c r="BA1346" s="49"/>
      <c r="BB1346" s="49"/>
      <c r="BC1346" s="49"/>
      <c r="BD1346" s="49"/>
      <c r="BE1346" s="49"/>
      <c r="BF1346" s="49"/>
      <c r="BG1346" s="49"/>
      <c r="BH1346" s="49"/>
      <c r="BI1346" s="49"/>
      <c r="BJ1346" s="49"/>
      <c r="BK1346" s="49"/>
      <c r="BL1346" s="49"/>
    </row>
    <row r="1347" spans="3:64" ht="12.95" customHeight="1" x14ac:dyDescent="0.2">
      <c r="C1347" s="71"/>
      <c r="D1347" s="71"/>
      <c r="AA1347" s="49"/>
      <c r="AB1347" s="49"/>
      <c r="AC1347" s="49"/>
      <c r="AD1347" s="49"/>
      <c r="AE1347" s="49"/>
      <c r="AG1347" s="4"/>
      <c r="AN1347" s="49"/>
      <c r="AO1347" s="49"/>
      <c r="AP1347" s="49"/>
      <c r="AQ1347" s="49"/>
      <c r="AR1347" s="49"/>
      <c r="AS1347" s="49"/>
      <c r="AT1347" s="49"/>
      <c r="AU1347" s="49"/>
      <c r="AV1347" s="49"/>
      <c r="AX1347" s="49"/>
    </row>
    <row r="1348" spans="3:64" ht="12.95" customHeight="1" x14ac:dyDescent="0.2">
      <c r="C1348" s="71"/>
      <c r="D1348" s="71"/>
      <c r="AA1348" s="49"/>
      <c r="AB1348" s="49"/>
      <c r="AC1348" s="49"/>
      <c r="AD1348" s="49"/>
      <c r="AE1348" s="49"/>
      <c r="AG1348" s="4"/>
      <c r="AN1348" s="49"/>
      <c r="AO1348" s="49"/>
      <c r="AP1348" s="49"/>
      <c r="AQ1348" s="49"/>
      <c r="AR1348" s="49"/>
      <c r="AS1348" s="49"/>
      <c r="AT1348" s="49"/>
      <c r="AU1348" s="49"/>
      <c r="AV1348" s="49"/>
      <c r="AW1348" s="49"/>
      <c r="AX1348" s="49"/>
      <c r="AY1348" s="49"/>
      <c r="AZ1348" s="49"/>
      <c r="BA1348" s="49"/>
      <c r="BB1348" s="49"/>
      <c r="BC1348" s="49"/>
      <c r="BD1348" s="49"/>
      <c r="BE1348" s="49"/>
      <c r="BF1348" s="49"/>
      <c r="BG1348" s="49"/>
      <c r="BH1348" s="49"/>
      <c r="BI1348" s="49"/>
      <c r="BJ1348" s="49"/>
      <c r="BK1348" s="49"/>
      <c r="BL1348" s="49"/>
    </row>
    <row r="1349" spans="3:64" ht="12.95" customHeight="1" x14ac:dyDescent="0.2">
      <c r="C1349" s="71"/>
      <c r="D1349" s="71"/>
      <c r="AA1349" s="49"/>
      <c r="AB1349" s="49"/>
      <c r="AC1349" s="49"/>
      <c r="AD1349" s="49"/>
      <c r="AE1349" s="49"/>
      <c r="AG1349" s="4"/>
      <c r="AN1349" s="49"/>
      <c r="AO1349" s="49"/>
      <c r="AP1349" s="49"/>
      <c r="AQ1349" s="49"/>
      <c r="AR1349" s="49"/>
      <c r="AS1349" s="49"/>
      <c r="AT1349" s="49"/>
      <c r="AU1349" s="49"/>
      <c r="AV1349" s="49"/>
      <c r="AW1349" s="49"/>
      <c r="AX1349" s="49"/>
      <c r="AY1349" s="49"/>
      <c r="AZ1349" s="49"/>
      <c r="BA1349" s="49"/>
      <c r="BB1349" s="49"/>
      <c r="BC1349" s="49"/>
      <c r="BD1349" s="49"/>
      <c r="BE1349" s="49"/>
      <c r="BF1349" s="49"/>
      <c r="BG1349" s="49"/>
      <c r="BH1349" s="49"/>
      <c r="BI1349" s="49"/>
      <c r="BJ1349" s="49"/>
      <c r="BK1349" s="49"/>
      <c r="BL1349" s="49"/>
    </row>
    <row r="1350" spans="3:64" ht="12.95" customHeight="1" x14ac:dyDescent="0.2">
      <c r="C1350" s="71"/>
      <c r="D1350" s="71"/>
      <c r="AA1350" s="49"/>
      <c r="AB1350" s="49"/>
      <c r="AC1350" s="49"/>
      <c r="AD1350" s="49"/>
      <c r="AE1350" s="49"/>
      <c r="AG1350" s="4"/>
      <c r="AN1350" s="49"/>
      <c r="AO1350" s="49"/>
      <c r="AP1350" s="49"/>
      <c r="AQ1350" s="49"/>
      <c r="AR1350" s="49"/>
      <c r="AS1350" s="49"/>
      <c r="AT1350" s="49"/>
      <c r="AU1350" s="49"/>
    </row>
    <row r="1351" spans="3:64" ht="12.95" customHeight="1" x14ac:dyDescent="0.2">
      <c r="C1351" s="71"/>
      <c r="D1351" s="71"/>
      <c r="AA1351" s="49"/>
      <c r="AB1351" s="49"/>
      <c r="AC1351" s="49"/>
      <c r="AD1351" s="49"/>
      <c r="AE1351" s="49"/>
      <c r="AG1351" s="4"/>
      <c r="AN1351" s="49"/>
      <c r="AO1351" s="49"/>
      <c r="AP1351" s="49"/>
      <c r="AQ1351" s="49"/>
      <c r="AR1351" s="49"/>
      <c r="AS1351" s="49"/>
      <c r="AT1351" s="49"/>
      <c r="AU1351" s="49"/>
    </row>
    <row r="1352" spans="3:64" ht="12.95" customHeight="1" x14ac:dyDescent="0.2">
      <c r="C1352" s="71"/>
      <c r="D1352" s="71"/>
      <c r="AA1352" s="49"/>
      <c r="AB1352" s="49"/>
      <c r="AC1352" s="49"/>
      <c r="AD1352" s="49"/>
      <c r="AE1352" s="49"/>
      <c r="AG1352" s="4"/>
      <c r="AN1352" s="49"/>
      <c r="AO1352" s="49"/>
      <c r="AP1352" s="49"/>
      <c r="AQ1352" s="49"/>
      <c r="AR1352" s="49"/>
      <c r="AS1352" s="49"/>
      <c r="AT1352" s="49"/>
      <c r="AU1352" s="49"/>
    </row>
    <row r="1353" spans="3:64" ht="12.95" customHeight="1" x14ac:dyDescent="0.2">
      <c r="C1353" s="71"/>
      <c r="D1353" s="71"/>
      <c r="AA1353" s="49"/>
      <c r="AB1353" s="49"/>
      <c r="AC1353" s="49"/>
      <c r="AD1353" s="49"/>
      <c r="AE1353" s="49"/>
      <c r="AG1353" s="4"/>
      <c r="AN1353" s="49"/>
      <c r="AO1353" s="49"/>
      <c r="AP1353" s="49"/>
      <c r="AQ1353" s="49"/>
      <c r="AR1353" s="49"/>
      <c r="AS1353" s="49"/>
      <c r="AT1353" s="49"/>
      <c r="AU1353" s="49"/>
    </row>
    <row r="1354" spans="3:64" ht="12.95" customHeight="1" x14ac:dyDescent="0.2">
      <c r="C1354" s="71"/>
      <c r="D1354" s="71"/>
      <c r="AA1354" s="49"/>
      <c r="AB1354" s="49"/>
      <c r="AC1354" s="49"/>
      <c r="AD1354" s="49"/>
      <c r="AE1354" s="49"/>
      <c r="AG1354" s="4"/>
      <c r="AN1354" s="49"/>
      <c r="AO1354" s="49"/>
      <c r="AP1354" s="49"/>
      <c r="AQ1354" s="49"/>
      <c r="AR1354" s="49"/>
      <c r="AS1354" s="49"/>
      <c r="AT1354" s="49"/>
      <c r="AU1354" s="49"/>
    </row>
    <row r="1355" spans="3:64" ht="12.95" customHeight="1" x14ac:dyDescent="0.2">
      <c r="C1355" s="71"/>
      <c r="D1355" s="71"/>
      <c r="AA1355" s="49"/>
      <c r="AB1355" s="49"/>
      <c r="AC1355" s="49"/>
      <c r="AD1355" s="49"/>
      <c r="AE1355" s="49"/>
      <c r="AG1355" s="4"/>
      <c r="AN1355" s="49"/>
      <c r="AO1355" s="49"/>
      <c r="AP1355" s="49"/>
      <c r="AQ1355" s="49"/>
      <c r="AR1355" s="49"/>
      <c r="AS1355" s="49"/>
      <c r="AT1355" s="49"/>
      <c r="AU1355" s="49"/>
    </row>
    <row r="1356" spans="3:64" ht="12.95" customHeight="1" x14ac:dyDescent="0.2">
      <c r="C1356" s="71"/>
      <c r="D1356" s="71"/>
      <c r="AA1356" s="49"/>
      <c r="AB1356" s="49"/>
      <c r="AC1356" s="49"/>
      <c r="AD1356" s="49"/>
      <c r="AE1356" s="49"/>
      <c r="AG1356" s="4"/>
      <c r="AN1356" s="49"/>
      <c r="AO1356" s="49"/>
      <c r="AP1356" s="49"/>
      <c r="AQ1356" s="49"/>
      <c r="AR1356" s="49"/>
      <c r="AS1356" s="49"/>
      <c r="AT1356" s="49"/>
      <c r="AU1356" s="49"/>
    </row>
    <row r="1357" spans="3:64" ht="12.95" customHeight="1" x14ac:dyDescent="0.2">
      <c r="C1357" s="71"/>
      <c r="D1357" s="71"/>
      <c r="AA1357" s="49"/>
      <c r="AB1357" s="49"/>
      <c r="AC1357" s="49"/>
      <c r="AD1357" s="49"/>
      <c r="AE1357" s="49"/>
      <c r="AG1357" s="4"/>
      <c r="AN1357" s="49"/>
      <c r="AO1357" s="49"/>
      <c r="AP1357" s="49"/>
      <c r="AQ1357" s="49"/>
      <c r="AR1357" s="49"/>
      <c r="AS1357" s="49"/>
      <c r="AT1357" s="49"/>
      <c r="AU1357" s="49"/>
    </row>
    <row r="1358" spans="3:64" ht="12.95" customHeight="1" x14ac:dyDescent="0.2">
      <c r="C1358" s="71"/>
      <c r="D1358" s="71"/>
      <c r="AA1358" s="49"/>
      <c r="AB1358" s="49"/>
      <c r="AC1358" s="49"/>
      <c r="AD1358" s="49"/>
      <c r="AE1358" s="49"/>
      <c r="AG1358" s="4"/>
      <c r="AN1358" s="49"/>
      <c r="AO1358" s="49"/>
      <c r="AP1358" s="49"/>
      <c r="AQ1358" s="49"/>
      <c r="AR1358" s="49"/>
      <c r="AS1358" s="49"/>
      <c r="AT1358" s="49"/>
      <c r="AU1358" s="49"/>
    </row>
    <row r="1359" spans="3:64" ht="12.95" customHeight="1" x14ac:dyDescent="0.2">
      <c r="C1359" s="71"/>
      <c r="D1359" s="71"/>
      <c r="AA1359" s="49"/>
      <c r="AB1359" s="49"/>
      <c r="AC1359" s="49"/>
      <c r="AD1359" s="49"/>
      <c r="AE1359" s="49"/>
      <c r="AG1359" s="4"/>
      <c r="AN1359" s="49"/>
      <c r="AO1359" s="49"/>
      <c r="AP1359" s="49"/>
      <c r="AQ1359" s="49"/>
      <c r="AR1359" s="49"/>
      <c r="AS1359" s="49"/>
      <c r="AT1359" s="49"/>
      <c r="AU1359" s="49"/>
    </row>
    <row r="1360" spans="3:64" ht="12.95" customHeight="1" x14ac:dyDescent="0.2">
      <c r="C1360" s="71"/>
      <c r="D1360" s="71"/>
      <c r="AA1360" s="49"/>
      <c r="AB1360" s="49"/>
      <c r="AC1360" s="49"/>
      <c r="AD1360" s="49"/>
      <c r="AE1360" s="49"/>
      <c r="AG1360" s="4"/>
      <c r="AN1360" s="49"/>
      <c r="AO1360" s="49"/>
      <c r="AP1360" s="49"/>
      <c r="AQ1360" s="49"/>
      <c r="AR1360" s="49"/>
      <c r="AS1360" s="49"/>
      <c r="AT1360" s="49"/>
      <c r="AU1360" s="49"/>
    </row>
    <row r="1361" spans="3:64" ht="12.95" customHeight="1" x14ac:dyDescent="0.2">
      <c r="C1361" s="71"/>
      <c r="D1361" s="71"/>
      <c r="AA1361" s="49"/>
      <c r="AB1361" s="49"/>
      <c r="AC1361" s="49"/>
      <c r="AD1361" s="49"/>
      <c r="AE1361" s="49"/>
      <c r="AG1361" s="4"/>
      <c r="AN1361" s="49"/>
      <c r="AO1361" s="49"/>
      <c r="AP1361" s="49"/>
      <c r="AQ1361" s="49"/>
      <c r="AR1361" s="49"/>
      <c r="AS1361" s="49"/>
      <c r="AT1361" s="49"/>
      <c r="AU1361" s="49"/>
    </row>
    <row r="1362" spans="3:64" ht="12.95" customHeight="1" x14ac:dyDescent="0.2">
      <c r="C1362" s="71"/>
      <c r="D1362" s="71"/>
      <c r="AA1362" s="49"/>
      <c r="AB1362" s="49"/>
      <c r="AC1362" s="49"/>
      <c r="AD1362" s="49"/>
      <c r="AE1362" s="49"/>
      <c r="AG1362" s="4"/>
      <c r="AN1362" s="49"/>
      <c r="AO1362" s="49"/>
      <c r="AP1362" s="49"/>
      <c r="AQ1362" s="49"/>
      <c r="AR1362" s="49"/>
      <c r="AS1362" s="49"/>
      <c r="AT1362" s="49"/>
      <c r="AU1362" s="49"/>
    </row>
    <row r="1363" spans="3:64" ht="12.95" customHeight="1" x14ac:dyDescent="0.2">
      <c r="C1363" s="71"/>
      <c r="D1363" s="71"/>
      <c r="AA1363" s="49"/>
      <c r="AB1363" s="49"/>
      <c r="AC1363" s="49"/>
      <c r="AD1363" s="49"/>
      <c r="AE1363" s="49"/>
      <c r="AG1363" s="4"/>
      <c r="AN1363" s="49"/>
      <c r="AO1363" s="49"/>
      <c r="AP1363" s="49"/>
      <c r="AQ1363" s="49"/>
      <c r="AR1363" s="49"/>
      <c r="AS1363" s="49"/>
      <c r="AT1363" s="49"/>
      <c r="AU1363" s="49"/>
    </row>
    <row r="1364" spans="3:64" ht="12.95" customHeight="1" x14ac:dyDescent="0.2">
      <c r="C1364" s="71"/>
      <c r="D1364" s="71"/>
      <c r="AA1364" s="49"/>
      <c r="AB1364" s="49"/>
      <c r="AC1364" s="49"/>
      <c r="AD1364" s="49"/>
      <c r="AE1364" s="49"/>
      <c r="AG1364" s="4"/>
      <c r="AN1364" s="49"/>
      <c r="AO1364" s="49"/>
      <c r="AP1364" s="49"/>
      <c r="AQ1364" s="49"/>
      <c r="AR1364" s="49"/>
      <c r="AS1364" s="49"/>
      <c r="AT1364" s="49"/>
      <c r="AU1364" s="49"/>
    </row>
    <row r="1365" spans="3:64" ht="12.95" customHeight="1" x14ac:dyDescent="0.2">
      <c r="C1365" s="71"/>
      <c r="D1365" s="71"/>
      <c r="AA1365" s="49"/>
      <c r="AB1365" s="49"/>
      <c r="AC1365" s="49"/>
      <c r="AD1365" s="49"/>
      <c r="AE1365" s="49"/>
      <c r="AG1365" s="4"/>
      <c r="AN1365" s="49"/>
      <c r="AO1365" s="49"/>
      <c r="AP1365" s="49"/>
      <c r="AQ1365" s="49"/>
      <c r="AR1365" s="49"/>
      <c r="AS1365" s="49"/>
      <c r="AT1365" s="49"/>
      <c r="AU1365" s="49"/>
    </row>
    <row r="1366" spans="3:64" ht="12.95" customHeight="1" x14ac:dyDescent="0.2">
      <c r="C1366" s="71"/>
      <c r="D1366" s="71"/>
      <c r="AA1366" s="49"/>
      <c r="AB1366" s="49"/>
      <c r="AC1366" s="49"/>
      <c r="AD1366" s="49"/>
      <c r="AE1366" s="49"/>
      <c r="AG1366" s="4"/>
      <c r="AN1366" s="49"/>
      <c r="AO1366" s="49"/>
      <c r="AP1366" s="49"/>
      <c r="AQ1366" s="49"/>
      <c r="AR1366" s="49"/>
      <c r="AS1366" s="49"/>
      <c r="AT1366" s="49"/>
      <c r="AU1366" s="49"/>
    </row>
    <row r="1367" spans="3:64" ht="12.95" customHeight="1" x14ac:dyDescent="0.2">
      <c r="C1367" s="71"/>
      <c r="D1367" s="71"/>
      <c r="AA1367" s="49"/>
      <c r="AB1367" s="49"/>
      <c r="AC1367" s="49"/>
      <c r="AD1367" s="49"/>
      <c r="AE1367" s="49"/>
      <c r="AG1367" s="4"/>
      <c r="AN1367" s="49"/>
      <c r="AO1367" s="49"/>
      <c r="AP1367" s="49"/>
      <c r="AQ1367" s="49"/>
      <c r="AR1367" s="49"/>
      <c r="AS1367" s="49"/>
      <c r="AT1367" s="49"/>
      <c r="AU1367" s="49"/>
      <c r="AV1367" s="49"/>
      <c r="AX1367" s="49"/>
      <c r="AY1367" s="49"/>
      <c r="AZ1367" s="49"/>
      <c r="BA1367" s="49"/>
      <c r="BB1367" s="49"/>
      <c r="BC1367" s="49"/>
      <c r="BD1367" s="49"/>
      <c r="BE1367" s="49"/>
      <c r="BF1367" s="49"/>
      <c r="BG1367" s="49"/>
      <c r="BH1367" s="49"/>
      <c r="BI1367" s="49"/>
      <c r="BJ1367" s="49"/>
      <c r="BK1367" s="49"/>
      <c r="BL1367" s="49"/>
    </row>
    <row r="1368" spans="3:64" ht="12.95" customHeight="1" x14ac:dyDescent="0.2">
      <c r="C1368" s="71"/>
      <c r="D1368" s="71"/>
      <c r="AA1368" s="49"/>
      <c r="AB1368" s="49"/>
      <c r="AC1368" s="49"/>
      <c r="AD1368" s="49"/>
      <c r="AE1368" s="49"/>
      <c r="AG1368" s="4"/>
      <c r="AN1368" s="49"/>
      <c r="AO1368" s="49"/>
      <c r="AP1368" s="49"/>
      <c r="AQ1368" s="49"/>
      <c r="AR1368" s="49"/>
      <c r="AS1368" s="49"/>
      <c r="AT1368" s="49"/>
      <c r="AU1368" s="49"/>
    </row>
    <row r="1369" spans="3:64" ht="12.95" customHeight="1" x14ac:dyDescent="0.2">
      <c r="C1369" s="71"/>
      <c r="D1369" s="71"/>
      <c r="AA1369" s="49"/>
      <c r="AB1369" s="49"/>
      <c r="AC1369" s="49"/>
      <c r="AD1369" s="49"/>
      <c r="AE1369" s="49"/>
      <c r="AG1369" s="4"/>
      <c r="AN1369" s="49"/>
      <c r="AO1369" s="49"/>
      <c r="AP1369" s="49"/>
      <c r="AQ1369" s="49"/>
      <c r="AR1369" s="49"/>
      <c r="AS1369" s="49"/>
      <c r="AT1369" s="49"/>
      <c r="AU1369" s="49"/>
    </row>
    <row r="1370" spans="3:64" ht="12.95" customHeight="1" x14ac:dyDescent="0.2">
      <c r="C1370" s="71"/>
      <c r="D1370" s="71"/>
      <c r="AA1370" s="49"/>
      <c r="AB1370" s="49"/>
      <c r="AC1370" s="49"/>
      <c r="AD1370" s="49"/>
      <c r="AE1370" s="49"/>
      <c r="AG1370" s="4"/>
      <c r="AN1370" s="49"/>
      <c r="AO1370" s="49"/>
      <c r="AP1370" s="49"/>
      <c r="AQ1370" s="49"/>
      <c r="AR1370" s="49"/>
      <c r="AS1370" s="49"/>
      <c r="AT1370" s="49"/>
      <c r="AU1370" s="49"/>
    </row>
    <row r="1371" spans="3:64" ht="12.95" customHeight="1" x14ac:dyDescent="0.2">
      <c r="C1371" s="71"/>
      <c r="D1371" s="71"/>
      <c r="AA1371" s="49"/>
      <c r="AB1371" s="49"/>
      <c r="AC1371" s="49"/>
      <c r="AD1371" s="49"/>
      <c r="AE1371" s="49"/>
      <c r="AG1371" s="4"/>
      <c r="AN1371" s="49"/>
      <c r="AO1371" s="49"/>
      <c r="AP1371" s="49"/>
      <c r="AQ1371" s="49"/>
      <c r="AR1371" s="49"/>
      <c r="AS1371" s="49"/>
      <c r="AT1371" s="49"/>
      <c r="AU1371" s="49"/>
      <c r="AV1371" s="49"/>
      <c r="AX1371" s="49"/>
    </row>
    <row r="1372" spans="3:64" ht="12.95" customHeight="1" x14ac:dyDescent="0.2">
      <c r="C1372" s="71"/>
      <c r="D1372" s="71"/>
      <c r="AA1372" s="49"/>
      <c r="AB1372" s="49"/>
      <c r="AC1372" s="49"/>
      <c r="AD1372" s="49"/>
      <c r="AE1372" s="49"/>
      <c r="AG1372" s="4"/>
      <c r="AN1372" s="49"/>
      <c r="AO1372" s="49"/>
      <c r="AP1372" s="49"/>
      <c r="AQ1372" s="49"/>
      <c r="AR1372" s="49"/>
      <c r="AS1372" s="49"/>
      <c r="AT1372" s="49"/>
      <c r="AU1372" s="49"/>
    </row>
    <row r="1373" spans="3:64" ht="12.95" customHeight="1" x14ac:dyDescent="0.2">
      <c r="C1373" s="71"/>
      <c r="D1373" s="71"/>
      <c r="AA1373" s="49"/>
      <c r="AB1373" s="49"/>
      <c r="AC1373" s="49"/>
      <c r="AD1373" s="49"/>
      <c r="AE1373" s="49"/>
      <c r="AG1373" s="4"/>
      <c r="AN1373" s="49"/>
      <c r="AO1373" s="49"/>
      <c r="AP1373" s="49"/>
      <c r="AQ1373" s="49"/>
      <c r="AR1373" s="49"/>
      <c r="AS1373" s="49"/>
      <c r="AT1373" s="49"/>
      <c r="AU1373" s="49"/>
      <c r="AV1373" s="49"/>
      <c r="AX1373" s="49"/>
      <c r="AY1373" s="49"/>
      <c r="AZ1373" s="49"/>
      <c r="BA1373" s="49"/>
      <c r="BB1373" s="49"/>
      <c r="BC1373" s="49"/>
      <c r="BD1373" s="49"/>
      <c r="BE1373" s="49"/>
      <c r="BF1373" s="49"/>
      <c r="BG1373" s="49"/>
      <c r="BH1373" s="49"/>
      <c r="BI1373" s="49"/>
      <c r="BJ1373" s="49"/>
      <c r="BK1373" s="49"/>
      <c r="BL1373" s="49"/>
    </row>
    <row r="1374" spans="3:64" ht="12.95" customHeight="1" x14ac:dyDescent="0.2">
      <c r="C1374" s="71"/>
      <c r="D1374" s="71"/>
      <c r="AA1374" s="49"/>
      <c r="AB1374" s="49"/>
      <c r="AC1374" s="49"/>
      <c r="AD1374" s="49"/>
      <c r="AE1374" s="49"/>
      <c r="AG1374" s="4"/>
      <c r="AN1374" s="49"/>
      <c r="AO1374" s="49"/>
      <c r="AP1374" s="49"/>
      <c r="AQ1374" s="49"/>
      <c r="AR1374" s="49"/>
      <c r="AS1374" s="49"/>
      <c r="AT1374" s="49"/>
      <c r="AU1374" s="49"/>
    </row>
    <row r="1375" spans="3:64" ht="12.95" customHeight="1" x14ac:dyDescent="0.2">
      <c r="C1375" s="71"/>
      <c r="D1375" s="71"/>
      <c r="AA1375" s="49"/>
      <c r="AB1375" s="49"/>
      <c r="AC1375" s="49"/>
      <c r="AD1375" s="49"/>
      <c r="AE1375" s="49"/>
      <c r="AG1375" s="4"/>
      <c r="AN1375" s="49"/>
      <c r="AO1375" s="49"/>
      <c r="AP1375" s="49"/>
      <c r="AQ1375" s="49"/>
      <c r="AR1375" s="49"/>
      <c r="AS1375" s="49"/>
      <c r="AT1375" s="49"/>
      <c r="AU1375" s="49"/>
    </row>
    <row r="1376" spans="3:64" ht="12.95" customHeight="1" x14ac:dyDescent="0.2">
      <c r="C1376" s="71"/>
      <c r="D1376" s="71"/>
      <c r="AA1376" s="49"/>
      <c r="AB1376" s="49"/>
      <c r="AC1376" s="49"/>
      <c r="AD1376" s="49"/>
      <c r="AE1376" s="49"/>
      <c r="AG1376" s="4"/>
      <c r="AN1376" s="49"/>
      <c r="AO1376" s="49"/>
      <c r="AP1376" s="49"/>
      <c r="AQ1376" s="49"/>
      <c r="AR1376" s="49"/>
      <c r="AS1376" s="49"/>
      <c r="AT1376" s="49"/>
      <c r="AU1376" s="49"/>
      <c r="AV1376" s="49"/>
    </row>
    <row r="1377" spans="3:64" ht="12.95" customHeight="1" x14ac:dyDescent="0.2">
      <c r="C1377" s="71"/>
      <c r="D1377" s="71"/>
      <c r="AA1377" s="49"/>
      <c r="AB1377" s="49"/>
      <c r="AC1377" s="49"/>
      <c r="AD1377" s="49"/>
      <c r="AE1377" s="49"/>
      <c r="AG1377" s="4"/>
      <c r="AN1377" s="49"/>
      <c r="AO1377" s="49"/>
      <c r="AP1377" s="49"/>
      <c r="AQ1377" s="49"/>
      <c r="AR1377" s="49"/>
      <c r="AS1377" s="49"/>
      <c r="AT1377" s="49"/>
      <c r="AU1377" s="49"/>
      <c r="AV1377" s="49"/>
    </row>
    <row r="1378" spans="3:64" ht="12.95" customHeight="1" x14ac:dyDescent="0.2">
      <c r="C1378" s="71"/>
      <c r="D1378" s="71"/>
      <c r="AA1378" s="49"/>
      <c r="AB1378" s="49"/>
      <c r="AC1378" s="49"/>
      <c r="AD1378" s="49"/>
      <c r="AE1378" s="49"/>
      <c r="AG1378" s="4"/>
      <c r="AN1378" s="49"/>
      <c r="AO1378" s="49"/>
      <c r="AP1378" s="49"/>
      <c r="AQ1378" s="49"/>
      <c r="AR1378" s="49"/>
      <c r="AS1378" s="49"/>
      <c r="AT1378" s="49"/>
      <c r="AU1378" s="49"/>
      <c r="AV1378" s="49"/>
      <c r="AW1378" s="49"/>
      <c r="AX1378" s="49"/>
      <c r="AY1378" s="49"/>
      <c r="AZ1378" s="49"/>
      <c r="BA1378" s="49"/>
      <c r="BB1378" s="49"/>
      <c r="BC1378" s="49"/>
      <c r="BD1378" s="49"/>
      <c r="BE1378" s="49"/>
      <c r="BF1378" s="49"/>
      <c r="BG1378" s="49"/>
      <c r="BH1378" s="49"/>
      <c r="BI1378" s="49"/>
      <c r="BJ1378" s="49"/>
      <c r="BK1378" s="49"/>
      <c r="BL1378" s="49"/>
    </row>
    <row r="1379" spans="3:64" ht="12.95" customHeight="1" x14ac:dyDescent="0.2">
      <c r="C1379" s="71"/>
      <c r="D1379" s="71"/>
      <c r="AA1379" s="49"/>
      <c r="AB1379" s="49"/>
      <c r="AC1379" s="49"/>
      <c r="AD1379" s="49"/>
      <c r="AE1379" s="49"/>
      <c r="AG1379" s="4"/>
      <c r="AN1379" s="49"/>
      <c r="AO1379" s="49"/>
      <c r="AP1379" s="49"/>
      <c r="AQ1379" s="49"/>
      <c r="AR1379" s="49"/>
      <c r="AS1379" s="49"/>
      <c r="AT1379" s="49"/>
      <c r="AU1379" s="49"/>
    </row>
    <row r="1380" spans="3:64" ht="12.95" customHeight="1" x14ac:dyDescent="0.2">
      <c r="C1380" s="71"/>
      <c r="D1380" s="71"/>
      <c r="AA1380" s="49"/>
      <c r="AB1380" s="49"/>
      <c r="AC1380" s="49"/>
      <c r="AD1380" s="49"/>
      <c r="AE1380" s="49"/>
      <c r="AG1380" s="4"/>
      <c r="AN1380" s="49"/>
      <c r="AO1380" s="49"/>
      <c r="AP1380" s="49"/>
      <c r="AQ1380" s="49"/>
      <c r="AR1380" s="49"/>
      <c r="AS1380" s="49"/>
      <c r="AT1380" s="49"/>
      <c r="AU1380" s="49"/>
    </row>
    <row r="1381" spans="3:64" ht="12.95" customHeight="1" x14ac:dyDescent="0.2">
      <c r="C1381" s="71"/>
      <c r="D1381" s="71"/>
      <c r="AA1381" s="49"/>
      <c r="AB1381" s="49"/>
      <c r="AC1381" s="49"/>
      <c r="AD1381" s="49"/>
      <c r="AE1381" s="49"/>
      <c r="AG1381" s="4"/>
      <c r="AN1381" s="49"/>
      <c r="AO1381" s="49"/>
      <c r="AP1381" s="49"/>
      <c r="AQ1381" s="49"/>
      <c r="AR1381" s="49"/>
      <c r="AS1381" s="49"/>
      <c r="AT1381" s="49"/>
      <c r="AU1381" s="49"/>
      <c r="AV1381" s="49"/>
      <c r="AX1381" s="49"/>
      <c r="AY1381" s="49"/>
      <c r="AZ1381" s="49"/>
      <c r="BA1381" s="49"/>
      <c r="BB1381" s="49"/>
      <c r="BC1381" s="49"/>
      <c r="BD1381" s="49"/>
      <c r="BE1381" s="49"/>
      <c r="BF1381" s="49"/>
      <c r="BG1381" s="49"/>
      <c r="BH1381" s="49"/>
      <c r="BI1381" s="49"/>
      <c r="BJ1381" s="49"/>
      <c r="BK1381" s="49"/>
      <c r="BL1381" s="49"/>
    </row>
    <row r="1382" spans="3:64" ht="12.95" customHeight="1" x14ac:dyDescent="0.2">
      <c r="C1382" s="71"/>
      <c r="D1382" s="71"/>
      <c r="AA1382" s="49"/>
      <c r="AB1382" s="49"/>
      <c r="AC1382" s="49"/>
      <c r="AD1382" s="49"/>
      <c r="AE1382" s="49"/>
      <c r="AG1382" s="4"/>
      <c r="AN1382" s="49"/>
      <c r="AO1382" s="49"/>
      <c r="AP1382" s="49"/>
      <c r="AQ1382" s="49"/>
      <c r="AR1382" s="49"/>
      <c r="AS1382" s="49"/>
      <c r="AT1382" s="49"/>
      <c r="AU1382" s="49"/>
      <c r="AV1382" s="49"/>
      <c r="AW1382" s="49"/>
      <c r="AX1382" s="49"/>
      <c r="AY1382" s="49"/>
      <c r="AZ1382" s="49"/>
      <c r="BA1382" s="49"/>
      <c r="BB1382" s="49"/>
      <c r="BC1382" s="49"/>
      <c r="BD1382" s="49"/>
      <c r="BE1382" s="49"/>
      <c r="BF1382" s="49"/>
      <c r="BG1382" s="49"/>
      <c r="BH1382" s="49"/>
      <c r="BI1382" s="49"/>
      <c r="BJ1382" s="49"/>
      <c r="BK1382" s="49"/>
      <c r="BL1382" s="49"/>
    </row>
    <row r="1383" spans="3:64" ht="12.95" customHeight="1" x14ac:dyDescent="0.2">
      <c r="C1383" s="71"/>
      <c r="D1383" s="71"/>
      <c r="AA1383" s="49"/>
      <c r="AB1383" s="49"/>
      <c r="AC1383" s="49"/>
      <c r="AD1383" s="49"/>
      <c r="AE1383" s="49"/>
      <c r="AG1383" s="4"/>
      <c r="AN1383" s="49"/>
      <c r="AO1383" s="49"/>
      <c r="AP1383" s="49"/>
      <c r="AQ1383" s="49"/>
      <c r="AR1383" s="49"/>
      <c r="AS1383" s="49"/>
      <c r="AT1383" s="49"/>
      <c r="AU1383" s="49"/>
    </row>
    <row r="1384" spans="3:64" ht="12.95" customHeight="1" x14ac:dyDescent="0.2">
      <c r="C1384" s="71"/>
      <c r="D1384" s="71"/>
      <c r="AA1384" s="49"/>
      <c r="AB1384" s="49"/>
      <c r="AC1384" s="49"/>
      <c r="AD1384" s="49"/>
      <c r="AE1384" s="49"/>
      <c r="AG1384" s="4"/>
      <c r="AN1384" s="49"/>
      <c r="AO1384" s="49"/>
      <c r="AP1384" s="49"/>
      <c r="AQ1384" s="49"/>
      <c r="AR1384" s="49"/>
      <c r="AS1384" s="49"/>
      <c r="AT1384" s="49"/>
      <c r="AU1384" s="49"/>
    </row>
    <row r="1385" spans="3:64" ht="12.95" customHeight="1" x14ac:dyDescent="0.2">
      <c r="C1385" s="71"/>
      <c r="D1385" s="71"/>
      <c r="AA1385" s="49"/>
      <c r="AB1385" s="49"/>
      <c r="AC1385" s="49"/>
      <c r="AD1385" s="49"/>
      <c r="AE1385" s="49"/>
      <c r="AG1385" s="4"/>
      <c r="AN1385" s="49"/>
      <c r="AO1385" s="49"/>
      <c r="AP1385" s="49"/>
      <c r="AQ1385" s="49"/>
      <c r="AR1385" s="49"/>
      <c r="AS1385" s="49"/>
      <c r="AT1385" s="49"/>
      <c r="AU1385" s="49"/>
    </row>
    <row r="1386" spans="3:64" ht="12.95" customHeight="1" x14ac:dyDescent="0.2">
      <c r="C1386" s="71"/>
      <c r="D1386" s="71"/>
      <c r="AA1386" s="49"/>
      <c r="AB1386" s="49"/>
      <c r="AC1386" s="49"/>
      <c r="AD1386" s="49"/>
      <c r="AE1386" s="49"/>
      <c r="AG1386" s="4"/>
      <c r="AN1386" s="49"/>
      <c r="AO1386" s="49"/>
      <c r="AP1386" s="49"/>
      <c r="AQ1386" s="49"/>
      <c r="AR1386" s="49"/>
      <c r="AS1386" s="49"/>
      <c r="AT1386" s="49"/>
      <c r="AU1386" s="49"/>
    </row>
    <row r="1387" spans="3:64" ht="12.95" customHeight="1" x14ac:dyDescent="0.2">
      <c r="C1387" s="71"/>
      <c r="D1387" s="71"/>
      <c r="AA1387" s="49"/>
      <c r="AB1387" s="49"/>
      <c r="AC1387" s="49"/>
      <c r="AD1387" s="49"/>
      <c r="AE1387" s="49"/>
      <c r="AG1387" s="4"/>
      <c r="AN1387" s="49"/>
      <c r="AO1387" s="49"/>
      <c r="AP1387" s="49"/>
      <c r="AQ1387" s="49"/>
      <c r="AR1387" s="49"/>
      <c r="AS1387" s="49"/>
      <c r="AT1387" s="49"/>
      <c r="AU1387" s="49"/>
      <c r="AV1387" s="49"/>
      <c r="AX1387" s="49"/>
      <c r="AY1387" s="49"/>
      <c r="AZ1387" s="49"/>
      <c r="BA1387" s="49"/>
      <c r="BB1387" s="49"/>
      <c r="BC1387" s="49"/>
      <c r="BD1387" s="49"/>
      <c r="BE1387" s="49"/>
      <c r="BF1387" s="49"/>
      <c r="BG1387" s="49"/>
      <c r="BH1387" s="49"/>
      <c r="BI1387" s="49"/>
      <c r="BJ1387" s="49"/>
      <c r="BK1387" s="49"/>
      <c r="BL1387" s="49"/>
    </row>
    <row r="1388" spans="3:64" ht="12.95" customHeight="1" x14ac:dyDescent="0.2">
      <c r="C1388" s="71"/>
      <c r="D1388" s="71"/>
      <c r="AA1388" s="49"/>
      <c r="AB1388" s="49"/>
      <c r="AC1388" s="49"/>
      <c r="AD1388" s="49"/>
      <c r="AE1388" s="49"/>
      <c r="AG1388" s="4"/>
      <c r="AN1388" s="49"/>
      <c r="AO1388" s="49"/>
      <c r="AP1388" s="49"/>
      <c r="AQ1388" s="49"/>
      <c r="AR1388" s="49"/>
      <c r="AS1388" s="49"/>
      <c r="AT1388" s="49"/>
      <c r="AU1388" s="49"/>
      <c r="AV1388" s="49"/>
      <c r="AX1388" s="49"/>
      <c r="AY1388" s="49"/>
      <c r="AZ1388" s="49"/>
      <c r="BA1388" s="49"/>
      <c r="BB1388" s="49"/>
      <c r="BC1388" s="49"/>
      <c r="BD1388" s="49"/>
      <c r="BE1388" s="49"/>
      <c r="BF1388" s="49"/>
      <c r="BG1388" s="49"/>
      <c r="BH1388" s="49"/>
      <c r="BI1388" s="49"/>
      <c r="BJ1388" s="49"/>
      <c r="BK1388" s="49"/>
      <c r="BL1388" s="49"/>
    </row>
    <row r="1389" spans="3:64" ht="12.95" customHeight="1" x14ac:dyDescent="0.2">
      <c r="C1389" s="71"/>
      <c r="D1389" s="71"/>
      <c r="AA1389" s="49"/>
      <c r="AB1389" s="49"/>
      <c r="AC1389" s="49"/>
      <c r="AD1389" s="49"/>
      <c r="AE1389" s="49"/>
      <c r="AG1389" s="4"/>
      <c r="AN1389" s="49"/>
      <c r="AO1389" s="49"/>
      <c r="AP1389" s="49"/>
      <c r="AQ1389" s="49"/>
      <c r="AR1389" s="49"/>
      <c r="AS1389" s="49"/>
      <c r="AT1389" s="49"/>
      <c r="AU1389" s="49"/>
    </row>
    <row r="1390" spans="3:64" ht="12.95" customHeight="1" x14ac:dyDescent="0.2">
      <c r="C1390" s="71"/>
      <c r="D1390" s="71"/>
      <c r="AA1390" s="49"/>
      <c r="AB1390" s="49"/>
      <c r="AC1390" s="49"/>
      <c r="AD1390" s="49"/>
      <c r="AE1390" s="49"/>
      <c r="AG1390" s="4"/>
      <c r="AN1390" s="49"/>
      <c r="AO1390" s="49"/>
      <c r="AP1390" s="49"/>
      <c r="AQ1390" s="49"/>
      <c r="AR1390" s="49"/>
      <c r="AS1390" s="49"/>
      <c r="AT1390" s="49"/>
      <c r="AU1390" s="49"/>
    </row>
    <row r="1391" spans="3:64" ht="12.95" customHeight="1" x14ac:dyDescent="0.2">
      <c r="C1391" s="71"/>
      <c r="D1391" s="71"/>
      <c r="AA1391" s="49"/>
      <c r="AB1391" s="49"/>
      <c r="AC1391" s="49"/>
      <c r="AD1391" s="49"/>
      <c r="AE1391" s="49"/>
      <c r="AG1391" s="4"/>
      <c r="AN1391" s="49"/>
      <c r="AO1391" s="49"/>
      <c r="AP1391" s="49"/>
      <c r="AQ1391" s="49"/>
      <c r="AR1391" s="49"/>
      <c r="AS1391" s="49"/>
      <c r="AT1391" s="49"/>
      <c r="AU1391" s="49"/>
    </row>
    <row r="1392" spans="3:64" ht="12.95" customHeight="1" x14ac:dyDescent="0.2">
      <c r="C1392" s="71"/>
      <c r="D1392" s="71"/>
      <c r="AA1392" s="49"/>
      <c r="AB1392" s="49"/>
      <c r="AC1392" s="49"/>
      <c r="AD1392" s="49"/>
      <c r="AE1392" s="49"/>
      <c r="AG1392" s="4"/>
      <c r="AN1392" s="49"/>
      <c r="AO1392" s="49"/>
      <c r="AP1392" s="49"/>
      <c r="AQ1392" s="49"/>
      <c r="AR1392" s="49"/>
      <c r="AS1392" s="49"/>
      <c r="AT1392" s="49"/>
      <c r="AU1392" s="49"/>
    </row>
    <row r="1393" spans="3:64" ht="12.95" customHeight="1" x14ac:dyDescent="0.2">
      <c r="C1393" s="71"/>
      <c r="D1393" s="71"/>
      <c r="AA1393" s="49"/>
      <c r="AB1393" s="49"/>
      <c r="AC1393" s="49"/>
      <c r="AD1393" s="49"/>
      <c r="AE1393" s="49"/>
      <c r="AG1393" s="4"/>
      <c r="AN1393" s="49"/>
      <c r="AO1393" s="49"/>
      <c r="AP1393" s="49"/>
      <c r="AQ1393" s="49"/>
      <c r="AR1393" s="49"/>
      <c r="AS1393" s="49"/>
      <c r="AT1393" s="49"/>
      <c r="AU1393" s="49"/>
    </row>
    <row r="1394" spans="3:64" ht="12.95" customHeight="1" x14ac:dyDescent="0.2">
      <c r="C1394" s="71"/>
      <c r="D1394" s="71"/>
      <c r="AA1394" s="49"/>
      <c r="AB1394" s="49"/>
      <c r="AC1394" s="49"/>
      <c r="AD1394" s="49"/>
      <c r="AE1394" s="49"/>
      <c r="AG1394" s="4"/>
      <c r="AN1394" s="49"/>
      <c r="AO1394" s="49"/>
      <c r="AP1394" s="49"/>
      <c r="AQ1394" s="49"/>
      <c r="AR1394" s="49"/>
      <c r="AS1394" s="49"/>
      <c r="AT1394" s="49"/>
      <c r="AU1394" s="49"/>
    </row>
    <row r="1395" spans="3:64" ht="12.95" customHeight="1" x14ac:dyDescent="0.2">
      <c r="C1395" s="71"/>
      <c r="D1395" s="71"/>
      <c r="AA1395" s="49"/>
      <c r="AB1395" s="49"/>
      <c r="AC1395" s="49"/>
      <c r="AD1395" s="49"/>
      <c r="AE1395" s="49"/>
      <c r="AG1395" s="4"/>
      <c r="AN1395" s="49"/>
      <c r="AO1395" s="49"/>
      <c r="AP1395" s="49"/>
      <c r="AQ1395" s="49"/>
      <c r="AR1395" s="49"/>
      <c r="AS1395" s="49"/>
      <c r="AT1395" s="49"/>
      <c r="AU1395" s="49"/>
    </row>
    <row r="1396" spans="3:64" ht="12.95" customHeight="1" x14ac:dyDescent="0.2">
      <c r="C1396" s="71"/>
      <c r="D1396" s="71"/>
      <c r="AA1396" s="49"/>
      <c r="AB1396" s="49"/>
      <c r="AC1396" s="49"/>
      <c r="AD1396" s="49"/>
      <c r="AE1396" s="49"/>
      <c r="AG1396" s="4"/>
      <c r="AN1396" s="49"/>
      <c r="AO1396" s="49"/>
      <c r="AP1396" s="49"/>
      <c r="AQ1396" s="49"/>
      <c r="AR1396" s="49"/>
      <c r="AS1396" s="49"/>
      <c r="AT1396" s="49"/>
      <c r="AU1396" s="49"/>
      <c r="AV1396" s="49"/>
      <c r="AX1396" s="49"/>
      <c r="AY1396" s="49"/>
      <c r="AZ1396" s="49"/>
      <c r="BA1396" s="49"/>
      <c r="BB1396" s="49"/>
      <c r="BC1396" s="49"/>
      <c r="BD1396" s="49"/>
      <c r="BE1396" s="49"/>
      <c r="BF1396" s="49"/>
      <c r="BG1396" s="49"/>
      <c r="BH1396" s="49"/>
      <c r="BI1396" s="49"/>
      <c r="BJ1396" s="49"/>
      <c r="BK1396" s="49"/>
      <c r="BL1396" s="49"/>
    </row>
    <row r="1397" spans="3:64" ht="12.95" customHeight="1" x14ac:dyDescent="0.2">
      <c r="C1397" s="71"/>
      <c r="D1397" s="71"/>
      <c r="AA1397" s="49"/>
      <c r="AB1397" s="49"/>
      <c r="AC1397" s="49"/>
      <c r="AD1397" s="49"/>
      <c r="AE1397" s="49"/>
      <c r="AG1397" s="4"/>
      <c r="AN1397" s="49"/>
      <c r="AO1397" s="49"/>
      <c r="AP1397" s="49"/>
      <c r="AQ1397" s="49"/>
      <c r="AR1397" s="49"/>
      <c r="AS1397" s="49"/>
      <c r="AT1397" s="49"/>
      <c r="AU1397" s="49"/>
    </row>
    <row r="1398" spans="3:64" ht="12.95" customHeight="1" x14ac:dyDescent="0.2">
      <c r="C1398" s="71"/>
      <c r="D1398" s="71"/>
      <c r="AA1398" s="49"/>
      <c r="AB1398" s="49"/>
      <c r="AC1398" s="49"/>
      <c r="AD1398" s="49"/>
      <c r="AE1398" s="49"/>
      <c r="AG1398" s="4"/>
      <c r="AN1398" s="49"/>
      <c r="AO1398" s="49"/>
      <c r="AP1398" s="49"/>
      <c r="AQ1398" s="49"/>
      <c r="AR1398" s="49"/>
      <c r="AS1398" s="49"/>
      <c r="AT1398" s="49"/>
      <c r="AU1398" s="49"/>
    </row>
    <row r="1399" spans="3:64" ht="12.95" customHeight="1" x14ac:dyDescent="0.2">
      <c r="C1399" s="71"/>
      <c r="D1399" s="71"/>
      <c r="AA1399" s="49"/>
      <c r="AB1399" s="49"/>
      <c r="AC1399" s="49"/>
      <c r="AD1399" s="49"/>
      <c r="AE1399" s="49"/>
      <c r="AG1399" s="4"/>
      <c r="AN1399" s="49"/>
      <c r="AO1399" s="49"/>
      <c r="AP1399" s="49"/>
      <c r="AQ1399" s="49"/>
      <c r="AR1399" s="49"/>
      <c r="AS1399" s="49"/>
      <c r="AT1399" s="49"/>
      <c r="AU1399" s="49"/>
    </row>
    <row r="1400" spans="3:64" ht="12.95" customHeight="1" x14ac:dyDescent="0.2">
      <c r="C1400" s="71"/>
      <c r="D1400" s="71"/>
      <c r="AA1400" s="49"/>
      <c r="AB1400" s="49"/>
      <c r="AC1400" s="49"/>
      <c r="AD1400" s="49"/>
      <c r="AE1400" s="49"/>
      <c r="AG1400" s="4"/>
      <c r="AN1400" s="49"/>
      <c r="AO1400" s="49"/>
      <c r="AP1400" s="49"/>
      <c r="AQ1400" s="49"/>
      <c r="AR1400" s="49"/>
      <c r="AS1400" s="49"/>
      <c r="AT1400" s="49"/>
      <c r="AU1400" s="49"/>
    </row>
    <row r="1401" spans="3:64" ht="12.95" customHeight="1" x14ac:dyDescent="0.2">
      <c r="C1401" s="71"/>
      <c r="D1401" s="71"/>
      <c r="AA1401" s="49"/>
      <c r="AB1401" s="49"/>
      <c r="AC1401" s="49"/>
      <c r="AD1401" s="49"/>
      <c r="AE1401" s="49"/>
      <c r="AG1401" s="4"/>
      <c r="AN1401" s="49"/>
      <c r="AO1401" s="49"/>
      <c r="AP1401" s="49"/>
      <c r="AQ1401" s="49"/>
      <c r="AR1401" s="49"/>
      <c r="AS1401" s="49"/>
      <c r="AT1401" s="49"/>
      <c r="AU1401" s="49"/>
    </row>
    <row r="1402" spans="3:64" ht="12.95" customHeight="1" x14ac:dyDescent="0.2">
      <c r="C1402" s="71"/>
      <c r="D1402" s="71"/>
      <c r="AA1402" s="49"/>
      <c r="AB1402" s="49"/>
      <c r="AC1402" s="49"/>
      <c r="AD1402" s="49"/>
      <c r="AE1402" s="49"/>
      <c r="AG1402" s="4"/>
      <c r="AN1402" s="49"/>
      <c r="AO1402" s="49"/>
      <c r="AP1402" s="49"/>
      <c r="AQ1402" s="49"/>
      <c r="AR1402" s="49"/>
      <c r="AS1402" s="49"/>
      <c r="AT1402" s="49"/>
      <c r="AU1402" s="49"/>
      <c r="AV1402" s="49"/>
      <c r="AW1402" s="49"/>
      <c r="AX1402" s="49"/>
      <c r="AY1402" s="49"/>
      <c r="AZ1402" s="49"/>
      <c r="BA1402" s="49"/>
      <c r="BB1402" s="49"/>
      <c r="BC1402" s="49"/>
      <c r="BD1402" s="49"/>
      <c r="BE1402" s="49"/>
      <c r="BF1402" s="49"/>
      <c r="BG1402" s="49"/>
      <c r="BH1402" s="49"/>
      <c r="BI1402" s="49"/>
      <c r="BJ1402" s="49"/>
      <c r="BK1402" s="49"/>
      <c r="BL1402" s="49"/>
    </row>
    <row r="1403" spans="3:64" ht="12.95" customHeight="1" x14ac:dyDescent="0.2">
      <c r="C1403" s="71"/>
      <c r="D1403" s="71"/>
      <c r="AA1403" s="49"/>
      <c r="AB1403" s="49"/>
      <c r="AC1403" s="49"/>
      <c r="AD1403" s="49"/>
      <c r="AE1403" s="49"/>
      <c r="AG1403" s="4"/>
      <c r="AN1403" s="49"/>
      <c r="AO1403" s="49"/>
      <c r="AP1403" s="49"/>
      <c r="AQ1403" s="49"/>
      <c r="AR1403" s="49"/>
      <c r="AS1403" s="49"/>
      <c r="AT1403" s="49"/>
      <c r="AU1403" s="49"/>
    </row>
    <row r="1404" spans="3:64" ht="12.95" customHeight="1" x14ac:dyDescent="0.2">
      <c r="C1404" s="71"/>
      <c r="D1404" s="71"/>
      <c r="AA1404" s="49"/>
      <c r="AB1404" s="49"/>
      <c r="AC1404" s="49"/>
      <c r="AD1404" s="49"/>
      <c r="AE1404" s="49"/>
      <c r="AG1404" s="4"/>
      <c r="AN1404" s="49"/>
      <c r="AO1404" s="49"/>
      <c r="AP1404" s="49"/>
      <c r="AQ1404" s="49"/>
      <c r="AR1404" s="49"/>
      <c r="AS1404" s="49"/>
      <c r="AT1404" s="49"/>
      <c r="AU1404" s="49"/>
    </row>
    <row r="1405" spans="3:64" ht="12.95" customHeight="1" x14ac:dyDescent="0.2">
      <c r="C1405" s="71"/>
      <c r="D1405" s="71"/>
      <c r="AA1405" s="49"/>
      <c r="AB1405" s="49"/>
      <c r="AC1405" s="49"/>
      <c r="AD1405" s="49"/>
      <c r="AE1405" s="49"/>
      <c r="AG1405" s="4"/>
      <c r="AN1405" s="49"/>
      <c r="AO1405" s="49"/>
      <c r="AP1405" s="49"/>
      <c r="AQ1405" s="49"/>
      <c r="AR1405" s="49"/>
      <c r="AS1405" s="49"/>
      <c r="AT1405" s="49"/>
      <c r="AU1405" s="49"/>
    </row>
    <row r="1406" spans="3:64" ht="12.95" customHeight="1" x14ac:dyDescent="0.2">
      <c r="C1406" s="71"/>
      <c r="D1406" s="71"/>
      <c r="AA1406" s="49"/>
      <c r="AB1406" s="49"/>
      <c r="AC1406" s="49"/>
      <c r="AD1406" s="49"/>
      <c r="AE1406" s="49"/>
      <c r="AG1406" s="4"/>
      <c r="AN1406" s="49"/>
      <c r="AO1406" s="49"/>
      <c r="AP1406" s="49"/>
      <c r="AQ1406" s="49"/>
      <c r="AR1406" s="49"/>
      <c r="AS1406" s="49"/>
      <c r="AT1406" s="49"/>
      <c r="AU1406" s="49"/>
    </row>
    <row r="1407" spans="3:64" ht="12.95" customHeight="1" x14ac:dyDescent="0.2">
      <c r="C1407" s="71"/>
      <c r="D1407" s="71"/>
      <c r="AA1407" s="49"/>
      <c r="AB1407" s="49"/>
      <c r="AC1407" s="49"/>
      <c r="AD1407" s="49"/>
      <c r="AE1407" s="49"/>
      <c r="AG1407" s="4"/>
      <c r="AN1407" s="49"/>
      <c r="AO1407" s="49"/>
      <c r="AP1407" s="49"/>
      <c r="AQ1407" s="49"/>
      <c r="AR1407" s="49"/>
      <c r="AS1407" s="49"/>
      <c r="AT1407" s="49"/>
      <c r="AU1407" s="49"/>
    </row>
    <row r="1408" spans="3:64" ht="12.95" customHeight="1" x14ac:dyDescent="0.2">
      <c r="C1408" s="71"/>
      <c r="D1408" s="71"/>
      <c r="AA1408" s="49"/>
      <c r="AB1408" s="49"/>
      <c r="AC1408" s="49"/>
      <c r="AD1408" s="49"/>
      <c r="AE1408" s="49"/>
      <c r="AG1408" s="4"/>
      <c r="AN1408" s="49"/>
      <c r="AO1408" s="49"/>
      <c r="AP1408" s="49"/>
      <c r="AQ1408" s="49"/>
      <c r="AR1408" s="49"/>
      <c r="AS1408" s="49"/>
      <c r="AT1408" s="49"/>
      <c r="AU1408" s="49"/>
    </row>
    <row r="1409" spans="3:64" ht="12.95" customHeight="1" x14ac:dyDescent="0.2">
      <c r="C1409" s="71"/>
      <c r="D1409" s="71"/>
      <c r="AA1409" s="49"/>
      <c r="AB1409" s="49"/>
      <c r="AC1409" s="49"/>
      <c r="AD1409" s="49"/>
      <c r="AE1409" s="49"/>
      <c r="AG1409" s="4"/>
      <c r="AN1409" s="49"/>
      <c r="AO1409" s="49"/>
      <c r="AP1409" s="49"/>
      <c r="AQ1409" s="49"/>
      <c r="AR1409" s="49"/>
      <c r="AS1409" s="49"/>
      <c r="AT1409" s="49"/>
      <c r="AU1409" s="49"/>
    </row>
    <row r="1410" spans="3:64" ht="12.95" customHeight="1" x14ac:dyDescent="0.2">
      <c r="C1410" s="71"/>
      <c r="D1410" s="71"/>
      <c r="AA1410" s="49"/>
      <c r="AB1410" s="49"/>
      <c r="AC1410" s="49"/>
      <c r="AD1410" s="49"/>
      <c r="AE1410" s="49"/>
      <c r="AG1410" s="4"/>
      <c r="AN1410" s="49"/>
      <c r="AO1410" s="49"/>
      <c r="AP1410" s="49"/>
      <c r="AQ1410" s="49"/>
      <c r="AR1410" s="49"/>
      <c r="AS1410" s="49"/>
      <c r="AT1410" s="49"/>
      <c r="AU1410" s="49"/>
    </row>
    <row r="1411" spans="3:64" ht="12.95" customHeight="1" x14ac:dyDescent="0.2">
      <c r="C1411" s="71"/>
      <c r="D1411" s="71"/>
      <c r="AA1411" s="49"/>
      <c r="AB1411" s="49"/>
      <c r="AC1411" s="49"/>
      <c r="AD1411" s="49"/>
      <c r="AE1411" s="49"/>
      <c r="AG1411" s="4"/>
      <c r="AN1411" s="49"/>
      <c r="AO1411" s="49"/>
      <c r="AP1411" s="49"/>
      <c r="AQ1411" s="49"/>
      <c r="AR1411" s="49"/>
      <c r="AS1411" s="49"/>
      <c r="AT1411" s="49"/>
      <c r="AU1411" s="49"/>
    </row>
    <row r="1412" spans="3:64" ht="12.95" customHeight="1" x14ac:dyDescent="0.2">
      <c r="C1412" s="71"/>
      <c r="D1412" s="71"/>
      <c r="AA1412" s="49"/>
      <c r="AB1412" s="49"/>
      <c r="AC1412" s="49"/>
      <c r="AD1412" s="49"/>
      <c r="AE1412" s="49"/>
      <c r="AG1412" s="4"/>
      <c r="AN1412" s="49"/>
      <c r="AO1412" s="49"/>
      <c r="AP1412" s="49"/>
      <c r="AQ1412" s="49"/>
      <c r="AR1412" s="49"/>
      <c r="AS1412" s="49"/>
      <c r="AT1412" s="49"/>
      <c r="AU1412" s="49"/>
    </row>
    <row r="1413" spans="3:64" ht="12.95" customHeight="1" x14ac:dyDescent="0.2">
      <c r="C1413" s="71"/>
      <c r="D1413" s="71"/>
      <c r="AA1413" s="49"/>
      <c r="AB1413" s="49"/>
      <c r="AC1413" s="49"/>
      <c r="AD1413" s="49"/>
      <c r="AE1413" s="49"/>
      <c r="AG1413" s="4"/>
      <c r="AN1413" s="49"/>
      <c r="AO1413" s="49"/>
      <c r="AP1413" s="49"/>
      <c r="AQ1413" s="49"/>
      <c r="AR1413" s="49"/>
      <c r="AS1413" s="49"/>
      <c r="AT1413" s="49"/>
      <c r="AU1413" s="49"/>
    </row>
    <row r="1414" spans="3:64" ht="12.95" customHeight="1" x14ac:dyDescent="0.2">
      <c r="C1414" s="71"/>
      <c r="D1414" s="71"/>
      <c r="AA1414" s="49"/>
      <c r="AB1414" s="49"/>
      <c r="AC1414" s="49"/>
      <c r="AD1414" s="49"/>
      <c r="AE1414" s="49"/>
      <c r="AG1414" s="4"/>
      <c r="AN1414" s="49"/>
      <c r="AO1414" s="49"/>
      <c r="AP1414" s="49"/>
      <c r="AQ1414" s="49"/>
      <c r="AR1414" s="49"/>
      <c r="AS1414" s="49"/>
      <c r="AT1414" s="49"/>
      <c r="AU1414" s="49"/>
    </row>
    <row r="1415" spans="3:64" ht="12.95" customHeight="1" x14ac:dyDescent="0.2">
      <c r="C1415" s="71"/>
      <c r="D1415" s="71"/>
      <c r="AA1415" s="49"/>
      <c r="AB1415" s="49"/>
      <c r="AC1415" s="49"/>
      <c r="AD1415" s="49"/>
      <c r="AE1415" s="49"/>
      <c r="AG1415" s="4"/>
      <c r="AN1415" s="49"/>
      <c r="AO1415" s="49"/>
      <c r="AP1415" s="49"/>
      <c r="AQ1415" s="49"/>
      <c r="AR1415" s="49"/>
      <c r="AS1415" s="49"/>
      <c r="AT1415" s="49"/>
      <c r="AU1415" s="49"/>
    </row>
    <row r="1416" spans="3:64" ht="12.95" customHeight="1" x14ac:dyDescent="0.2">
      <c r="C1416" s="71"/>
      <c r="D1416" s="71"/>
      <c r="AA1416" s="49"/>
      <c r="AB1416" s="49"/>
      <c r="AC1416" s="49"/>
      <c r="AD1416" s="49"/>
      <c r="AE1416" s="49"/>
      <c r="AG1416" s="4"/>
      <c r="AN1416" s="49"/>
      <c r="AO1416" s="49"/>
      <c r="AP1416" s="49"/>
      <c r="AQ1416" s="49"/>
      <c r="AR1416" s="49"/>
      <c r="AS1416" s="49"/>
      <c r="AT1416" s="49"/>
      <c r="AU1416" s="49"/>
      <c r="AV1416" s="49"/>
      <c r="AW1416" s="49"/>
      <c r="AX1416" s="49"/>
      <c r="AY1416" s="49"/>
      <c r="AZ1416" s="49"/>
      <c r="BA1416" s="49"/>
      <c r="BB1416" s="49"/>
      <c r="BC1416" s="49"/>
      <c r="BD1416" s="49"/>
      <c r="BE1416" s="49"/>
      <c r="BF1416" s="49"/>
      <c r="BG1416" s="49"/>
      <c r="BH1416" s="49"/>
      <c r="BI1416" s="49"/>
      <c r="BJ1416" s="49"/>
      <c r="BK1416" s="49"/>
      <c r="BL1416" s="49"/>
    </row>
    <row r="1417" spans="3:64" ht="12.95" customHeight="1" x14ac:dyDescent="0.2">
      <c r="C1417" s="71"/>
      <c r="D1417" s="71"/>
      <c r="AA1417" s="49"/>
      <c r="AB1417" s="49"/>
      <c r="AC1417" s="49"/>
      <c r="AD1417" s="49"/>
      <c r="AE1417" s="49"/>
      <c r="AG1417" s="4"/>
      <c r="AN1417" s="49"/>
      <c r="AO1417" s="49"/>
      <c r="AP1417" s="49"/>
      <c r="AQ1417" s="49"/>
      <c r="AR1417" s="49"/>
      <c r="AS1417" s="49"/>
      <c r="AT1417" s="49"/>
      <c r="AU1417" s="49"/>
    </row>
    <row r="1418" spans="3:64" ht="12.95" customHeight="1" x14ac:dyDescent="0.2">
      <c r="C1418" s="71"/>
      <c r="D1418" s="71"/>
      <c r="AA1418" s="49"/>
      <c r="AB1418" s="49"/>
      <c r="AC1418" s="49"/>
      <c r="AD1418" s="49"/>
      <c r="AE1418" s="49"/>
      <c r="AG1418" s="4"/>
      <c r="AN1418" s="49"/>
      <c r="AO1418" s="49"/>
      <c r="AP1418" s="49"/>
      <c r="AQ1418" s="49"/>
      <c r="AR1418" s="49"/>
      <c r="AS1418" s="49"/>
      <c r="AT1418" s="49"/>
      <c r="AU1418" s="49"/>
    </row>
    <row r="1419" spans="3:64" ht="12.95" customHeight="1" x14ac:dyDescent="0.2">
      <c r="C1419" s="71"/>
      <c r="D1419" s="71"/>
      <c r="AA1419" s="49"/>
      <c r="AB1419" s="49"/>
      <c r="AC1419" s="49"/>
      <c r="AD1419" s="49"/>
      <c r="AE1419" s="49"/>
      <c r="AG1419" s="4"/>
      <c r="AN1419" s="49"/>
      <c r="AO1419" s="49"/>
      <c r="AP1419" s="49"/>
      <c r="AQ1419" s="49"/>
      <c r="AR1419" s="49"/>
      <c r="AS1419" s="49"/>
      <c r="AT1419" s="49"/>
      <c r="AU1419" s="49"/>
    </row>
    <row r="1420" spans="3:64" ht="12.95" customHeight="1" x14ac:dyDescent="0.2">
      <c r="C1420" s="71"/>
      <c r="D1420" s="71"/>
      <c r="AA1420" s="49"/>
      <c r="AB1420" s="49"/>
      <c r="AC1420" s="49"/>
      <c r="AD1420" s="49"/>
      <c r="AE1420" s="49"/>
      <c r="AG1420" s="4"/>
      <c r="AN1420" s="49"/>
      <c r="AO1420" s="49"/>
      <c r="AP1420" s="49"/>
      <c r="AQ1420" s="49"/>
      <c r="AR1420" s="49"/>
      <c r="AS1420" s="49"/>
      <c r="AT1420" s="49"/>
      <c r="AU1420" s="49"/>
    </row>
    <row r="1421" spans="3:64" ht="12.95" customHeight="1" x14ac:dyDescent="0.2">
      <c r="C1421" s="71"/>
      <c r="D1421" s="71"/>
      <c r="AA1421" s="49"/>
      <c r="AB1421" s="49"/>
      <c r="AC1421" s="49"/>
      <c r="AD1421" s="49"/>
      <c r="AE1421" s="49"/>
      <c r="AG1421" s="4"/>
      <c r="AN1421" s="49"/>
      <c r="AO1421" s="49"/>
      <c r="AP1421" s="49"/>
      <c r="AQ1421" s="49"/>
      <c r="AR1421" s="49"/>
      <c r="AS1421" s="49"/>
      <c r="AT1421" s="49"/>
      <c r="AU1421" s="49"/>
    </row>
    <row r="1422" spans="3:64" ht="12.95" customHeight="1" x14ac:dyDescent="0.2">
      <c r="C1422" s="71"/>
      <c r="D1422" s="71"/>
      <c r="AA1422" s="49"/>
      <c r="AB1422" s="49"/>
      <c r="AC1422" s="49"/>
      <c r="AD1422" s="49"/>
      <c r="AE1422" s="49"/>
      <c r="AG1422" s="4"/>
      <c r="AN1422" s="49"/>
      <c r="AO1422" s="49"/>
      <c r="AP1422" s="49"/>
      <c r="AQ1422" s="49"/>
      <c r="AR1422" s="49"/>
      <c r="AS1422" s="49"/>
      <c r="AT1422" s="49"/>
      <c r="AU1422" s="49"/>
    </row>
    <row r="1423" spans="3:64" ht="12.95" customHeight="1" x14ac:dyDescent="0.2">
      <c r="C1423" s="71"/>
      <c r="D1423" s="71"/>
      <c r="AA1423" s="49"/>
      <c r="AB1423" s="49"/>
      <c r="AC1423" s="49"/>
      <c r="AD1423" s="49"/>
      <c r="AE1423" s="49"/>
      <c r="AG1423" s="4"/>
      <c r="AN1423" s="49"/>
      <c r="AO1423" s="49"/>
      <c r="AP1423" s="49"/>
      <c r="AQ1423" s="49"/>
      <c r="AR1423" s="49"/>
      <c r="AS1423" s="49"/>
      <c r="AT1423" s="49"/>
      <c r="AU1423" s="49"/>
    </row>
    <row r="1424" spans="3:64" ht="12.95" customHeight="1" x14ac:dyDescent="0.2">
      <c r="C1424" s="71"/>
      <c r="D1424" s="71"/>
      <c r="AA1424" s="49"/>
      <c r="AB1424" s="49"/>
      <c r="AC1424" s="49"/>
      <c r="AD1424" s="49"/>
      <c r="AE1424" s="49"/>
      <c r="AG1424" s="4"/>
      <c r="AN1424" s="49"/>
      <c r="AO1424" s="49"/>
      <c r="AP1424" s="49"/>
      <c r="AQ1424" s="49"/>
      <c r="AR1424" s="49"/>
      <c r="AS1424" s="49"/>
      <c r="AT1424" s="49"/>
      <c r="AU1424" s="49"/>
    </row>
    <row r="1425" spans="3:64" ht="12.95" customHeight="1" x14ac:dyDescent="0.2">
      <c r="C1425" s="71"/>
      <c r="D1425" s="71"/>
      <c r="AA1425" s="49"/>
      <c r="AB1425" s="49"/>
      <c r="AC1425" s="49"/>
      <c r="AD1425" s="49"/>
      <c r="AE1425" s="49"/>
      <c r="AG1425" s="4"/>
      <c r="AN1425" s="49"/>
      <c r="AO1425" s="49"/>
      <c r="AP1425" s="49"/>
      <c r="AQ1425" s="49"/>
      <c r="AR1425" s="49"/>
      <c r="AS1425" s="49"/>
      <c r="AT1425" s="49"/>
      <c r="AU1425" s="49"/>
    </row>
    <row r="1426" spans="3:64" ht="12.95" customHeight="1" x14ac:dyDescent="0.2">
      <c r="C1426" s="71"/>
      <c r="D1426" s="71"/>
      <c r="AA1426" s="49"/>
      <c r="AB1426" s="49"/>
      <c r="AC1426" s="49"/>
      <c r="AD1426" s="49"/>
      <c r="AE1426" s="49"/>
      <c r="AG1426" s="4"/>
      <c r="AN1426" s="49"/>
      <c r="AO1426" s="49"/>
      <c r="AP1426" s="49"/>
      <c r="AQ1426" s="49"/>
      <c r="AR1426" s="49"/>
      <c r="AS1426" s="49"/>
      <c r="AT1426" s="49"/>
      <c r="AU1426" s="49"/>
    </row>
    <row r="1427" spans="3:64" ht="12.95" customHeight="1" x14ac:dyDescent="0.2">
      <c r="C1427" s="71"/>
      <c r="D1427" s="71"/>
      <c r="AA1427" s="49"/>
      <c r="AB1427" s="49"/>
      <c r="AC1427" s="49"/>
      <c r="AD1427" s="49"/>
      <c r="AE1427" s="49"/>
      <c r="AG1427" s="4"/>
      <c r="AN1427" s="49"/>
      <c r="AO1427" s="49"/>
      <c r="AP1427" s="49"/>
      <c r="AQ1427" s="49"/>
      <c r="AR1427" s="49"/>
      <c r="AS1427" s="49"/>
      <c r="AT1427" s="49"/>
      <c r="AU1427" s="49"/>
    </row>
    <row r="1428" spans="3:64" ht="12.95" customHeight="1" x14ac:dyDescent="0.2">
      <c r="C1428" s="71"/>
      <c r="D1428" s="71"/>
      <c r="AA1428" s="49"/>
      <c r="AB1428" s="49"/>
      <c r="AC1428" s="49"/>
      <c r="AD1428" s="49"/>
      <c r="AE1428" s="49"/>
      <c r="AG1428" s="4"/>
      <c r="AN1428" s="49"/>
      <c r="AO1428" s="49"/>
      <c r="AP1428" s="49"/>
      <c r="AQ1428" s="49"/>
      <c r="AR1428" s="49"/>
      <c r="AS1428" s="49"/>
      <c r="AT1428" s="49"/>
      <c r="AU1428" s="49"/>
    </row>
    <row r="1429" spans="3:64" ht="12.95" customHeight="1" x14ac:dyDescent="0.2">
      <c r="C1429" s="71"/>
      <c r="D1429" s="71"/>
      <c r="AA1429" s="49"/>
      <c r="AB1429" s="49"/>
      <c r="AC1429" s="49"/>
      <c r="AD1429" s="49"/>
      <c r="AE1429" s="49"/>
      <c r="AG1429" s="4"/>
      <c r="AN1429" s="49"/>
      <c r="AO1429" s="49"/>
      <c r="AP1429" s="49"/>
      <c r="AQ1429" s="49"/>
      <c r="AR1429" s="49"/>
      <c r="AS1429" s="49"/>
      <c r="AT1429" s="49"/>
      <c r="AU1429" s="49"/>
    </row>
    <row r="1430" spans="3:64" ht="12.95" customHeight="1" x14ac:dyDescent="0.2">
      <c r="C1430" s="71"/>
      <c r="D1430" s="71"/>
      <c r="AA1430" s="49"/>
      <c r="AB1430" s="49"/>
      <c r="AC1430" s="49"/>
      <c r="AD1430" s="49"/>
      <c r="AE1430" s="49"/>
      <c r="AG1430" s="4"/>
      <c r="AN1430" s="49"/>
      <c r="AO1430" s="49"/>
      <c r="AP1430" s="49"/>
      <c r="AQ1430" s="49"/>
      <c r="AR1430" s="49"/>
      <c r="AS1430" s="49"/>
      <c r="AT1430" s="49"/>
      <c r="AU1430" s="49"/>
    </row>
    <row r="1431" spans="3:64" ht="12.95" customHeight="1" x14ac:dyDescent="0.2">
      <c r="C1431" s="71"/>
      <c r="D1431" s="71"/>
      <c r="AA1431" s="49"/>
      <c r="AB1431" s="49"/>
      <c r="AC1431" s="49"/>
      <c r="AD1431" s="49"/>
      <c r="AE1431" s="49"/>
      <c r="AG1431" s="4"/>
      <c r="AN1431" s="49"/>
      <c r="AO1431" s="49"/>
      <c r="AP1431" s="49"/>
      <c r="AQ1431" s="49"/>
      <c r="AR1431" s="49"/>
      <c r="AS1431" s="49"/>
      <c r="AT1431" s="49"/>
      <c r="AU1431" s="49"/>
    </row>
    <row r="1432" spans="3:64" ht="12.95" customHeight="1" x14ac:dyDescent="0.2">
      <c r="C1432" s="71"/>
      <c r="D1432" s="71"/>
      <c r="AA1432" s="49"/>
      <c r="AB1432" s="49"/>
      <c r="AC1432" s="49"/>
      <c r="AD1432" s="49"/>
      <c r="AE1432" s="49"/>
      <c r="AG1432" s="4"/>
      <c r="AN1432" s="49"/>
      <c r="AO1432" s="49"/>
      <c r="AP1432" s="49"/>
      <c r="AQ1432" s="49"/>
      <c r="AR1432" s="49"/>
      <c r="AS1432" s="49"/>
      <c r="AT1432" s="49"/>
      <c r="AU1432" s="49"/>
    </row>
    <row r="1433" spans="3:64" ht="12.95" customHeight="1" x14ac:dyDescent="0.2">
      <c r="C1433" s="71"/>
      <c r="D1433" s="71"/>
      <c r="AA1433" s="49"/>
      <c r="AB1433" s="49"/>
      <c r="AC1433" s="49"/>
      <c r="AD1433" s="49"/>
      <c r="AE1433" s="49"/>
      <c r="AG1433" s="4"/>
      <c r="AN1433" s="49"/>
      <c r="AO1433" s="49"/>
      <c r="AP1433" s="49"/>
      <c r="AQ1433" s="49"/>
      <c r="AR1433" s="49"/>
      <c r="AS1433" s="49"/>
      <c r="AT1433" s="49"/>
      <c r="AU1433" s="49"/>
      <c r="AV1433" s="49"/>
      <c r="AW1433" s="49"/>
      <c r="AX1433" s="49"/>
      <c r="AY1433" s="49"/>
      <c r="AZ1433" s="49"/>
      <c r="BA1433" s="49"/>
      <c r="BB1433" s="49"/>
      <c r="BC1433" s="49"/>
      <c r="BD1433" s="49"/>
      <c r="BE1433" s="49"/>
      <c r="BF1433" s="49"/>
      <c r="BG1433" s="49"/>
      <c r="BH1433" s="49"/>
      <c r="BI1433" s="49"/>
      <c r="BJ1433" s="49"/>
      <c r="BK1433" s="49"/>
      <c r="BL1433" s="49"/>
    </row>
    <row r="1434" spans="3:64" ht="12.95" customHeight="1" x14ac:dyDescent="0.2">
      <c r="C1434" s="71"/>
      <c r="D1434" s="71"/>
      <c r="AA1434" s="49"/>
      <c r="AB1434" s="49"/>
      <c r="AC1434" s="49"/>
      <c r="AD1434" s="49"/>
      <c r="AE1434" s="49"/>
      <c r="AG1434" s="4"/>
      <c r="AN1434" s="49"/>
      <c r="AO1434" s="49"/>
      <c r="AP1434" s="49"/>
      <c r="AQ1434" s="49"/>
      <c r="AR1434" s="49"/>
      <c r="AS1434" s="49"/>
      <c r="AT1434" s="49"/>
      <c r="AU1434" s="49"/>
    </row>
    <row r="1435" spans="3:64" ht="12.95" customHeight="1" x14ac:dyDescent="0.2">
      <c r="C1435" s="71"/>
      <c r="D1435" s="71"/>
      <c r="AA1435" s="49"/>
      <c r="AB1435" s="49"/>
      <c r="AC1435" s="49"/>
      <c r="AD1435" s="49"/>
      <c r="AE1435" s="49"/>
      <c r="AG1435" s="4"/>
      <c r="AN1435" s="49"/>
      <c r="AO1435" s="49"/>
      <c r="AP1435" s="49"/>
      <c r="AQ1435" s="49"/>
      <c r="AR1435" s="49"/>
      <c r="AS1435" s="49"/>
      <c r="AT1435" s="49"/>
      <c r="AU1435" s="49"/>
      <c r="AV1435" s="49"/>
    </row>
    <row r="1436" spans="3:64" ht="12.95" customHeight="1" x14ac:dyDescent="0.2">
      <c r="C1436" s="71"/>
      <c r="D1436" s="71"/>
      <c r="AA1436" s="49"/>
      <c r="AB1436" s="49"/>
      <c r="AC1436" s="49"/>
      <c r="AD1436" s="49"/>
      <c r="AE1436" s="49"/>
      <c r="AG1436" s="4"/>
      <c r="AN1436" s="49"/>
      <c r="AO1436" s="49"/>
      <c r="AP1436" s="49"/>
      <c r="AQ1436" s="49"/>
      <c r="AR1436" s="49"/>
      <c r="AS1436" s="49"/>
      <c r="AT1436" s="49"/>
      <c r="AU1436" s="49"/>
      <c r="AV1436" s="49"/>
    </row>
    <row r="1437" spans="3:64" ht="12.95" customHeight="1" x14ac:dyDescent="0.2">
      <c r="C1437" s="71"/>
      <c r="D1437" s="71"/>
      <c r="AA1437" s="49"/>
      <c r="AB1437" s="49"/>
      <c r="AC1437" s="49"/>
      <c r="AD1437" s="49"/>
      <c r="AE1437" s="49"/>
      <c r="AG1437" s="4"/>
      <c r="AN1437" s="49"/>
      <c r="AO1437" s="49"/>
      <c r="AP1437" s="49"/>
      <c r="AQ1437" s="49"/>
      <c r="AR1437" s="49"/>
      <c r="AS1437" s="49"/>
      <c r="AT1437" s="49"/>
      <c r="AU1437" s="49"/>
      <c r="AV1437" s="49"/>
    </row>
    <row r="1438" spans="3:64" ht="12.95" customHeight="1" x14ac:dyDescent="0.2">
      <c r="C1438" s="71"/>
      <c r="D1438" s="71"/>
      <c r="AA1438" s="49"/>
      <c r="AB1438" s="49"/>
      <c r="AC1438" s="49"/>
      <c r="AD1438" s="49"/>
      <c r="AE1438" s="49"/>
      <c r="AG1438" s="4"/>
      <c r="AN1438" s="49"/>
      <c r="AO1438" s="49"/>
      <c r="AP1438" s="49"/>
      <c r="AQ1438" s="49"/>
      <c r="AR1438" s="49"/>
      <c r="AS1438" s="49"/>
      <c r="AT1438" s="49"/>
      <c r="AU1438" s="49"/>
      <c r="AV1438" s="49"/>
      <c r="AX1438" s="49"/>
    </row>
    <row r="1439" spans="3:64" ht="12.95" customHeight="1" x14ac:dyDescent="0.2">
      <c r="C1439" s="71"/>
      <c r="D1439" s="71"/>
      <c r="AA1439" s="49"/>
      <c r="AB1439" s="49"/>
      <c r="AC1439" s="49"/>
      <c r="AD1439" s="49"/>
      <c r="AE1439" s="49"/>
      <c r="AG1439" s="4"/>
      <c r="AN1439" s="49"/>
      <c r="AO1439" s="49"/>
      <c r="AP1439" s="49"/>
      <c r="AQ1439" s="49"/>
      <c r="AR1439" s="49"/>
      <c r="AS1439" s="49"/>
      <c r="AT1439" s="49"/>
      <c r="AU1439" s="49"/>
      <c r="AV1439" s="49"/>
      <c r="AX1439" s="49"/>
    </row>
    <row r="1440" spans="3:64" ht="12.95" customHeight="1" x14ac:dyDescent="0.2">
      <c r="C1440" s="71"/>
      <c r="D1440" s="71"/>
      <c r="AA1440" s="49"/>
      <c r="AB1440" s="49"/>
      <c r="AC1440" s="49"/>
      <c r="AD1440" s="49"/>
      <c r="AE1440" s="49"/>
      <c r="AG1440" s="4"/>
      <c r="AN1440" s="49"/>
      <c r="AO1440" s="49"/>
      <c r="AP1440" s="49"/>
      <c r="AQ1440" s="49"/>
      <c r="AR1440" s="49"/>
      <c r="AS1440" s="49"/>
      <c r="AT1440" s="49"/>
      <c r="AU1440" s="49"/>
      <c r="AV1440" s="49"/>
      <c r="AW1440" s="49"/>
      <c r="AX1440" s="49"/>
      <c r="AY1440" s="49"/>
      <c r="AZ1440" s="49"/>
      <c r="BA1440" s="49"/>
      <c r="BB1440" s="49"/>
      <c r="BC1440" s="49"/>
      <c r="BD1440" s="49"/>
      <c r="BE1440" s="49"/>
      <c r="BF1440" s="49"/>
      <c r="BG1440" s="49"/>
      <c r="BH1440" s="49"/>
      <c r="BI1440" s="49"/>
      <c r="BJ1440" s="49"/>
      <c r="BK1440" s="49"/>
      <c r="BL1440" s="49"/>
    </row>
    <row r="1441" spans="3:64" ht="12.95" customHeight="1" x14ac:dyDescent="0.2">
      <c r="C1441" s="71"/>
      <c r="D1441" s="71"/>
      <c r="AA1441" s="49"/>
      <c r="AB1441" s="49"/>
      <c r="AC1441" s="49"/>
      <c r="AD1441" s="49"/>
      <c r="AE1441" s="49"/>
      <c r="AG1441" s="4"/>
      <c r="AN1441" s="49"/>
      <c r="AO1441" s="49"/>
      <c r="AP1441" s="49"/>
      <c r="AQ1441" s="49"/>
      <c r="AR1441" s="49"/>
      <c r="AS1441" s="49"/>
      <c r="AT1441" s="49"/>
      <c r="AU1441" s="49"/>
    </row>
    <row r="1442" spans="3:64" ht="12.95" customHeight="1" x14ac:dyDescent="0.2">
      <c r="C1442" s="71"/>
      <c r="D1442" s="71"/>
      <c r="AA1442" s="49"/>
      <c r="AB1442" s="49"/>
      <c r="AC1442" s="49"/>
      <c r="AD1442" s="49"/>
      <c r="AE1442" s="49"/>
      <c r="AG1442" s="4"/>
      <c r="AN1442" s="49"/>
      <c r="AO1442" s="49"/>
      <c r="AP1442" s="49"/>
      <c r="AQ1442" s="49"/>
      <c r="AR1442" s="49"/>
      <c r="AS1442" s="49"/>
      <c r="AT1442" s="49"/>
      <c r="AU1442" s="49"/>
    </row>
    <row r="1443" spans="3:64" ht="12.95" customHeight="1" x14ac:dyDescent="0.2">
      <c r="C1443" s="71"/>
      <c r="D1443" s="71"/>
      <c r="AA1443" s="49"/>
      <c r="AB1443" s="49"/>
      <c r="AC1443" s="49"/>
      <c r="AD1443" s="49"/>
      <c r="AE1443" s="49"/>
      <c r="AG1443" s="4"/>
      <c r="AN1443" s="49"/>
      <c r="AO1443" s="49"/>
      <c r="AP1443" s="49"/>
      <c r="AQ1443" s="49"/>
      <c r="AR1443" s="49"/>
      <c r="AS1443" s="49"/>
      <c r="AT1443" s="49"/>
      <c r="AU1443" s="49"/>
    </row>
    <row r="1444" spans="3:64" ht="12.95" customHeight="1" x14ac:dyDescent="0.2">
      <c r="C1444" s="71"/>
      <c r="D1444" s="71"/>
      <c r="AA1444" s="49"/>
      <c r="AB1444" s="49"/>
      <c r="AC1444" s="49"/>
      <c r="AD1444" s="49"/>
      <c r="AE1444" s="49"/>
      <c r="AG1444" s="4"/>
      <c r="AN1444" s="49"/>
      <c r="AO1444" s="49"/>
      <c r="AP1444" s="49"/>
      <c r="AQ1444" s="49"/>
      <c r="AR1444" s="49"/>
      <c r="AS1444" s="49"/>
      <c r="AT1444" s="49"/>
      <c r="AU1444" s="49"/>
      <c r="AV1444" s="49"/>
      <c r="AW1444" s="49"/>
      <c r="AX1444" s="49"/>
      <c r="AY1444" s="49"/>
      <c r="AZ1444" s="49"/>
      <c r="BA1444" s="49"/>
      <c r="BB1444" s="49"/>
      <c r="BC1444" s="49"/>
      <c r="BD1444" s="49"/>
      <c r="BE1444" s="49"/>
      <c r="BF1444" s="49"/>
      <c r="BG1444" s="49"/>
      <c r="BH1444" s="49"/>
      <c r="BI1444" s="49"/>
      <c r="BJ1444" s="49"/>
      <c r="BK1444" s="49"/>
      <c r="BL1444" s="49"/>
    </row>
    <row r="1445" spans="3:64" ht="12.95" customHeight="1" x14ac:dyDescent="0.2">
      <c r="C1445" s="71"/>
      <c r="D1445" s="71"/>
      <c r="AA1445" s="49"/>
      <c r="AB1445" s="49"/>
      <c r="AC1445" s="49"/>
      <c r="AD1445" s="49"/>
      <c r="AE1445" s="49"/>
      <c r="AG1445" s="4"/>
      <c r="AN1445" s="49"/>
      <c r="AO1445" s="49"/>
      <c r="AP1445" s="49"/>
      <c r="AQ1445" s="49"/>
      <c r="AR1445" s="49"/>
      <c r="AS1445" s="49"/>
      <c r="AT1445" s="49"/>
      <c r="AU1445" s="49"/>
      <c r="AV1445" s="49"/>
      <c r="AX1445" s="49"/>
    </row>
    <row r="1446" spans="3:64" ht="12.95" customHeight="1" x14ac:dyDescent="0.2">
      <c r="C1446" s="71"/>
      <c r="D1446" s="71"/>
      <c r="AA1446" s="49"/>
      <c r="AB1446" s="49"/>
      <c r="AC1446" s="49"/>
      <c r="AD1446" s="49"/>
      <c r="AE1446" s="49"/>
      <c r="AG1446" s="4"/>
      <c r="AN1446" s="49"/>
      <c r="AO1446" s="49"/>
      <c r="AP1446" s="49"/>
      <c r="AQ1446" s="49"/>
      <c r="AR1446" s="49"/>
      <c r="AS1446" s="49"/>
      <c r="AT1446" s="49"/>
      <c r="AU1446" s="49"/>
      <c r="AV1446" s="49"/>
      <c r="AX1446" s="49"/>
      <c r="AY1446" s="49"/>
      <c r="AZ1446" s="49"/>
      <c r="BA1446" s="49"/>
      <c r="BB1446" s="49"/>
      <c r="BC1446" s="49"/>
      <c r="BD1446" s="49"/>
      <c r="BE1446" s="49"/>
      <c r="BF1446" s="49"/>
      <c r="BG1446" s="49"/>
      <c r="BH1446" s="49"/>
      <c r="BI1446" s="49"/>
      <c r="BJ1446" s="49"/>
      <c r="BK1446" s="49"/>
      <c r="BL1446" s="49"/>
    </row>
    <row r="1447" spans="3:64" ht="12.95" customHeight="1" x14ac:dyDescent="0.2">
      <c r="C1447" s="71"/>
      <c r="D1447" s="71"/>
      <c r="AA1447" s="49"/>
      <c r="AB1447" s="49"/>
      <c r="AC1447" s="49"/>
      <c r="AD1447" s="49"/>
      <c r="AE1447" s="49"/>
      <c r="AG1447" s="4"/>
      <c r="AN1447" s="49"/>
      <c r="AO1447" s="49"/>
      <c r="AP1447" s="49"/>
      <c r="AQ1447" s="49"/>
      <c r="AR1447" s="49"/>
      <c r="AS1447" s="49"/>
      <c r="AT1447" s="49"/>
      <c r="AU1447" s="49"/>
      <c r="AV1447" s="49"/>
      <c r="AW1447" s="49"/>
      <c r="AX1447" s="49"/>
      <c r="AY1447" s="49"/>
      <c r="AZ1447" s="49"/>
      <c r="BA1447" s="49"/>
      <c r="BB1447" s="49"/>
      <c r="BC1447" s="49"/>
      <c r="BD1447" s="49"/>
      <c r="BE1447" s="49"/>
      <c r="BF1447" s="49"/>
      <c r="BG1447" s="49"/>
      <c r="BH1447" s="49"/>
      <c r="BI1447" s="49"/>
      <c r="BJ1447" s="49"/>
      <c r="BK1447" s="49"/>
      <c r="BL1447" s="49"/>
    </row>
    <row r="1448" spans="3:64" ht="12.95" customHeight="1" x14ac:dyDescent="0.2">
      <c r="C1448" s="71"/>
      <c r="D1448" s="71"/>
      <c r="AA1448" s="49"/>
      <c r="AB1448" s="49"/>
      <c r="AC1448" s="49"/>
      <c r="AD1448" s="49"/>
      <c r="AE1448" s="49"/>
      <c r="AG1448" s="4"/>
      <c r="AN1448" s="49"/>
      <c r="AO1448" s="49"/>
      <c r="AP1448" s="49"/>
      <c r="AQ1448" s="49"/>
      <c r="AR1448" s="49"/>
      <c r="AS1448" s="49"/>
      <c r="AT1448" s="49"/>
      <c r="AU1448" s="49"/>
      <c r="AV1448" s="49"/>
      <c r="AW1448" s="49"/>
      <c r="AX1448" s="49"/>
      <c r="AY1448" s="49"/>
      <c r="AZ1448" s="49"/>
      <c r="BA1448" s="49"/>
      <c r="BB1448" s="49"/>
      <c r="BC1448" s="49"/>
      <c r="BD1448" s="49"/>
      <c r="BE1448" s="49"/>
      <c r="BF1448" s="49"/>
      <c r="BG1448" s="49"/>
      <c r="BH1448" s="49"/>
      <c r="BI1448" s="49"/>
      <c r="BJ1448" s="49"/>
      <c r="BK1448" s="49"/>
      <c r="BL1448" s="49"/>
    </row>
    <row r="1449" spans="3:64" ht="12.95" customHeight="1" x14ac:dyDescent="0.2">
      <c r="C1449" s="71"/>
      <c r="D1449" s="71"/>
      <c r="AA1449" s="49"/>
      <c r="AB1449" s="49"/>
      <c r="AC1449" s="49"/>
      <c r="AD1449" s="49"/>
      <c r="AE1449" s="49"/>
      <c r="AG1449" s="4"/>
      <c r="AN1449" s="49"/>
      <c r="AO1449" s="49"/>
      <c r="AP1449" s="49"/>
      <c r="AQ1449" s="49"/>
      <c r="AR1449" s="49"/>
      <c r="AS1449" s="49"/>
      <c r="AT1449" s="49"/>
      <c r="AU1449" s="49"/>
      <c r="AV1449" s="49"/>
    </row>
    <row r="1450" spans="3:64" ht="12.95" customHeight="1" x14ac:dyDescent="0.2">
      <c r="C1450" s="71"/>
      <c r="D1450" s="71"/>
      <c r="AA1450" s="49"/>
      <c r="AB1450" s="49"/>
      <c r="AC1450" s="49"/>
      <c r="AD1450" s="49"/>
      <c r="AE1450" s="49"/>
      <c r="AG1450" s="4"/>
      <c r="AN1450" s="49"/>
      <c r="AO1450" s="49"/>
      <c r="AP1450" s="49"/>
      <c r="AQ1450" s="49"/>
      <c r="AR1450" s="49"/>
      <c r="AS1450" s="49"/>
      <c r="AT1450" s="49"/>
      <c r="AU1450" s="49"/>
    </row>
    <row r="1451" spans="3:64" ht="12.95" customHeight="1" x14ac:dyDescent="0.2">
      <c r="C1451" s="71"/>
      <c r="D1451" s="71"/>
      <c r="AA1451" s="49"/>
      <c r="AB1451" s="49"/>
      <c r="AC1451" s="49"/>
      <c r="AD1451" s="49"/>
      <c r="AE1451" s="49"/>
      <c r="AG1451" s="4"/>
      <c r="AN1451" s="49"/>
      <c r="AO1451" s="49"/>
      <c r="AP1451" s="49"/>
      <c r="AQ1451" s="49"/>
      <c r="AR1451" s="49"/>
      <c r="AS1451" s="49"/>
      <c r="AT1451" s="49"/>
      <c r="AU1451" s="49"/>
      <c r="AV1451" s="49"/>
      <c r="AX1451" s="49"/>
    </row>
    <row r="1452" spans="3:64" ht="12.95" customHeight="1" x14ac:dyDescent="0.2">
      <c r="C1452" s="71"/>
      <c r="D1452" s="71"/>
      <c r="AA1452" s="49"/>
      <c r="AB1452" s="49"/>
      <c r="AC1452" s="49"/>
      <c r="AD1452" s="49"/>
      <c r="AE1452" s="49"/>
      <c r="AG1452" s="4"/>
      <c r="AN1452" s="49"/>
      <c r="AO1452" s="49"/>
      <c r="AP1452" s="49"/>
      <c r="AQ1452" s="49"/>
      <c r="AR1452" s="49"/>
      <c r="AS1452" s="49"/>
      <c r="AT1452" s="49"/>
      <c r="AU1452" s="49"/>
      <c r="AV1452" s="49"/>
      <c r="AX1452" s="49"/>
      <c r="AY1452" s="49"/>
      <c r="AZ1452" s="49"/>
      <c r="BA1452" s="49"/>
      <c r="BB1452" s="49"/>
      <c r="BC1452" s="49"/>
      <c r="BD1452" s="49"/>
      <c r="BE1452" s="49"/>
      <c r="BF1452" s="49"/>
      <c r="BG1452" s="49"/>
      <c r="BH1452" s="49"/>
      <c r="BI1452" s="49"/>
      <c r="BJ1452" s="49"/>
      <c r="BK1452" s="49"/>
      <c r="BL1452" s="49"/>
    </row>
    <row r="1453" spans="3:64" ht="12.95" customHeight="1" x14ac:dyDescent="0.2">
      <c r="C1453" s="71"/>
      <c r="D1453" s="71"/>
      <c r="AA1453" s="49"/>
      <c r="AB1453" s="49"/>
      <c r="AC1453" s="49"/>
      <c r="AD1453" s="49"/>
      <c r="AE1453" s="49"/>
      <c r="AG1453" s="4"/>
      <c r="AN1453" s="49"/>
      <c r="AO1453" s="49"/>
      <c r="AP1453" s="49"/>
      <c r="AQ1453" s="49"/>
      <c r="AR1453" s="49"/>
      <c r="AS1453" s="49"/>
      <c r="AT1453" s="49"/>
      <c r="AU1453" s="49"/>
      <c r="AV1453" s="49"/>
      <c r="AW1453" s="49"/>
      <c r="AX1453" s="49"/>
      <c r="AY1453" s="49"/>
      <c r="AZ1453" s="49"/>
      <c r="BA1453" s="49"/>
      <c r="BB1453" s="49"/>
      <c r="BC1453" s="49"/>
      <c r="BD1453" s="49"/>
      <c r="BE1453" s="49"/>
      <c r="BF1453" s="49"/>
      <c r="BG1453" s="49"/>
      <c r="BH1453" s="49"/>
      <c r="BI1453" s="49"/>
      <c r="BJ1453" s="49"/>
      <c r="BK1453" s="49"/>
      <c r="BL1453" s="49"/>
    </row>
    <row r="1454" spans="3:64" ht="12.95" customHeight="1" x14ac:dyDescent="0.2">
      <c r="C1454" s="71"/>
      <c r="D1454" s="71"/>
      <c r="AA1454" s="49"/>
      <c r="AB1454" s="49"/>
      <c r="AC1454" s="49"/>
      <c r="AD1454" s="49"/>
      <c r="AE1454" s="49"/>
      <c r="AG1454" s="4"/>
      <c r="AN1454" s="49"/>
      <c r="AO1454" s="49"/>
      <c r="AP1454" s="49"/>
      <c r="AQ1454" s="49"/>
      <c r="AR1454" s="49"/>
      <c r="AS1454" s="49"/>
      <c r="AT1454" s="49"/>
      <c r="AU1454" s="49"/>
      <c r="AV1454" s="49"/>
      <c r="AW1454" s="49"/>
      <c r="AX1454" s="49"/>
      <c r="AY1454" s="49"/>
      <c r="AZ1454" s="49"/>
      <c r="BA1454" s="49"/>
      <c r="BB1454" s="49"/>
      <c r="BC1454" s="49"/>
      <c r="BD1454" s="49"/>
      <c r="BE1454" s="49"/>
      <c r="BF1454" s="49"/>
      <c r="BG1454" s="49"/>
      <c r="BH1454" s="49"/>
      <c r="BI1454" s="49"/>
      <c r="BJ1454" s="49"/>
      <c r="BK1454" s="49"/>
      <c r="BL1454" s="49"/>
    </row>
    <row r="1455" spans="3:64" ht="12.95" customHeight="1" x14ac:dyDescent="0.2">
      <c r="C1455" s="71"/>
      <c r="D1455" s="71"/>
      <c r="AA1455" s="49"/>
      <c r="AB1455" s="49"/>
      <c r="AC1455" s="49"/>
      <c r="AD1455" s="49"/>
      <c r="AE1455" s="49"/>
      <c r="AG1455" s="4"/>
      <c r="AN1455" s="49"/>
      <c r="AO1455" s="49"/>
      <c r="AP1455" s="49"/>
      <c r="AQ1455" s="49"/>
      <c r="AR1455" s="49"/>
      <c r="AS1455" s="49"/>
      <c r="AT1455" s="49"/>
      <c r="AU1455" s="49"/>
    </row>
    <row r="1456" spans="3:64" ht="12.95" customHeight="1" x14ac:dyDescent="0.2">
      <c r="C1456" s="71"/>
      <c r="D1456" s="71"/>
      <c r="AA1456" s="49"/>
      <c r="AB1456" s="49"/>
      <c r="AC1456" s="49"/>
      <c r="AD1456" s="49"/>
      <c r="AE1456" s="49"/>
      <c r="AG1456" s="4"/>
      <c r="AN1456" s="49"/>
      <c r="AO1456" s="49"/>
      <c r="AP1456" s="49"/>
      <c r="AQ1456" s="49"/>
      <c r="AR1456" s="49"/>
      <c r="AS1456" s="49"/>
      <c r="AT1456" s="49"/>
      <c r="AU1456" s="49"/>
    </row>
    <row r="1457" spans="3:64" ht="12.95" customHeight="1" x14ac:dyDescent="0.2">
      <c r="C1457" s="71"/>
      <c r="D1457" s="71"/>
      <c r="AA1457" s="49"/>
      <c r="AB1457" s="49"/>
      <c r="AC1457" s="49"/>
      <c r="AD1457" s="49"/>
      <c r="AE1457" s="49"/>
      <c r="AG1457" s="4"/>
      <c r="AN1457" s="49"/>
      <c r="AO1457" s="49"/>
      <c r="AP1457" s="49"/>
      <c r="AQ1457" s="49"/>
      <c r="AR1457" s="49"/>
      <c r="AS1457" s="49"/>
      <c r="AT1457" s="49"/>
      <c r="AU1457" s="49"/>
      <c r="AV1457" s="49"/>
      <c r="AX1457" s="49"/>
      <c r="AY1457" s="49"/>
      <c r="AZ1457" s="49"/>
      <c r="BA1457" s="49"/>
      <c r="BB1457" s="49"/>
      <c r="BC1457" s="49"/>
      <c r="BD1457" s="49"/>
      <c r="BE1457" s="49"/>
      <c r="BF1457" s="49"/>
      <c r="BG1457" s="49"/>
      <c r="BH1457" s="49"/>
      <c r="BI1457" s="49"/>
      <c r="BJ1457" s="49"/>
      <c r="BK1457" s="49"/>
      <c r="BL1457" s="49"/>
    </row>
    <row r="1458" spans="3:64" ht="12.95" customHeight="1" x14ac:dyDescent="0.2">
      <c r="C1458" s="71"/>
      <c r="D1458" s="71"/>
      <c r="AA1458" s="49"/>
      <c r="AB1458" s="49"/>
      <c r="AC1458" s="49"/>
      <c r="AD1458" s="49"/>
      <c r="AE1458" s="49"/>
      <c r="AG1458" s="4"/>
      <c r="AN1458" s="49"/>
      <c r="AO1458" s="49"/>
      <c r="AP1458" s="49"/>
      <c r="AQ1458" s="49"/>
      <c r="AR1458" s="49"/>
      <c r="AS1458" s="49"/>
      <c r="AT1458" s="49"/>
      <c r="AU1458" s="49"/>
      <c r="AV1458" s="49"/>
      <c r="AW1458" s="49"/>
      <c r="AX1458" s="49"/>
      <c r="AY1458" s="49"/>
      <c r="AZ1458" s="49"/>
      <c r="BA1458" s="49"/>
      <c r="BB1458" s="49"/>
      <c r="BC1458" s="49"/>
      <c r="BD1458" s="49"/>
      <c r="BE1458" s="49"/>
      <c r="BF1458" s="49"/>
      <c r="BG1458" s="49"/>
      <c r="BH1458" s="49"/>
      <c r="BI1458" s="49"/>
      <c r="BJ1458" s="49"/>
      <c r="BK1458" s="49"/>
      <c r="BL1458" s="49"/>
    </row>
    <row r="1459" spans="3:64" ht="12.95" customHeight="1" x14ac:dyDescent="0.2">
      <c r="C1459" s="71"/>
      <c r="D1459" s="71"/>
      <c r="AA1459" s="49"/>
      <c r="AB1459" s="49"/>
      <c r="AC1459" s="49"/>
      <c r="AD1459" s="49"/>
      <c r="AE1459" s="49"/>
      <c r="AG1459" s="4"/>
      <c r="AN1459" s="49"/>
      <c r="AO1459" s="49"/>
      <c r="AP1459" s="49"/>
      <c r="AQ1459" s="49"/>
      <c r="AR1459" s="49"/>
      <c r="AS1459" s="49"/>
      <c r="AT1459" s="49"/>
      <c r="AU1459" s="49"/>
      <c r="AV1459" s="49"/>
      <c r="AW1459" s="49"/>
      <c r="AX1459" s="49"/>
      <c r="AY1459" s="49"/>
      <c r="AZ1459" s="49"/>
      <c r="BA1459" s="49"/>
      <c r="BB1459" s="49"/>
      <c r="BC1459" s="49"/>
      <c r="BD1459" s="49"/>
      <c r="BE1459" s="49"/>
      <c r="BF1459" s="49"/>
      <c r="BG1459" s="49"/>
      <c r="BH1459" s="49"/>
      <c r="BI1459" s="49"/>
      <c r="BJ1459" s="49"/>
      <c r="BK1459" s="49"/>
      <c r="BL1459" s="49"/>
    </row>
    <row r="1460" spans="3:64" ht="12.95" customHeight="1" x14ac:dyDescent="0.2">
      <c r="C1460" s="71"/>
      <c r="D1460" s="71"/>
      <c r="AA1460" s="49"/>
      <c r="AB1460" s="49"/>
      <c r="AC1460" s="49"/>
      <c r="AD1460" s="49"/>
      <c r="AE1460" s="49"/>
      <c r="AG1460" s="4"/>
      <c r="AN1460" s="49"/>
      <c r="AO1460" s="49"/>
      <c r="AP1460" s="49"/>
      <c r="AQ1460" s="49"/>
      <c r="AR1460" s="49"/>
      <c r="AS1460" s="49"/>
      <c r="AT1460" s="49"/>
      <c r="AU1460" s="49"/>
    </row>
    <row r="1461" spans="3:64" ht="12.95" customHeight="1" x14ac:dyDescent="0.2">
      <c r="C1461" s="71"/>
      <c r="D1461" s="71"/>
      <c r="AA1461" s="49"/>
      <c r="AB1461" s="49"/>
      <c r="AC1461" s="49"/>
      <c r="AD1461" s="49"/>
      <c r="AE1461" s="49"/>
      <c r="AG1461" s="4"/>
      <c r="AN1461" s="49"/>
      <c r="AO1461" s="49"/>
      <c r="AP1461" s="49"/>
      <c r="AQ1461" s="49"/>
      <c r="AR1461" s="49"/>
      <c r="AS1461" s="49"/>
      <c r="AT1461" s="49"/>
      <c r="AU1461" s="49"/>
      <c r="AV1461" s="49"/>
      <c r="AW1461" s="49"/>
      <c r="AX1461" s="49"/>
      <c r="AY1461" s="49"/>
      <c r="AZ1461" s="49"/>
      <c r="BA1461" s="49"/>
      <c r="BB1461" s="49"/>
      <c r="BC1461" s="49"/>
      <c r="BD1461" s="49"/>
      <c r="BE1461" s="49"/>
      <c r="BF1461" s="49"/>
      <c r="BG1461" s="49"/>
      <c r="BH1461" s="49"/>
      <c r="BI1461" s="49"/>
      <c r="BJ1461" s="49"/>
      <c r="BK1461" s="49"/>
      <c r="BL1461" s="49"/>
    </row>
    <row r="1462" spans="3:64" ht="12.95" customHeight="1" x14ac:dyDescent="0.2">
      <c r="C1462" s="71"/>
      <c r="D1462" s="71"/>
      <c r="AA1462" s="49"/>
      <c r="AB1462" s="49"/>
      <c r="AC1462" s="49"/>
      <c r="AD1462" s="49"/>
      <c r="AE1462" s="49"/>
      <c r="AG1462" s="4"/>
      <c r="AN1462" s="49"/>
      <c r="AO1462" s="49"/>
      <c r="AP1462" s="49"/>
      <c r="AQ1462" s="49"/>
      <c r="AR1462" s="49"/>
      <c r="AS1462" s="49"/>
      <c r="AT1462" s="49"/>
      <c r="AU1462" s="49"/>
      <c r="AV1462" s="49"/>
    </row>
    <row r="1463" spans="3:64" ht="12.95" customHeight="1" x14ac:dyDescent="0.2">
      <c r="C1463" s="71"/>
      <c r="D1463" s="71"/>
      <c r="AA1463" s="49"/>
      <c r="AB1463" s="49"/>
      <c r="AC1463" s="49"/>
      <c r="AD1463" s="49"/>
      <c r="AE1463" s="49"/>
      <c r="AG1463" s="4"/>
      <c r="AN1463" s="49"/>
      <c r="AO1463" s="49"/>
      <c r="AP1463" s="49"/>
      <c r="AQ1463" s="49"/>
      <c r="AR1463" s="49"/>
      <c r="AS1463" s="49"/>
      <c r="AT1463" s="49"/>
      <c r="AU1463" s="49"/>
      <c r="AV1463" s="49"/>
    </row>
    <row r="1464" spans="3:64" ht="12.95" customHeight="1" x14ac:dyDescent="0.2">
      <c r="C1464" s="71"/>
      <c r="D1464" s="71"/>
      <c r="AA1464" s="49"/>
      <c r="AB1464" s="49"/>
      <c r="AC1464" s="49"/>
      <c r="AD1464" s="49"/>
      <c r="AE1464" s="49"/>
      <c r="AG1464" s="4"/>
      <c r="AN1464" s="49"/>
      <c r="AO1464" s="49"/>
      <c r="AP1464" s="49"/>
      <c r="AQ1464" s="49"/>
      <c r="AR1464" s="49"/>
      <c r="AS1464" s="49"/>
      <c r="AT1464" s="49"/>
      <c r="AU1464" s="49"/>
      <c r="AV1464" s="49"/>
    </row>
    <row r="1465" spans="3:64" ht="12.95" customHeight="1" x14ac:dyDescent="0.2">
      <c r="C1465" s="71"/>
      <c r="D1465" s="71"/>
      <c r="AA1465" s="49"/>
      <c r="AB1465" s="49"/>
      <c r="AC1465" s="49"/>
      <c r="AD1465" s="49"/>
      <c r="AE1465" s="49"/>
      <c r="AG1465" s="4"/>
      <c r="AN1465" s="49"/>
      <c r="AO1465" s="49"/>
      <c r="AP1465" s="49"/>
      <c r="AQ1465" s="49"/>
      <c r="AR1465" s="49"/>
      <c r="AS1465" s="49"/>
      <c r="AT1465" s="49"/>
      <c r="AU1465" s="49"/>
      <c r="AV1465" s="49"/>
      <c r="AW1465" s="49"/>
      <c r="AX1465" s="49"/>
      <c r="AY1465" s="49"/>
      <c r="AZ1465" s="49"/>
      <c r="BA1465" s="49"/>
      <c r="BB1465" s="49"/>
      <c r="BC1465" s="49"/>
      <c r="BD1465" s="49"/>
      <c r="BE1465" s="49"/>
      <c r="BF1465" s="49"/>
      <c r="BG1465" s="49"/>
      <c r="BH1465" s="49"/>
      <c r="BI1465" s="49"/>
      <c r="BJ1465" s="49"/>
      <c r="BK1465" s="49"/>
      <c r="BL1465" s="49"/>
    </row>
    <row r="1466" spans="3:64" ht="12.95" customHeight="1" x14ac:dyDescent="0.2">
      <c r="C1466" s="71"/>
      <c r="D1466" s="71"/>
      <c r="AA1466" s="49"/>
      <c r="AB1466" s="49"/>
      <c r="AC1466" s="49"/>
      <c r="AD1466" s="49"/>
      <c r="AE1466" s="49"/>
      <c r="AG1466" s="4"/>
      <c r="AN1466" s="49"/>
      <c r="AO1466" s="49"/>
      <c r="AP1466" s="49"/>
      <c r="AQ1466" s="49"/>
      <c r="AR1466" s="49"/>
      <c r="AS1466" s="49"/>
      <c r="AT1466" s="49"/>
      <c r="AU1466" s="49"/>
      <c r="AV1466" s="49"/>
      <c r="AW1466" s="49"/>
      <c r="AX1466" s="49"/>
      <c r="AY1466" s="49"/>
      <c r="AZ1466" s="49"/>
      <c r="BA1466" s="49"/>
      <c r="BB1466" s="49"/>
      <c r="BC1466" s="49"/>
      <c r="BD1466" s="49"/>
      <c r="BE1466" s="49"/>
      <c r="BF1466" s="49"/>
      <c r="BG1466" s="49"/>
      <c r="BH1466" s="49"/>
      <c r="BI1466" s="49"/>
      <c r="BJ1466" s="49"/>
      <c r="BK1466" s="49"/>
      <c r="BL1466" s="49"/>
    </row>
    <row r="1467" spans="3:64" ht="12.95" customHeight="1" x14ac:dyDescent="0.2">
      <c r="C1467" s="71"/>
      <c r="D1467" s="71"/>
      <c r="AA1467" s="49"/>
      <c r="AB1467" s="49"/>
      <c r="AC1467" s="49"/>
      <c r="AD1467" s="49"/>
      <c r="AE1467" s="49"/>
      <c r="AG1467" s="4"/>
      <c r="AN1467" s="49"/>
      <c r="AO1467" s="49"/>
      <c r="AP1467" s="49"/>
      <c r="AQ1467" s="49"/>
      <c r="AR1467" s="49"/>
      <c r="AS1467" s="49"/>
      <c r="AT1467" s="49"/>
      <c r="AU1467" s="49"/>
    </row>
    <row r="1468" spans="3:64" ht="12.95" customHeight="1" x14ac:dyDescent="0.2">
      <c r="C1468" s="71"/>
      <c r="D1468" s="71"/>
      <c r="AA1468" s="49"/>
      <c r="AB1468" s="49"/>
      <c r="AC1468" s="49"/>
      <c r="AD1468" s="49"/>
      <c r="AE1468" s="49"/>
      <c r="AG1468" s="4"/>
      <c r="AN1468" s="49"/>
      <c r="AO1468" s="49"/>
      <c r="AP1468" s="49"/>
      <c r="AQ1468" s="49"/>
      <c r="AR1468" s="49"/>
      <c r="AS1468" s="49"/>
      <c r="AT1468" s="49"/>
      <c r="AU1468" s="49"/>
      <c r="AV1468" s="49"/>
      <c r="AW1468" s="49"/>
      <c r="AX1468" s="49"/>
      <c r="AY1468" s="49"/>
      <c r="AZ1468" s="49"/>
      <c r="BA1468" s="49"/>
      <c r="BB1468" s="49"/>
      <c r="BC1468" s="49"/>
      <c r="BD1468" s="49"/>
      <c r="BE1468" s="49"/>
      <c r="BF1468" s="49"/>
      <c r="BG1468" s="49"/>
      <c r="BH1468" s="49"/>
      <c r="BI1468" s="49"/>
      <c r="BJ1468" s="49"/>
      <c r="BK1468" s="49"/>
      <c r="BL1468" s="49"/>
    </row>
    <row r="1469" spans="3:64" ht="12.95" customHeight="1" x14ac:dyDescent="0.2">
      <c r="C1469" s="71"/>
      <c r="D1469" s="71"/>
      <c r="AA1469" s="49"/>
      <c r="AB1469" s="49"/>
      <c r="AC1469" s="49"/>
      <c r="AD1469" s="49"/>
      <c r="AE1469" s="49"/>
      <c r="AG1469" s="4"/>
      <c r="AN1469" s="49"/>
      <c r="AO1469" s="49"/>
      <c r="AP1469" s="49"/>
      <c r="AQ1469" s="49"/>
      <c r="AR1469" s="49"/>
      <c r="AS1469" s="49"/>
      <c r="AT1469" s="49"/>
      <c r="AU1469" s="49"/>
      <c r="AV1469" s="49"/>
    </row>
    <row r="1470" spans="3:64" ht="12.95" customHeight="1" x14ac:dyDescent="0.2">
      <c r="C1470" s="71"/>
      <c r="D1470" s="71"/>
      <c r="AA1470" s="49"/>
      <c r="AB1470" s="49"/>
      <c r="AC1470" s="49"/>
      <c r="AD1470" s="49"/>
      <c r="AE1470" s="49"/>
      <c r="AG1470" s="4"/>
      <c r="AN1470" s="49"/>
      <c r="AO1470" s="49"/>
      <c r="AP1470" s="49"/>
      <c r="AQ1470" s="49"/>
      <c r="AR1470" s="49"/>
      <c r="AS1470" s="49"/>
      <c r="AT1470" s="49"/>
      <c r="AU1470" s="49"/>
      <c r="AV1470" s="49"/>
    </row>
    <row r="1471" spans="3:64" ht="12.95" customHeight="1" x14ac:dyDescent="0.2">
      <c r="C1471" s="71"/>
      <c r="D1471" s="71"/>
      <c r="AA1471" s="49"/>
      <c r="AB1471" s="49"/>
      <c r="AC1471" s="49"/>
      <c r="AD1471" s="49"/>
      <c r="AE1471" s="49"/>
      <c r="AG1471" s="4"/>
      <c r="AN1471" s="49"/>
      <c r="AO1471" s="49"/>
      <c r="AP1471" s="49"/>
      <c r="AQ1471" s="49"/>
      <c r="AR1471" s="49"/>
      <c r="AS1471" s="49"/>
      <c r="AT1471" s="49"/>
      <c r="AU1471" s="49"/>
    </row>
    <row r="1472" spans="3:64" ht="12.95" customHeight="1" x14ac:dyDescent="0.2">
      <c r="C1472" s="71"/>
      <c r="D1472" s="71"/>
      <c r="AA1472" s="49"/>
      <c r="AB1472" s="49"/>
      <c r="AC1472" s="49"/>
      <c r="AD1472" s="49"/>
      <c r="AE1472" s="49"/>
      <c r="AG1472" s="4"/>
      <c r="AN1472" s="49"/>
      <c r="AO1472" s="49"/>
      <c r="AP1472" s="49"/>
      <c r="AQ1472" s="49"/>
      <c r="AR1472" s="49"/>
      <c r="AS1472" s="49"/>
      <c r="AT1472" s="49"/>
      <c r="AU1472" s="49"/>
      <c r="AV1472" s="49"/>
      <c r="AX1472" s="49"/>
      <c r="AY1472" s="49"/>
      <c r="AZ1472" s="49"/>
      <c r="BA1472" s="49"/>
      <c r="BB1472" s="49"/>
      <c r="BC1472" s="49"/>
      <c r="BD1472" s="49"/>
      <c r="BE1472" s="49"/>
      <c r="BF1472" s="49"/>
      <c r="BG1472" s="49"/>
      <c r="BH1472" s="49"/>
      <c r="BI1472" s="49"/>
      <c r="BJ1472" s="49"/>
      <c r="BK1472" s="49"/>
      <c r="BL1472" s="49"/>
    </row>
    <row r="1473" spans="3:64" ht="12.95" customHeight="1" x14ac:dyDescent="0.2">
      <c r="C1473" s="71"/>
      <c r="D1473" s="71"/>
      <c r="AA1473" s="49"/>
      <c r="AB1473" s="49"/>
      <c r="AC1473" s="49"/>
      <c r="AD1473" s="49"/>
      <c r="AE1473" s="49"/>
      <c r="AG1473" s="4"/>
      <c r="AN1473" s="49"/>
      <c r="AO1473" s="49"/>
      <c r="AP1473" s="49"/>
      <c r="AQ1473" s="49"/>
      <c r="AR1473" s="49"/>
      <c r="AS1473" s="49"/>
      <c r="AT1473" s="49"/>
      <c r="AU1473" s="49"/>
      <c r="AV1473" s="49"/>
      <c r="AX1473" s="49"/>
    </row>
    <row r="1474" spans="3:64" ht="12.95" customHeight="1" x14ac:dyDescent="0.2">
      <c r="C1474" s="71"/>
      <c r="D1474" s="71"/>
      <c r="AA1474" s="49"/>
      <c r="AB1474" s="49"/>
      <c r="AC1474" s="49"/>
      <c r="AD1474" s="49"/>
      <c r="AE1474" s="49"/>
      <c r="AG1474" s="4"/>
      <c r="AN1474" s="49"/>
      <c r="AO1474" s="49"/>
      <c r="AP1474" s="49"/>
      <c r="AQ1474" s="49"/>
      <c r="AR1474" s="49"/>
      <c r="AS1474" s="49"/>
      <c r="AT1474" s="49"/>
      <c r="AU1474" s="49"/>
      <c r="AV1474" s="49"/>
      <c r="AX1474" s="49"/>
    </row>
    <row r="1475" spans="3:64" ht="12.95" customHeight="1" x14ac:dyDescent="0.2">
      <c r="C1475" s="71"/>
      <c r="D1475" s="71"/>
      <c r="AA1475" s="49"/>
      <c r="AB1475" s="49"/>
      <c r="AC1475" s="49"/>
      <c r="AD1475" s="49"/>
      <c r="AE1475" s="49"/>
      <c r="AG1475" s="4"/>
      <c r="AN1475" s="49"/>
      <c r="AO1475" s="49"/>
      <c r="AP1475" s="49"/>
      <c r="AQ1475" s="49"/>
      <c r="AR1475" s="49"/>
      <c r="AS1475" s="49"/>
      <c r="AT1475" s="49"/>
      <c r="AU1475" s="49"/>
      <c r="AV1475" s="49"/>
      <c r="AW1475" s="49"/>
      <c r="AX1475" s="49"/>
      <c r="AY1475" s="49"/>
      <c r="AZ1475" s="49"/>
      <c r="BA1475" s="49"/>
      <c r="BB1475" s="49"/>
      <c r="BC1475" s="49"/>
      <c r="BD1475" s="49"/>
      <c r="BE1475" s="49"/>
      <c r="BF1475" s="49"/>
      <c r="BG1475" s="49"/>
      <c r="BH1475" s="49"/>
      <c r="BI1475" s="49"/>
      <c r="BJ1475" s="49"/>
      <c r="BK1475" s="49"/>
      <c r="BL1475" s="49"/>
    </row>
    <row r="1476" spans="3:64" ht="12.95" customHeight="1" x14ac:dyDescent="0.2">
      <c r="C1476" s="71"/>
      <c r="D1476" s="71"/>
      <c r="AA1476" s="49"/>
      <c r="AB1476" s="49"/>
      <c r="AC1476" s="49"/>
      <c r="AD1476" s="49"/>
      <c r="AE1476" s="49"/>
      <c r="AG1476" s="4"/>
      <c r="AN1476" s="49"/>
      <c r="AO1476" s="49"/>
      <c r="AP1476" s="49"/>
      <c r="AQ1476" s="49"/>
      <c r="AR1476" s="49"/>
      <c r="AS1476" s="49"/>
      <c r="AT1476" s="49"/>
      <c r="AU1476" s="49"/>
      <c r="AV1476" s="49"/>
      <c r="AW1476" s="49"/>
      <c r="AX1476" s="49"/>
      <c r="AY1476" s="49"/>
      <c r="AZ1476" s="49"/>
      <c r="BA1476" s="49"/>
      <c r="BB1476" s="49"/>
      <c r="BC1476" s="49"/>
      <c r="BD1476" s="49"/>
      <c r="BE1476" s="49"/>
      <c r="BF1476" s="49"/>
      <c r="BG1476" s="49"/>
      <c r="BH1476" s="49"/>
      <c r="BI1476" s="49"/>
      <c r="BJ1476" s="49"/>
      <c r="BK1476" s="49"/>
      <c r="BL1476" s="49"/>
    </row>
    <row r="1477" spans="3:64" ht="12.95" customHeight="1" x14ac:dyDescent="0.2">
      <c r="C1477" s="71"/>
      <c r="D1477" s="71"/>
      <c r="AA1477" s="49"/>
      <c r="AB1477" s="49"/>
      <c r="AC1477" s="49"/>
      <c r="AD1477" s="49"/>
      <c r="AE1477" s="49"/>
      <c r="AG1477" s="4"/>
      <c r="AN1477" s="49"/>
      <c r="AO1477" s="49"/>
      <c r="AP1477" s="49"/>
      <c r="AQ1477" s="49"/>
      <c r="AR1477" s="49"/>
      <c r="AS1477" s="49"/>
      <c r="AT1477" s="49"/>
      <c r="AU1477" s="49"/>
      <c r="AV1477" s="49"/>
      <c r="AW1477" s="49"/>
      <c r="AX1477" s="49"/>
      <c r="AY1477" s="49"/>
      <c r="AZ1477" s="49"/>
      <c r="BA1477" s="49"/>
      <c r="BB1477" s="49"/>
      <c r="BC1477" s="49"/>
      <c r="BD1477" s="49"/>
      <c r="BE1477" s="49"/>
      <c r="BF1477" s="49"/>
      <c r="BG1477" s="49"/>
      <c r="BH1477" s="49"/>
      <c r="BI1477" s="49"/>
      <c r="BJ1477" s="49"/>
      <c r="BK1477" s="49"/>
      <c r="BL1477" s="49"/>
    </row>
    <row r="1478" spans="3:64" ht="12.95" customHeight="1" x14ac:dyDescent="0.2">
      <c r="C1478" s="71"/>
      <c r="D1478" s="71"/>
      <c r="AA1478" s="49"/>
      <c r="AB1478" s="49"/>
      <c r="AC1478" s="49"/>
      <c r="AD1478" s="49"/>
      <c r="AE1478" s="49"/>
      <c r="AG1478" s="4"/>
      <c r="AN1478" s="49"/>
      <c r="AO1478" s="49"/>
      <c r="AP1478" s="49"/>
      <c r="AQ1478" s="49"/>
      <c r="AR1478" s="49"/>
      <c r="AS1478" s="49"/>
      <c r="AT1478" s="49"/>
      <c r="AU1478" s="49"/>
      <c r="AV1478" s="49"/>
      <c r="AW1478" s="49"/>
      <c r="AX1478" s="49"/>
      <c r="AY1478" s="49"/>
      <c r="AZ1478" s="49"/>
      <c r="BA1478" s="49"/>
      <c r="BB1478" s="49"/>
      <c r="BC1478" s="49"/>
      <c r="BD1478" s="49"/>
      <c r="BE1478" s="49"/>
      <c r="BF1478" s="49"/>
      <c r="BG1478" s="49"/>
      <c r="BH1478" s="49"/>
      <c r="BI1478" s="49"/>
      <c r="BJ1478" s="49"/>
      <c r="BK1478" s="49"/>
      <c r="BL1478" s="49"/>
    </row>
    <row r="1479" spans="3:64" ht="12.95" customHeight="1" x14ac:dyDescent="0.2">
      <c r="C1479" s="71"/>
      <c r="D1479" s="71"/>
      <c r="AA1479" s="49"/>
      <c r="AB1479" s="49"/>
      <c r="AC1479" s="49"/>
      <c r="AD1479" s="49"/>
      <c r="AE1479" s="49"/>
      <c r="AG1479" s="4"/>
      <c r="AN1479" s="49"/>
      <c r="AO1479" s="49"/>
      <c r="AP1479" s="49"/>
      <c r="AQ1479" s="49"/>
      <c r="AR1479" s="49"/>
      <c r="AS1479" s="49"/>
      <c r="AT1479" s="49"/>
      <c r="AU1479" s="49"/>
      <c r="AV1479" s="49"/>
    </row>
    <row r="1480" spans="3:64" ht="12.95" customHeight="1" x14ac:dyDescent="0.2">
      <c r="C1480" s="71"/>
      <c r="D1480" s="71"/>
      <c r="AA1480" s="49"/>
      <c r="AB1480" s="49"/>
      <c r="AC1480" s="49"/>
      <c r="AD1480" s="49"/>
      <c r="AE1480" s="49"/>
      <c r="AG1480" s="4"/>
      <c r="AN1480" s="49"/>
      <c r="AO1480" s="49"/>
      <c r="AP1480" s="49"/>
      <c r="AQ1480" s="49"/>
      <c r="AR1480" s="49"/>
      <c r="AS1480" s="49"/>
      <c r="AT1480" s="49"/>
      <c r="AU1480" s="49"/>
    </row>
    <row r="1481" spans="3:64" ht="12.95" customHeight="1" x14ac:dyDescent="0.2">
      <c r="C1481" s="71"/>
      <c r="D1481" s="71"/>
      <c r="AA1481" s="49"/>
      <c r="AB1481" s="49"/>
      <c r="AC1481" s="49"/>
      <c r="AD1481" s="49"/>
      <c r="AE1481" s="49"/>
      <c r="AG1481" s="4"/>
      <c r="AN1481" s="49"/>
      <c r="AO1481" s="49"/>
      <c r="AP1481" s="49"/>
      <c r="AQ1481" s="49"/>
      <c r="AR1481" s="49"/>
      <c r="AS1481" s="49"/>
      <c r="AT1481" s="49"/>
      <c r="AU1481" s="49"/>
    </row>
    <row r="1482" spans="3:64" ht="12.95" customHeight="1" x14ac:dyDescent="0.2">
      <c r="C1482" s="71"/>
      <c r="D1482" s="71"/>
      <c r="AA1482" s="49"/>
      <c r="AB1482" s="49"/>
      <c r="AC1482" s="49"/>
      <c r="AD1482" s="49"/>
      <c r="AE1482" s="49"/>
      <c r="AG1482" s="4"/>
      <c r="AN1482" s="49"/>
      <c r="AO1482" s="49"/>
      <c r="AP1482" s="49"/>
      <c r="AQ1482" s="49"/>
      <c r="AR1482" s="49"/>
      <c r="AS1482" s="49"/>
      <c r="AT1482" s="49"/>
      <c r="AU1482" s="49"/>
      <c r="AV1482" s="49"/>
    </row>
    <row r="1483" spans="3:64" ht="12.95" customHeight="1" x14ac:dyDescent="0.2">
      <c r="C1483" s="71"/>
      <c r="D1483" s="71"/>
      <c r="AA1483" s="49"/>
      <c r="AB1483" s="49"/>
      <c r="AC1483" s="49"/>
      <c r="AD1483" s="49"/>
      <c r="AE1483" s="49"/>
      <c r="AG1483" s="4"/>
      <c r="AN1483" s="49"/>
      <c r="AO1483" s="49"/>
      <c r="AP1483" s="49"/>
      <c r="AQ1483" s="49"/>
      <c r="AR1483" s="49"/>
      <c r="AS1483" s="49"/>
      <c r="AT1483" s="49"/>
      <c r="AU1483" s="49"/>
      <c r="AV1483" s="49"/>
      <c r="AW1483" s="49"/>
      <c r="AX1483" s="49"/>
      <c r="AY1483" s="49"/>
      <c r="AZ1483" s="49"/>
      <c r="BA1483" s="49"/>
      <c r="BB1483" s="49"/>
      <c r="BC1483" s="49"/>
      <c r="BD1483" s="49"/>
      <c r="BE1483" s="49"/>
      <c r="BF1483" s="49"/>
      <c r="BG1483" s="49"/>
      <c r="BH1483" s="49"/>
      <c r="BI1483" s="49"/>
      <c r="BJ1483" s="49"/>
      <c r="BK1483" s="49"/>
      <c r="BL1483" s="49"/>
    </row>
    <row r="1484" spans="3:64" ht="12.95" customHeight="1" x14ac:dyDescent="0.2">
      <c r="C1484" s="71"/>
      <c r="D1484" s="71"/>
      <c r="AA1484" s="49"/>
      <c r="AB1484" s="49"/>
      <c r="AC1484" s="49"/>
      <c r="AD1484" s="49"/>
      <c r="AE1484" s="49"/>
      <c r="AG1484" s="4"/>
      <c r="AN1484" s="49"/>
      <c r="AO1484" s="49"/>
      <c r="AP1484" s="49"/>
      <c r="AQ1484" s="49"/>
      <c r="AR1484" s="49"/>
      <c r="AS1484" s="49"/>
      <c r="AT1484" s="49"/>
      <c r="AU1484" s="49"/>
      <c r="AV1484" s="49"/>
      <c r="AW1484" s="49"/>
      <c r="AX1484" s="49"/>
      <c r="AY1484" s="49"/>
      <c r="AZ1484" s="49"/>
      <c r="BA1484" s="49"/>
      <c r="BB1484" s="49"/>
      <c r="BC1484" s="49"/>
      <c r="BD1484" s="49"/>
      <c r="BE1484" s="49"/>
      <c r="BF1484" s="49"/>
      <c r="BG1484" s="49"/>
      <c r="BH1484" s="49"/>
      <c r="BI1484" s="49"/>
      <c r="BJ1484" s="49"/>
      <c r="BK1484" s="49"/>
      <c r="BL1484" s="49"/>
    </row>
    <row r="1485" spans="3:64" ht="12.95" customHeight="1" x14ac:dyDescent="0.2">
      <c r="C1485" s="71"/>
      <c r="D1485" s="71"/>
      <c r="AA1485" s="49"/>
      <c r="AB1485" s="49"/>
      <c r="AC1485" s="49"/>
      <c r="AD1485" s="49"/>
      <c r="AE1485" s="49"/>
      <c r="AG1485" s="4"/>
      <c r="AN1485" s="49"/>
      <c r="AO1485" s="49"/>
      <c r="AP1485" s="49"/>
      <c r="AQ1485" s="49"/>
      <c r="AR1485" s="49"/>
      <c r="AS1485" s="49"/>
      <c r="AT1485" s="49"/>
      <c r="AU1485" s="49"/>
    </row>
    <row r="1486" spans="3:64" ht="12.95" customHeight="1" x14ac:dyDescent="0.2">
      <c r="C1486" s="71"/>
      <c r="D1486" s="71"/>
      <c r="AA1486" s="49"/>
      <c r="AB1486" s="49"/>
      <c r="AC1486" s="49"/>
      <c r="AD1486" s="49"/>
      <c r="AE1486" s="49"/>
      <c r="AG1486" s="4"/>
      <c r="AN1486" s="49"/>
      <c r="AO1486" s="49"/>
      <c r="AP1486" s="49"/>
      <c r="AQ1486" s="49"/>
      <c r="AR1486" s="49"/>
      <c r="AS1486" s="49"/>
      <c r="AT1486" s="49"/>
      <c r="AU1486" s="49"/>
      <c r="AV1486" s="49"/>
      <c r="AX1486" s="49"/>
    </row>
    <row r="1487" spans="3:64" ht="12.95" customHeight="1" x14ac:dyDescent="0.2">
      <c r="C1487" s="71"/>
      <c r="D1487" s="71"/>
      <c r="AA1487" s="49"/>
      <c r="AB1487" s="49"/>
      <c r="AC1487" s="49"/>
      <c r="AD1487" s="49"/>
      <c r="AE1487" s="49"/>
      <c r="AG1487" s="4"/>
      <c r="AN1487" s="49"/>
      <c r="AO1487" s="49"/>
      <c r="AP1487" s="49"/>
      <c r="AQ1487" s="49"/>
      <c r="AR1487" s="49"/>
      <c r="AS1487" s="49"/>
      <c r="AT1487" s="49"/>
      <c r="AU1487" s="49"/>
      <c r="AV1487" s="49"/>
    </row>
    <row r="1488" spans="3:64" ht="12.95" customHeight="1" x14ac:dyDescent="0.2">
      <c r="C1488" s="71"/>
      <c r="D1488" s="71"/>
      <c r="AA1488" s="49"/>
      <c r="AB1488" s="49"/>
      <c r="AC1488" s="49"/>
      <c r="AD1488" s="49"/>
      <c r="AE1488" s="49"/>
      <c r="AG1488" s="4"/>
      <c r="AN1488" s="49"/>
      <c r="AO1488" s="49"/>
      <c r="AP1488" s="49"/>
      <c r="AQ1488" s="49"/>
      <c r="AR1488" s="49"/>
      <c r="AS1488" s="49"/>
      <c r="AT1488" s="49"/>
      <c r="AU1488" s="49"/>
    </row>
    <row r="1489" spans="3:64" ht="12.95" customHeight="1" x14ac:dyDescent="0.2">
      <c r="C1489" s="71"/>
      <c r="D1489" s="71"/>
      <c r="AA1489" s="49"/>
      <c r="AB1489" s="49"/>
      <c r="AC1489" s="49"/>
      <c r="AD1489" s="49"/>
      <c r="AE1489" s="49"/>
      <c r="AG1489" s="4"/>
      <c r="AN1489" s="49"/>
      <c r="AO1489" s="49"/>
      <c r="AP1489" s="49"/>
      <c r="AQ1489" s="49"/>
      <c r="AR1489" s="49"/>
      <c r="AS1489" s="49"/>
      <c r="AT1489" s="49"/>
      <c r="AU1489" s="49"/>
    </row>
    <row r="1490" spans="3:64" ht="12.95" customHeight="1" x14ac:dyDescent="0.2">
      <c r="C1490" s="71"/>
      <c r="D1490" s="71"/>
      <c r="AA1490" s="49"/>
      <c r="AB1490" s="49"/>
      <c r="AC1490" s="49"/>
      <c r="AD1490" s="49"/>
      <c r="AE1490" s="49"/>
      <c r="AG1490" s="4"/>
      <c r="AN1490" s="49"/>
      <c r="AO1490" s="49"/>
      <c r="AP1490" s="49"/>
      <c r="AQ1490" s="49"/>
      <c r="AR1490" s="49"/>
      <c r="AS1490" s="49"/>
      <c r="AT1490" s="49"/>
      <c r="AU1490" s="49"/>
    </row>
    <row r="1491" spans="3:64" ht="12.95" customHeight="1" x14ac:dyDescent="0.2">
      <c r="C1491" s="71"/>
      <c r="D1491" s="71"/>
      <c r="AA1491" s="49"/>
      <c r="AB1491" s="49"/>
      <c r="AC1491" s="49"/>
      <c r="AD1491" s="49"/>
      <c r="AE1491" s="49"/>
      <c r="AG1491" s="4"/>
      <c r="AN1491" s="49"/>
      <c r="AO1491" s="49"/>
      <c r="AP1491" s="49"/>
      <c r="AQ1491" s="49"/>
      <c r="AR1491" s="49"/>
      <c r="AS1491" s="49"/>
      <c r="AT1491" s="49"/>
      <c r="AU1491" s="49"/>
    </row>
    <row r="1492" spans="3:64" ht="12.95" customHeight="1" x14ac:dyDescent="0.2">
      <c r="C1492" s="71"/>
      <c r="D1492" s="71"/>
      <c r="AA1492" s="49"/>
      <c r="AB1492" s="49"/>
      <c r="AC1492" s="49"/>
      <c r="AD1492" s="49"/>
      <c r="AE1492" s="49"/>
      <c r="AG1492" s="4"/>
      <c r="AN1492" s="49"/>
      <c r="AO1492" s="49"/>
      <c r="AP1492" s="49"/>
      <c r="AQ1492" s="49"/>
      <c r="AR1492" s="49"/>
      <c r="AS1492" s="49"/>
      <c r="AT1492" s="49"/>
      <c r="AU1492" s="49"/>
      <c r="AV1492" s="49"/>
      <c r="AW1492" s="49"/>
      <c r="AX1492" s="49"/>
      <c r="AY1492" s="49"/>
      <c r="AZ1492" s="49"/>
      <c r="BA1492" s="49"/>
      <c r="BB1492" s="49"/>
      <c r="BC1492" s="49"/>
      <c r="BD1492" s="49"/>
      <c r="BE1492" s="49"/>
      <c r="BF1492" s="49"/>
      <c r="BG1492" s="49"/>
      <c r="BH1492" s="49"/>
      <c r="BI1492" s="49"/>
      <c r="BJ1492" s="49"/>
      <c r="BK1492" s="49"/>
      <c r="BL1492" s="49"/>
    </row>
    <row r="1493" spans="3:64" ht="12.95" customHeight="1" x14ac:dyDescent="0.2">
      <c r="C1493" s="71"/>
      <c r="D1493" s="71"/>
      <c r="AA1493" s="49"/>
      <c r="AB1493" s="49"/>
      <c r="AC1493" s="49"/>
      <c r="AD1493" s="49"/>
      <c r="AE1493" s="49"/>
      <c r="AG1493" s="4"/>
      <c r="AN1493" s="49"/>
      <c r="AO1493" s="49"/>
      <c r="AP1493" s="49"/>
      <c r="AQ1493" s="49"/>
      <c r="AR1493" s="49"/>
      <c r="AS1493" s="49"/>
      <c r="AT1493" s="49"/>
      <c r="AU1493" s="49"/>
    </row>
    <row r="1494" spans="3:64" ht="12.95" customHeight="1" x14ac:dyDescent="0.2">
      <c r="C1494" s="71"/>
      <c r="D1494" s="71"/>
      <c r="AA1494" s="49"/>
      <c r="AB1494" s="49"/>
      <c r="AC1494" s="49"/>
      <c r="AD1494" s="49"/>
      <c r="AE1494" s="49"/>
      <c r="AG1494" s="4"/>
      <c r="AN1494" s="49"/>
      <c r="AO1494" s="49"/>
      <c r="AP1494" s="49"/>
      <c r="AQ1494" s="49"/>
      <c r="AR1494" s="49"/>
      <c r="AS1494" s="49"/>
      <c r="AT1494" s="49"/>
      <c r="AU1494" s="49"/>
      <c r="AV1494" s="49"/>
      <c r="AW1494" s="49"/>
      <c r="AX1494" s="49"/>
      <c r="AY1494" s="49"/>
      <c r="AZ1494" s="49"/>
      <c r="BA1494" s="49"/>
      <c r="BB1494" s="49"/>
      <c r="BC1494" s="49"/>
      <c r="BD1494" s="49"/>
      <c r="BE1494" s="49"/>
      <c r="BF1494" s="49"/>
      <c r="BG1494" s="49"/>
      <c r="BH1494" s="49"/>
      <c r="BI1494" s="49"/>
      <c r="BJ1494" s="49"/>
      <c r="BK1494" s="49"/>
      <c r="BL1494" s="49"/>
    </row>
    <row r="1495" spans="3:64" ht="12.95" customHeight="1" x14ac:dyDescent="0.2">
      <c r="C1495" s="71"/>
      <c r="D1495" s="71"/>
      <c r="AA1495" s="49"/>
      <c r="AB1495" s="49"/>
      <c r="AC1495" s="49"/>
      <c r="AD1495" s="49"/>
      <c r="AE1495" s="49"/>
      <c r="AG1495" s="4"/>
      <c r="AN1495" s="49"/>
      <c r="AO1495" s="49"/>
      <c r="AP1495" s="49"/>
      <c r="AQ1495" s="49"/>
      <c r="AR1495" s="49"/>
      <c r="AS1495" s="49"/>
      <c r="AT1495" s="49"/>
      <c r="AU1495" s="49"/>
      <c r="AV1495" s="49"/>
      <c r="AX1495" s="49"/>
    </row>
    <row r="1496" spans="3:64" ht="12.95" customHeight="1" x14ac:dyDescent="0.2">
      <c r="C1496" s="71"/>
      <c r="D1496" s="71"/>
      <c r="AA1496" s="49"/>
      <c r="AB1496" s="49"/>
      <c r="AC1496" s="49"/>
      <c r="AD1496" s="49"/>
      <c r="AE1496" s="49"/>
      <c r="AG1496" s="4"/>
      <c r="AN1496" s="49"/>
      <c r="AO1496" s="49"/>
      <c r="AP1496" s="49"/>
      <c r="AQ1496" s="49"/>
      <c r="AR1496" s="49"/>
      <c r="AS1496" s="49"/>
      <c r="AT1496" s="49"/>
      <c r="AU1496" s="49"/>
      <c r="AV1496" s="49"/>
    </row>
    <row r="1497" spans="3:64" ht="12.95" customHeight="1" x14ac:dyDescent="0.2">
      <c r="C1497" s="71"/>
      <c r="D1497" s="71"/>
      <c r="AA1497" s="49"/>
      <c r="AB1497" s="49"/>
      <c r="AC1497" s="49"/>
      <c r="AD1497" s="49"/>
      <c r="AE1497" s="49"/>
      <c r="AG1497" s="4"/>
      <c r="AN1497" s="49"/>
      <c r="AO1497" s="49"/>
      <c r="AP1497" s="49"/>
      <c r="AQ1497" s="49"/>
      <c r="AR1497" s="49"/>
      <c r="AS1497" s="49"/>
      <c r="AT1497" s="49"/>
      <c r="AU1497" s="49"/>
      <c r="AV1497" s="49"/>
    </row>
    <row r="1498" spans="3:64" ht="12.95" customHeight="1" x14ac:dyDescent="0.2">
      <c r="C1498" s="71"/>
      <c r="D1498" s="71"/>
      <c r="AA1498" s="49"/>
      <c r="AB1498" s="49"/>
      <c r="AC1498" s="49"/>
      <c r="AD1498" s="49"/>
      <c r="AE1498" s="49"/>
      <c r="AG1498" s="4"/>
      <c r="AN1498" s="49"/>
      <c r="AO1498" s="49"/>
      <c r="AP1498" s="49"/>
      <c r="AQ1498" s="49"/>
      <c r="AR1498" s="49"/>
      <c r="AS1498" s="49"/>
      <c r="AT1498" s="49"/>
      <c r="AU1498" s="49"/>
      <c r="AV1498" s="49"/>
      <c r="AX1498" s="49"/>
    </row>
    <row r="1499" spans="3:64" ht="12.95" customHeight="1" x14ac:dyDescent="0.2">
      <c r="C1499" s="71"/>
      <c r="D1499" s="71"/>
      <c r="AA1499" s="49"/>
      <c r="AB1499" s="49"/>
      <c r="AC1499" s="49"/>
      <c r="AD1499" s="49"/>
      <c r="AE1499" s="49"/>
      <c r="AG1499" s="4"/>
      <c r="AN1499" s="49"/>
      <c r="AO1499" s="49"/>
      <c r="AP1499" s="49"/>
      <c r="AQ1499" s="49"/>
      <c r="AR1499" s="49"/>
      <c r="AS1499" s="49"/>
      <c r="AT1499" s="49"/>
      <c r="AU1499" s="49"/>
      <c r="AV1499" s="49"/>
      <c r="AW1499" s="49"/>
      <c r="AX1499" s="49"/>
      <c r="AY1499" s="49"/>
      <c r="AZ1499" s="49"/>
      <c r="BA1499" s="49"/>
      <c r="BB1499" s="49"/>
      <c r="BC1499" s="49"/>
      <c r="BD1499" s="49"/>
      <c r="BE1499" s="49"/>
      <c r="BF1499" s="49"/>
      <c r="BG1499" s="49"/>
      <c r="BH1499" s="49"/>
      <c r="BI1499" s="49"/>
      <c r="BJ1499" s="49"/>
      <c r="BK1499" s="49"/>
      <c r="BL1499" s="49"/>
    </row>
    <row r="1500" spans="3:64" ht="12.95" customHeight="1" x14ac:dyDescent="0.2">
      <c r="C1500" s="71"/>
      <c r="D1500" s="71"/>
      <c r="AA1500" s="49"/>
      <c r="AB1500" s="49"/>
      <c r="AC1500" s="49"/>
      <c r="AD1500" s="49"/>
      <c r="AE1500" s="49"/>
      <c r="AG1500" s="4"/>
      <c r="AN1500" s="49"/>
      <c r="AO1500" s="49"/>
      <c r="AP1500" s="49"/>
      <c r="AQ1500" s="49"/>
      <c r="AR1500" s="49"/>
      <c r="AS1500" s="49"/>
      <c r="AT1500" s="49"/>
      <c r="AU1500" s="49"/>
      <c r="AV1500" s="49"/>
    </row>
    <row r="1501" spans="3:64" ht="12.95" customHeight="1" x14ac:dyDescent="0.2">
      <c r="C1501" s="71"/>
      <c r="D1501" s="71"/>
      <c r="AA1501" s="49"/>
      <c r="AB1501" s="49"/>
      <c r="AC1501" s="49"/>
      <c r="AD1501" s="49"/>
      <c r="AE1501" s="49"/>
      <c r="AG1501" s="4"/>
      <c r="AN1501" s="49"/>
      <c r="AO1501" s="49"/>
      <c r="AP1501" s="49"/>
      <c r="AQ1501" s="49"/>
      <c r="AR1501" s="49"/>
      <c r="AS1501" s="49"/>
      <c r="AT1501" s="49"/>
      <c r="AU1501" s="49"/>
      <c r="AV1501" s="49"/>
      <c r="AX1501" s="49"/>
    </row>
    <row r="1502" spans="3:64" ht="12.95" customHeight="1" x14ac:dyDescent="0.2">
      <c r="C1502" s="71"/>
      <c r="D1502" s="71"/>
      <c r="AA1502" s="49"/>
      <c r="AB1502" s="49"/>
      <c r="AC1502" s="49"/>
      <c r="AD1502" s="49"/>
      <c r="AE1502" s="49"/>
      <c r="AG1502" s="4"/>
      <c r="AN1502" s="49"/>
      <c r="AO1502" s="49"/>
      <c r="AP1502" s="49"/>
      <c r="AQ1502" s="49"/>
      <c r="AR1502" s="49"/>
      <c r="AS1502" s="49"/>
      <c r="AT1502" s="49"/>
      <c r="AU1502" s="49"/>
      <c r="AV1502" s="49"/>
      <c r="AW1502" s="49"/>
      <c r="AX1502" s="49"/>
      <c r="AY1502" s="49"/>
      <c r="AZ1502" s="49"/>
      <c r="BA1502" s="49"/>
      <c r="BB1502" s="49"/>
      <c r="BC1502" s="49"/>
      <c r="BD1502" s="49"/>
      <c r="BE1502" s="49"/>
      <c r="BF1502" s="49"/>
      <c r="BG1502" s="49"/>
      <c r="BH1502" s="49"/>
      <c r="BI1502" s="49"/>
      <c r="BJ1502" s="49"/>
      <c r="BK1502" s="49"/>
      <c r="BL1502" s="49"/>
    </row>
    <row r="1503" spans="3:64" ht="12.95" customHeight="1" x14ac:dyDescent="0.2">
      <c r="C1503" s="71"/>
      <c r="D1503" s="71"/>
      <c r="AA1503" s="49"/>
      <c r="AB1503" s="49"/>
      <c r="AC1503" s="49"/>
      <c r="AD1503" s="49"/>
      <c r="AE1503" s="49"/>
      <c r="AG1503" s="4"/>
      <c r="AN1503" s="49"/>
      <c r="AO1503" s="49"/>
      <c r="AP1503" s="49"/>
      <c r="AQ1503" s="49"/>
      <c r="AR1503" s="49"/>
      <c r="AS1503" s="49"/>
      <c r="AT1503" s="49"/>
      <c r="AU1503" s="49"/>
      <c r="AV1503" s="49"/>
    </row>
    <row r="1504" spans="3:64" ht="12.95" customHeight="1" x14ac:dyDescent="0.2">
      <c r="C1504" s="71"/>
      <c r="D1504" s="71"/>
      <c r="AA1504" s="49"/>
      <c r="AB1504" s="49"/>
      <c r="AC1504" s="49"/>
      <c r="AD1504" s="49"/>
      <c r="AE1504" s="49"/>
      <c r="AG1504" s="4"/>
      <c r="AN1504" s="49"/>
      <c r="AO1504" s="49"/>
      <c r="AP1504" s="49"/>
      <c r="AQ1504" s="49"/>
      <c r="AR1504" s="49"/>
      <c r="AS1504" s="49"/>
      <c r="AT1504" s="49"/>
      <c r="AU1504" s="49"/>
      <c r="AV1504" s="49"/>
    </row>
    <row r="1505" spans="3:64" ht="12.95" customHeight="1" x14ac:dyDescent="0.2">
      <c r="C1505" s="71"/>
      <c r="D1505" s="71"/>
      <c r="AA1505" s="49"/>
      <c r="AB1505" s="49"/>
      <c r="AC1505" s="49"/>
      <c r="AD1505" s="49"/>
      <c r="AE1505" s="49"/>
      <c r="AG1505" s="4"/>
      <c r="AN1505" s="49"/>
      <c r="AO1505" s="49"/>
      <c r="AP1505" s="49"/>
      <c r="AQ1505" s="49"/>
      <c r="AR1505" s="49"/>
      <c r="AS1505" s="49"/>
      <c r="AT1505" s="49"/>
      <c r="AU1505" s="49"/>
      <c r="AV1505" s="49"/>
      <c r="AX1505" s="49"/>
      <c r="AY1505" s="49"/>
      <c r="AZ1505" s="49"/>
      <c r="BA1505" s="49"/>
      <c r="BB1505" s="49"/>
      <c r="BC1505" s="49"/>
      <c r="BD1505" s="49"/>
      <c r="BE1505" s="49"/>
      <c r="BF1505" s="49"/>
      <c r="BG1505" s="49"/>
      <c r="BH1505" s="49"/>
      <c r="BI1505" s="49"/>
      <c r="BJ1505" s="49"/>
      <c r="BK1505" s="49"/>
      <c r="BL1505" s="49"/>
    </row>
    <row r="1506" spans="3:64" ht="12.95" customHeight="1" x14ac:dyDescent="0.2">
      <c r="C1506" s="71"/>
      <c r="D1506" s="71"/>
      <c r="AA1506" s="49"/>
      <c r="AB1506" s="49"/>
      <c r="AC1506" s="49"/>
      <c r="AD1506" s="49"/>
      <c r="AE1506" s="49"/>
      <c r="AG1506" s="4"/>
      <c r="AN1506" s="49"/>
      <c r="AO1506" s="49"/>
      <c r="AP1506" s="49"/>
      <c r="AQ1506" s="49"/>
      <c r="AR1506" s="49"/>
      <c r="AS1506" s="49"/>
      <c r="AT1506" s="49"/>
      <c r="AU1506" s="49"/>
      <c r="AV1506" s="49"/>
    </row>
    <row r="1507" spans="3:64" ht="12.95" customHeight="1" x14ac:dyDescent="0.2">
      <c r="C1507" s="71"/>
      <c r="D1507" s="71"/>
      <c r="AA1507" s="49"/>
      <c r="AB1507" s="49"/>
      <c r="AC1507" s="49"/>
      <c r="AD1507" s="49"/>
      <c r="AE1507" s="49"/>
      <c r="AG1507" s="4"/>
      <c r="AN1507" s="49"/>
      <c r="AO1507" s="49"/>
      <c r="AP1507" s="49"/>
      <c r="AQ1507" s="49"/>
      <c r="AR1507" s="49"/>
      <c r="AS1507" s="49"/>
      <c r="AT1507" s="49"/>
      <c r="AU1507" s="49"/>
      <c r="AV1507" s="49"/>
      <c r="AX1507" s="49"/>
      <c r="AY1507" s="49"/>
      <c r="AZ1507" s="49"/>
      <c r="BA1507" s="49"/>
      <c r="BB1507" s="49"/>
      <c r="BC1507" s="49"/>
      <c r="BD1507" s="49"/>
      <c r="BE1507" s="49"/>
      <c r="BF1507" s="49"/>
      <c r="BG1507" s="49"/>
      <c r="BH1507" s="49"/>
      <c r="BI1507" s="49"/>
      <c r="BJ1507" s="49"/>
      <c r="BK1507" s="49"/>
      <c r="BL1507" s="49"/>
    </row>
    <row r="1508" spans="3:64" ht="12.95" customHeight="1" x14ac:dyDescent="0.2">
      <c r="C1508" s="71"/>
      <c r="D1508" s="71"/>
      <c r="AA1508" s="49"/>
      <c r="AB1508" s="49"/>
      <c r="AC1508" s="49"/>
      <c r="AD1508" s="49"/>
      <c r="AE1508" s="49"/>
      <c r="AG1508" s="4"/>
      <c r="AN1508" s="49"/>
      <c r="AO1508" s="49"/>
      <c r="AP1508" s="49"/>
      <c r="AQ1508" s="49"/>
      <c r="AR1508" s="49"/>
      <c r="AS1508" s="49"/>
      <c r="AT1508" s="49"/>
      <c r="AU1508" s="49"/>
    </row>
    <row r="1509" spans="3:64" ht="12.95" customHeight="1" x14ac:dyDescent="0.2">
      <c r="C1509" s="71"/>
      <c r="D1509" s="71"/>
      <c r="AA1509" s="49"/>
      <c r="AB1509" s="49"/>
      <c r="AC1509" s="49"/>
      <c r="AD1509" s="49"/>
      <c r="AE1509" s="49"/>
      <c r="AG1509" s="4"/>
      <c r="AN1509" s="49"/>
      <c r="AO1509" s="49"/>
      <c r="AP1509" s="49"/>
      <c r="AQ1509" s="49"/>
      <c r="AR1509" s="49"/>
      <c r="AS1509" s="49"/>
      <c r="AT1509" s="49"/>
      <c r="AU1509" s="49"/>
      <c r="AV1509" s="49"/>
      <c r="AX1509" s="49"/>
    </row>
    <row r="1510" spans="3:64" ht="12.95" customHeight="1" x14ac:dyDescent="0.2">
      <c r="C1510" s="71"/>
      <c r="D1510" s="71"/>
      <c r="AA1510" s="49"/>
      <c r="AB1510" s="49"/>
      <c r="AC1510" s="49"/>
      <c r="AD1510" s="49"/>
      <c r="AE1510" s="49"/>
      <c r="AG1510" s="4"/>
      <c r="AN1510" s="49"/>
      <c r="AO1510" s="49"/>
      <c r="AP1510" s="49"/>
      <c r="AQ1510" s="49"/>
      <c r="AR1510" s="49"/>
      <c r="AS1510" s="49"/>
      <c r="AT1510" s="49"/>
      <c r="AU1510" s="49"/>
    </row>
    <row r="1511" spans="3:64" ht="12.95" customHeight="1" x14ac:dyDescent="0.2">
      <c r="C1511" s="71"/>
      <c r="D1511" s="71"/>
      <c r="AA1511" s="49"/>
      <c r="AB1511" s="49"/>
      <c r="AC1511" s="49"/>
      <c r="AD1511" s="49"/>
      <c r="AE1511" s="49"/>
      <c r="AG1511" s="4"/>
      <c r="AN1511" s="49"/>
      <c r="AO1511" s="49"/>
      <c r="AP1511" s="49"/>
      <c r="AQ1511" s="49"/>
      <c r="AR1511" s="49"/>
      <c r="AS1511" s="49"/>
      <c r="AT1511" s="49"/>
      <c r="AU1511" s="49"/>
      <c r="AV1511" s="49"/>
    </row>
    <row r="1512" spans="3:64" ht="12.95" customHeight="1" x14ac:dyDescent="0.2">
      <c r="C1512" s="71"/>
      <c r="D1512" s="71"/>
      <c r="AA1512" s="49"/>
      <c r="AB1512" s="49"/>
      <c r="AC1512" s="49"/>
      <c r="AD1512" s="49"/>
      <c r="AE1512" s="49"/>
      <c r="AG1512" s="4"/>
      <c r="AN1512" s="49"/>
      <c r="AO1512" s="49"/>
      <c r="AP1512" s="49"/>
      <c r="AQ1512" s="49"/>
      <c r="AR1512" s="49"/>
      <c r="AS1512" s="49"/>
      <c r="AT1512" s="49"/>
      <c r="AU1512" s="49"/>
      <c r="AV1512" s="49"/>
      <c r="AW1512" s="49"/>
      <c r="AX1512" s="49"/>
      <c r="AY1512" s="49"/>
      <c r="AZ1512" s="49"/>
      <c r="BA1512" s="49"/>
      <c r="BB1512" s="49"/>
      <c r="BC1512" s="49"/>
      <c r="BD1512" s="49"/>
      <c r="BE1512" s="49"/>
      <c r="BF1512" s="49"/>
      <c r="BG1512" s="49"/>
      <c r="BH1512" s="49"/>
      <c r="BI1512" s="49"/>
      <c r="BJ1512" s="49"/>
      <c r="BK1512" s="49"/>
      <c r="BL1512" s="49"/>
    </row>
    <row r="1513" spans="3:64" ht="12.95" customHeight="1" x14ac:dyDescent="0.2">
      <c r="C1513" s="71"/>
      <c r="D1513" s="71"/>
      <c r="AA1513" s="49"/>
      <c r="AB1513" s="49"/>
      <c r="AC1513" s="49"/>
      <c r="AD1513" s="49"/>
      <c r="AE1513" s="49"/>
      <c r="AG1513" s="4"/>
      <c r="AN1513" s="49"/>
      <c r="AO1513" s="49"/>
      <c r="AP1513" s="49"/>
      <c r="AQ1513" s="49"/>
      <c r="AR1513" s="49"/>
      <c r="AS1513" s="49"/>
      <c r="AT1513" s="49"/>
      <c r="AU1513" s="49"/>
    </row>
    <row r="1514" spans="3:64" ht="12.95" customHeight="1" x14ac:dyDescent="0.2">
      <c r="C1514" s="71"/>
      <c r="D1514" s="71"/>
      <c r="AA1514" s="49"/>
      <c r="AB1514" s="49"/>
      <c r="AC1514" s="49"/>
      <c r="AD1514" s="49"/>
      <c r="AE1514" s="49"/>
      <c r="AG1514" s="4"/>
      <c r="AN1514" s="49"/>
      <c r="AO1514" s="49"/>
      <c r="AP1514" s="49"/>
      <c r="AQ1514" s="49"/>
      <c r="AR1514" s="49"/>
      <c r="AS1514" s="49"/>
      <c r="AT1514" s="49"/>
      <c r="AU1514" s="49"/>
      <c r="AV1514" s="49"/>
      <c r="AX1514" s="49"/>
    </row>
    <row r="1515" spans="3:64" ht="12.95" customHeight="1" x14ac:dyDescent="0.2">
      <c r="C1515" s="71"/>
      <c r="D1515" s="71"/>
      <c r="AA1515" s="49"/>
      <c r="AB1515" s="49"/>
      <c r="AC1515" s="49"/>
      <c r="AD1515" s="49"/>
      <c r="AE1515" s="49"/>
      <c r="AG1515" s="4"/>
      <c r="AN1515" s="49"/>
      <c r="AO1515" s="49"/>
      <c r="AP1515" s="49"/>
      <c r="AQ1515" s="49"/>
      <c r="AR1515" s="49"/>
      <c r="AS1515" s="49"/>
      <c r="AT1515" s="49"/>
      <c r="AU1515" s="49"/>
      <c r="AV1515" s="49"/>
      <c r="AW1515" s="49"/>
      <c r="AX1515" s="49"/>
      <c r="AY1515" s="49"/>
      <c r="AZ1515" s="49"/>
      <c r="BA1515" s="49"/>
      <c r="BB1515" s="49"/>
      <c r="BC1515" s="49"/>
      <c r="BD1515" s="49"/>
      <c r="BE1515" s="49"/>
      <c r="BF1515" s="49"/>
      <c r="BG1515" s="49"/>
      <c r="BH1515" s="49"/>
      <c r="BI1515" s="49"/>
      <c r="BJ1515" s="49"/>
      <c r="BK1515" s="49"/>
      <c r="BL1515" s="49"/>
    </row>
    <row r="1516" spans="3:64" ht="12.95" customHeight="1" x14ac:dyDescent="0.2">
      <c r="C1516" s="71"/>
      <c r="D1516" s="71"/>
      <c r="AA1516" s="49"/>
      <c r="AB1516" s="49"/>
      <c r="AC1516" s="49"/>
      <c r="AD1516" s="49"/>
      <c r="AE1516" s="49"/>
      <c r="AG1516" s="4"/>
      <c r="AN1516" s="49"/>
      <c r="AO1516" s="49"/>
      <c r="AP1516" s="49"/>
      <c r="AQ1516" s="49"/>
      <c r="AR1516" s="49"/>
      <c r="AS1516" s="49"/>
      <c r="AT1516" s="49"/>
      <c r="AU1516" s="49"/>
      <c r="AV1516" s="49"/>
      <c r="AW1516" s="49"/>
      <c r="AX1516" s="49"/>
      <c r="AY1516" s="49"/>
      <c r="AZ1516" s="49"/>
      <c r="BA1516" s="49"/>
      <c r="BB1516" s="49"/>
      <c r="BC1516" s="49"/>
      <c r="BD1516" s="49"/>
      <c r="BE1516" s="49"/>
      <c r="BF1516" s="49"/>
      <c r="BG1516" s="49"/>
      <c r="BH1516" s="49"/>
      <c r="BI1516" s="49"/>
      <c r="BJ1516" s="49"/>
      <c r="BK1516" s="49"/>
      <c r="BL1516" s="49"/>
    </row>
    <row r="1517" spans="3:64" ht="12.95" customHeight="1" x14ac:dyDescent="0.2">
      <c r="C1517" s="71"/>
      <c r="D1517" s="71"/>
      <c r="AA1517" s="49"/>
      <c r="AB1517" s="49"/>
      <c r="AC1517" s="49"/>
      <c r="AD1517" s="49"/>
      <c r="AE1517" s="49"/>
      <c r="AG1517" s="4"/>
      <c r="AN1517" s="49"/>
      <c r="AO1517" s="49"/>
      <c r="AP1517" s="49"/>
      <c r="AQ1517" s="49"/>
      <c r="AR1517" s="49"/>
      <c r="AS1517" s="49"/>
      <c r="AT1517" s="49"/>
      <c r="AU1517" s="49"/>
      <c r="AV1517" s="49"/>
      <c r="AW1517" s="49"/>
      <c r="AX1517" s="49"/>
      <c r="AY1517" s="49"/>
      <c r="AZ1517" s="49"/>
      <c r="BA1517" s="49"/>
      <c r="BB1517" s="49"/>
      <c r="BC1517" s="49"/>
      <c r="BD1517" s="49"/>
      <c r="BE1517" s="49"/>
      <c r="BF1517" s="49"/>
      <c r="BG1517" s="49"/>
      <c r="BH1517" s="49"/>
      <c r="BI1517" s="49"/>
      <c r="BJ1517" s="49"/>
      <c r="BK1517" s="49"/>
      <c r="BL1517" s="49"/>
    </row>
    <row r="1518" spans="3:64" ht="12.95" customHeight="1" x14ac:dyDescent="0.2">
      <c r="C1518" s="71"/>
      <c r="D1518" s="71"/>
      <c r="AA1518" s="49"/>
      <c r="AB1518" s="49"/>
      <c r="AC1518" s="49"/>
      <c r="AD1518" s="49"/>
      <c r="AE1518" s="49"/>
      <c r="AG1518" s="4"/>
      <c r="AN1518" s="49"/>
      <c r="AO1518" s="49"/>
      <c r="AP1518" s="49"/>
      <c r="AQ1518" s="49"/>
      <c r="AR1518" s="49"/>
      <c r="AS1518" s="49"/>
      <c r="AT1518" s="49"/>
      <c r="AU1518" s="49"/>
      <c r="AV1518" s="49"/>
    </row>
    <row r="1519" spans="3:64" ht="12.95" customHeight="1" x14ac:dyDescent="0.2">
      <c r="C1519" s="71"/>
      <c r="D1519" s="71"/>
      <c r="AA1519" s="49"/>
      <c r="AB1519" s="49"/>
      <c r="AC1519" s="49"/>
      <c r="AD1519" s="49"/>
      <c r="AE1519" s="49"/>
      <c r="AG1519" s="4"/>
      <c r="AN1519" s="49"/>
      <c r="AO1519" s="49"/>
      <c r="AP1519" s="49"/>
      <c r="AQ1519" s="49"/>
      <c r="AR1519" s="49"/>
      <c r="AS1519" s="49"/>
      <c r="AT1519" s="49"/>
      <c r="AU1519" s="49"/>
      <c r="AV1519" s="49"/>
    </row>
    <row r="1520" spans="3:64" ht="12.95" customHeight="1" x14ac:dyDescent="0.2">
      <c r="C1520" s="71"/>
      <c r="D1520" s="71"/>
      <c r="AA1520" s="49"/>
      <c r="AB1520" s="49"/>
      <c r="AC1520" s="49"/>
      <c r="AD1520" s="49"/>
      <c r="AE1520" s="49"/>
      <c r="AG1520" s="4"/>
      <c r="AN1520" s="49"/>
      <c r="AO1520" s="49"/>
      <c r="AP1520" s="49"/>
      <c r="AQ1520" s="49"/>
      <c r="AR1520" s="49"/>
      <c r="AS1520" s="49"/>
      <c r="AT1520" s="49"/>
      <c r="AU1520" s="49"/>
      <c r="AV1520" s="49"/>
      <c r="AX1520" s="49"/>
      <c r="AY1520" s="49"/>
      <c r="AZ1520" s="49"/>
      <c r="BA1520" s="49"/>
      <c r="BB1520" s="49"/>
      <c r="BC1520" s="49"/>
      <c r="BD1520" s="49"/>
      <c r="BE1520" s="49"/>
      <c r="BF1520" s="49"/>
      <c r="BG1520" s="49"/>
      <c r="BH1520" s="49"/>
      <c r="BI1520" s="49"/>
      <c r="BJ1520" s="49"/>
      <c r="BK1520" s="49"/>
      <c r="BL1520" s="49"/>
    </row>
    <row r="1521" spans="3:64" ht="12.95" customHeight="1" x14ac:dyDescent="0.2">
      <c r="C1521" s="71"/>
      <c r="D1521" s="71"/>
      <c r="AA1521" s="49"/>
      <c r="AB1521" s="49"/>
      <c r="AC1521" s="49"/>
      <c r="AD1521" s="49"/>
      <c r="AE1521" s="49"/>
      <c r="AG1521" s="4"/>
      <c r="AN1521" s="49"/>
      <c r="AO1521" s="49"/>
      <c r="AP1521" s="49"/>
      <c r="AQ1521" s="49"/>
      <c r="AR1521" s="49"/>
      <c r="AS1521" s="49"/>
      <c r="AT1521" s="49"/>
      <c r="AU1521" s="49"/>
      <c r="AV1521" s="49"/>
    </row>
    <row r="1522" spans="3:64" ht="12.95" customHeight="1" x14ac:dyDescent="0.2">
      <c r="C1522" s="71"/>
      <c r="D1522" s="71"/>
      <c r="AA1522" s="49"/>
      <c r="AB1522" s="49"/>
      <c r="AC1522" s="49"/>
      <c r="AD1522" s="49"/>
      <c r="AE1522" s="49"/>
      <c r="AG1522" s="4"/>
      <c r="AN1522" s="49"/>
      <c r="AO1522" s="49"/>
      <c r="AP1522" s="49"/>
      <c r="AQ1522" s="49"/>
      <c r="AR1522" s="49"/>
      <c r="AS1522" s="49"/>
      <c r="AT1522" s="49"/>
      <c r="AU1522" s="49"/>
      <c r="AV1522" s="49"/>
      <c r="AX1522" s="49"/>
      <c r="AY1522" s="49"/>
      <c r="AZ1522" s="49"/>
      <c r="BA1522" s="49"/>
      <c r="BB1522" s="49"/>
      <c r="BC1522" s="49"/>
      <c r="BD1522" s="49"/>
      <c r="BE1522" s="49"/>
      <c r="BF1522" s="49"/>
      <c r="BG1522" s="49"/>
      <c r="BH1522" s="49"/>
      <c r="BI1522" s="49"/>
      <c r="BJ1522" s="49"/>
      <c r="BK1522" s="49"/>
      <c r="BL1522" s="49"/>
    </row>
    <row r="1523" spans="3:64" ht="12.95" customHeight="1" x14ac:dyDescent="0.2">
      <c r="C1523" s="71"/>
      <c r="D1523" s="71"/>
      <c r="AA1523" s="49"/>
      <c r="AB1523" s="49"/>
      <c r="AC1523" s="49"/>
      <c r="AD1523" s="49"/>
      <c r="AE1523" s="49"/>
      <c r="AG1523" s="4"/>
      <c r="AN1523" s="49"/>
      <c r="AO1523" s="49"/>
      <c r="AP1523" s="49"/>
      <c r="AQ1523" s="49"/>
      <c r="AR1523" s="49"/>
      <c r="AS1523" s="49"/>
      <c r="AT1523" s="49"/>
      <c r="AU1523" s="49"/>
      <c r="AV1523" s="49"/>
    </row>
    <row r="1524" spans="3:64" ht="12.95" customHeight="1" x14ac:dyDescent="0.2">
      <c r="C1524" s="71"/>
      <c r="D1524" s="71"/>
      <c r="AA1524" s="49"/>
      <c r="AB1524" s="49"/>
      <c r="AC1524" s="49"/>
      <c r="AD1524" s="49"/>
      <c r="AE1524" s="49"/>
      <c r="AG1524" s="4"/>
      <c r="AN1524" s="49"/>
      <c r="AO1524" s="49"/>
      <c r="AP1524" s="49"/>
      <c r="AQ1524" s="49"/>
      <c r="AR1524" s="49"/>
      <c r="AS1524" s="49"/>
      <c r="AT1524" s="49"/>
      <c r="AU1524" s="49"/>
      <c r="AV1524" s="49"/>
    </row>
    <row r="1525" spans="3:64" ht="12.95" customHeight="1" x14ac:dyDescent="0.2">
      <c r="C1525" s="71"/>
      <c r="D1525" s="71"/>
      <c r="AA1525" s="49"/>
      <c r="AB1525" s="49"/>
      <c r="AC1525" s="49"/>
      <c r="AD1525" s="49"/>
      <c r="AE1525" s="49"/>
      <c r="AG1525" s="4"/>
      <c r="AN1525" s="49"/>
      <c r="AO1525" s="49"/>
      <c r="AP1525" s="49"/>
      <c r="AQ1525" s="49"/>
      <c r="AR1525" s="49"/>
      <c r="AS1525" s="49"/>
      <c r="AT1525" s="49"/>
      <c r="AU1525" s="49"/>
      <c r="AV1525" s="49"/>
      <c r="AX1525" s="49"/>
    </row>
    <row r="1526" spans="3:64" ht="12.95" customHeight="1" x14ac:dyDescent="0.2">
      <c r="C1526" s="71"/>
      <c r="D1526" s="71"/>
      <c r="AA1526" s="49"/>
      <c r="AB1526" s="49"/>
      <c r="AC1526" s="49"/>
      <c r="AD1526" s="49"/>
      <c r="AE1526" s="49"/>
      <c r="AG1526" s="4"/>
      <c r="AN1526" s="49"/>
      <c r="AO1526" s="49"/>
      <c r="AP1526" s="49"/>
      <c r="AQ1526" s="49"/>
      <c r="AR1526" s="49"/>
      <c r="AS1526" s="49"/>
      <c r="AT1526" s="49"/>
      <c r="AU1526" s="49"/>
      <c r="AV1526" s="49"/>
    </row>
    <row r="1527" spans="3:64" ht="12.95" customHeight="1" x14ac:dyDescent="0.2">
      <c r="C1527" s="71"/>
      <c r="D1527" s="71"/>
      <c r="AA1527" s="49"/>
      <c r="AB1527" s="49"/>
      <c r="AC1527" s="49"/>
      <c r="AD1527" s="49"/>
      <c r="AE1527" s="49"/>
      <c r="AG1527" s="4"/>
      <c r="AN1527" s="49"/>
      <c r="AO1527" s="49"/>
      <c r="AP1527" s="49"/>
      <c r="AQ1527" s="49"/>
      <c r="AR1527" s="49"/>
      <c r="AS1527" s="49"/>
      <c r="AT1527" s="49"/>
      <c r="AU1527" s="49"/>
      <c r="AV1527" s="49"/>
      <c r="AX1527" s="49"/>
    </row>
    <row r="1528" spans="3:64" ht="12.95" customHeight="1" x14ac:dyDescent="0.2">
      <c r="C1528" s="71"/>
      <c r="D1528" s="71"/>
      <c r="AA1528" s="49"/>
      <c r="AB1528" s="49"/>
      <c r="AC1528" s="49"/>
      <c r="AD1528" s="49"/>
      <c r="AE1528" s="49"/>
      <c r="AG1528" s="4"/>
      <c r="AN1528" s="49"/>
      <c r="AO1528" s="49"/>
      <c r="AP1528" s="49"/>
      <c r="AQ1528" s="49"/>
      <c r="AR1528" s="49"/>
      <c r="AS1528" s="49"/>
      <c r="AT1528" s="49"/>
      <c r="AU1528" s="49"/>
      <c r="AV1528" s="49"/>
    </row>
    <row r="1529" spans="3:64" ht="12.95" customHeight="1" x14ac:dyDescent="0.2">
      <c r="C1529" s="71"/>
      <c r="D1529" s="71"/>
      <c r="AA1529" s="49"/>
      <c r="AB1529" s="49"/>
      <c r="AC1529" s="49"/>
      <c r="AD1529" s="49"/>
      <c r="AE1529" s="49"/>
      <c r="AG1529" s="4"/>
      <c r="AN1529" s="49"/>
      <c r="AO1529" s="49"/>
      <c r="AP1529" s="49"/>
      <c r="AQ1529" s="49"/>
      <c r="AR1529" s="49"/>
      <c r="AS1529" s="49"/>
      <c r="AT1529" s="49"/>
      <c r="AU1529" s="49"/>
      <c r="AV1529" s="49"/>
    </row>
    <row r="1530" spans="3:64" ht="12.95" customHeight="1" x14ac:dyDescent="0.2">
      <c r="C1530" s="71"/>
      <c r="D1530" s="71"/>
      <c r="AA1530" s="49"/>
      <c r="AB1530" s="49"/>
      <c r="AC1530" s="49"/>
      <c r="AD1530" s="49"/>
      <c r="AE1530" s="49"/>
      <c r="AG1530" s="4"/>
      <c r="AN1530" s="49"/>
      <c r="AO1530" s="49"/>
      <c r="AP1530" s="49"/>
      <c r="AQ1530" s="49"/>
      <c r="AR1530" s="49"/>
      <c r="AS1530" s="49"/>
      <c r="AT1530" s="49"/>
      <c r="AU1530" s="49"/>
      <c r="AV1530" s="49"/>
    </row>
    <row r="1531" spans="3:64" ht="12.95" customHeight="1" x14ac:dyDescent="0.2">
      <c r="C1531" s="71"/>
      <c r="D1531" s="71"/>
      <c r="AA1531" s="49"/>
      <c r="AB1531" s="49"/>
      <c r="AC1531" s="49"/>
      <c r="AD1531" s="49"/>
      <c r="AE1531" s="49"/>
      <c r="AG1531" s="4"/>
      <c r="AN1531" s="49"/>
      <c r="AO1531" s="49"/>
      <c r="AP1531" s="49"/>
      <c r="AQ1531" s="49"/>
      <c r="AR1531" s="49"/>
      <c r="AS1531" s="49"/>
      <c r="AT1531" s="49"/>
      <c r="AU1531" s="49"/>
    </row>
    <row r="1532" spans="3:64" ht="12.95" customHeight="1" x14ac:dyDescent="0.2">
      <c r="C1532" s="71"/>
      <c r="D1532" s="71"/>
      <c r="AA1532" s="49"/>
      <c r="AB1532" s="49"/>
      <c r="AC1532" s="49"/>
      <c r="AD1532" s="49"/>
      <c r="AE1532" s="49"/>
      <c r="AG1532" s="4"/>
      <c r="AN1532" s="49"/>
      <c r="AO1532" s="49"/>
      <c r="AP1532" s="49"/>
      <c r="AQ1532" s="49"/>
      <c r="AR1532" s="49"/>
      <c r="AS1532" s="49"/>
      <c r="AT1532" s="49"/>
      <c r="AU1532" s="49"/>
      <c r="AV1532" s="49"/>
    </row>
    <row r="1533" spans="3:64" ht="12.95" customHeight="1" x14ac:dyDescent="0.2">
      <c r="C1533" s="71"/>
      <c r="D1533" s="71"/>
      <c r="AA1533" s="49"/>
      <c r="AB1533" s="49"/>
      <c r="AC1533" s="49"/>
      <c r="AD1533" s="49"/>
      <c r="AE1533" s="49"/>
      <c r="AG1533" s="4"/>
      <c r="AN1533" s="49"/>
      <c r="AO1533" s="49"/>
      <c r="AP1533" s="49"/>
      <c r="AQ1533" s="49"/>
      <c r="AR1533" s="49"/>
      <c r="AS1533" s="49"/>
      <c r="AT1533" s="49"/>
      <c r="AU1533" s="49"/>
      <c r="AV1533" s="49"/>
      <c r="AW1533" s="49"/>
      <c r="AX1533" s="49"/>
      <c r="AY1533" s="49"/>
      <c r="AZ1533" s="49"/>
      <c r="BA1533" s="49"/>
      <c r="BB1533" s="49"/>
      <c r="BC1533" s="49"/>
      <c r="BD1533" s="49"/>
      <c r="BE1533" s="49"/>
      <c r="BF1533" s="49"/>
      <c r="BG1533" s="49"/>
      <c r="BH1533" s="49"/>
      <c r="BI1533" s="49"/>
      <c r="BJ1533" s="49"/>
      <c r="BK1533" s="49"/>
      <c r="BL1533" s="49"/>
    </row>
    <row r="1534" spans="3:64" ht="12.95" customHeight="1" x14ac:dyDescent="0.2">
      <c r="C1534" s="71"/>
      <c r="D1534" s="71"/>
      <c r="AA1534" s="49"/>
      <c r="AB1534" s="49"/>
      <c r="AC1534" s="49"/>
      <c r="AD1534" s="49"/>
      <c r="AE1534" s="49"/>
      <c r="AG1534" s="4"/>
      <c r="AN1534" s="49"/>
      <c r="AO1534" s="49"/>
      <c r="AP1534" s="49"/>
      <c r="AQ1534" s="49"/>
      <c r="AR1534" s="49"/>
      <c r="AS1534" s="49"/>
      <c r="AT1534" s="49"/>
      <c r="AU1534" s="49"/>
    </row>
    <row r="1535" spans="3:64" ht="12.95" customHeight="1" x14ac:dyDescent="0.2">
      <c r="C1535" s="71"/>
      <c r="D1535" s="71"/>
      <c r="AA1535" s="49"/>
      <c r="AB1535" s="49"/>
      <c r="AC1535" s="49"/>
      <c r="AD1535" s="49"/>
      <c r="AE1535" s="49"/>
      <c r="AG1535" s="4"/>
      <c r="AN1535" s="49"/>
      <c r="AO1535" s="49"/>
      <c r="AP1535" s="49"/>
      <c r="AQ1535" s="49"/>
      <c r="AR1535" s="49"/>
      <c r="AS1535" s="49"/>
      <c r="AT1535" s="49"/>
      <c r="AU1535" s="49"/>
    </row>
    <row r="1536" spans="3:64" ht="12.95" customHeight="1" x14ac:dyDescent="0.2">
      <c r="C1536" s="71"/>
      <c r="D1536" s="71"/>
      <c r="AA1536" s="49"/>
      <c r="AB1536" s="49"/>
      <c r="AC1536" s="49"/>
      <c r="AD1536" s="49"/>
      <c r="AE1536" s="49"/>
      <c r="AG1536" s="4"/>
      <c r="AN1536" s="49"/>
      <c r="AO1536" s="49"/>
      <c r="AP1536" s="49"/>
      <c r="AQ1536" s="49"/>
      <c r="AR1536" s="49"/>
      <c r="AS1536" s="49"/>
      <c r="AT1536" s="49"/>
      <c r="AU1536" s="49"/>
    </row>
    <row r="1537" spans="3:64" ht="12.95" customHeight="1" x14ac:dyDescent="0.2">
      <c r="C1537" s="71"/>
      <c r="D1537" s="71"/>
      <c r="AA1537" s="49"/>
      <c r="AB1537" s="49"/>
      <c r="AC1537" s="49"/>
      <c r="AD1537" s="49"/>
      <c r="AE1537" s="49"/>
      <c r="AG1537" s="4"/>
      <c r="AN1537" s="49"/>
      <c r="AO1537" s="49"/>
      <c r="AP1537" s="49"/>
      <c r="AQ1537" s="49"/>
      <c r="AR1537" s="49"/>
      <c r="AS1537" s="49"/>
      <c r="AT1537" s="49"/>
      <c r="AU1537" s="49"/>
      <c r="AV1537" s="49"/>
    </row>
    <row r="1538" spans="3:64" ht="12.95" customHeight="1" x14ac:dyDescent="0.2">
      <c r="C1538" s="71"/>
      <c r="D1538" s="71"/>
      <c r="AA1538" s="49"/>
      <c r="AB1538" s="49"/>
      <c r="AC1538" s="49"/>
      <c r="AD1538" s="49"/>
      <c r="AE1538" s="49"/>
      <c r="AG1538" s="4"/>
      <c r="AN1538" s="49"/>
      <c r="AO1538" s="49"/>
      <c r="AP1538" s="49"/>
      <c r="AQ1538" s="49"/>
      <c r="AR1538" s="49"/>
      <c r="AS1538" s="49"/>
      <c r="AT1538" s="49"/>
      <c r="AU1538" s="49"/>
      <c r="AV1538" s="49"/>
    </row>
    <row r="1539" spans="3:64" ht="12.95" customHeight="1" x14ac:dyDescent="0.2">
      <c r="C1539" s="71"/>
      <c r="D1539" s="71"/>
      <c r="AA1539" s="49"/>
      <c r="AB1539" s="49"/>
      <c r="AC1539" s="49"/>
      <c r="AD1539" s="49"/>
      <c r="AE1539" s="49"/>
      <c r="AG1539" s="4"/>
      <c r="AN1539" s="49"/>
      <c r="AO1539" s="49"/>
      <c r="AP1539" s="49"/>
      <c r="AQ1539" s="49"/>
      <c r="AR1539" s="49"/>
      <c r="AS1539" s="49"/>
      <c r="AT1539" s="49"/>
      <c r="AU1539" s="49"/>
      <c r="AV1539" s="49"/>
    </row>
    <row r="1540" spans="3:64" ht="12.95" customHeight="1" x14ac:dyDescent="0.2">
      <c r="C1540" s="71"/>
      <c r="D1540" s="71"/>
      <c r="AA1540" s="49"/>
      <c r="AB1540" s="49"/>
      <c r="AC1540" s="49"/>
      <c r="AD1540" s="49"/>
      <c r="AE1540" s="49"/>
      <c r="AG1540" s="4"/>
      <c r="AN1540" s="49"/>
      <c r="AO1540" s="49"/>
      <c r="AP1540" s="49"/>
      <c r="AQ1540" s="49"/>
      <c r="AR1540" s="49"/>
      <c r="AS1540" s="49"/>
      <c r="AT1540" s="49"/>
      <c r="AU1540" s="49"/>
    </row>
    <row r="1541" spans="3:64" ht="12.95" customHeight="1" x14ac:dyDescent="0.2">
      <c r="C1541" s="71"/>
      <c r="D1541" s="71"/>
      <c r="AA1541" s="49"/>
      <c r="AB1541" s="49"/>
      <c r="AC1541" s="49"/>
      <c r="AD1541" s="49"/>
      <c r="AE1541" s="49"/>
      <c r="AG1541" s="4"/>
      <c r="AN1541" s="49"/>
      <c r="AO1541" s="49"/>
      <c r="AP1541" s="49"/>
      <c r="AQ1541" s="49"/>
      <c r="AR1541" s="49"/>
      <c r="AS1541" s="49"/>
      <c r="AT1541" s="49"/>
      <c r="AU1541" s="49"/>
      <c r="AV1541" s="49"/>
      <c r="AW1541" s="49"/>
      <c r="AX1541" s="49"/>
      <c r="AY1541" s="49"/>
      <c r="AZ1541" s="49"/>
      <c r="BA1541" s="49"/>
      <c r="BB1541" s="49"/>
      <c r="BC1541" s="49"/>
      <c r="BD1541" s="49"/>
      <c r="BE1541" s="49"/>
      <c r="BF1541" s="49"/>
      <c r="BG1541" s="49"/>
      <c r="BH1541" s="49"/>
      <c r="BI1541" s="49"/>
      <c r="BJ1541" s="49"/>
      <c r="BK1541" s="49"/>
      <c r="BL1541" s="49"/>
    </row>
    <row r="1542" spans="3:64" ht="12.95" customHeight="1" x14ac:dyDescent="0.2">
      <c r="C1542" s="71"/>
      <c r="D1542" s="71"/>
      <c r="AA1542" s="49"/>
      <c r="AB1542" s="49"/>
      <c r="AC1542" s="49"/>
      <c r="AD1542" s="49"/>
      <c r="AE1542" s="49"/>
      <c r="AG1542" s="4"/>
      <c r="AN1542" s="49"/>
      <c r="AO1542" s="49"/>
      <c r="AP1542" s="49"/>
      <c r="AQ1542" s="49"/>
      <c r="AR1542" s="49"/>
      <c r="AS1542" s="49"/>
      <c r="AT1542" s="49"/>
      <c r="AU1542" s="49"/>
      <c r="AV1542" s="49"/>
      <c r="AX1542" s="49"/>
      <c r="AY1542" s="49"/>
      <c r="AZ1542" s="49"/>
      <c r="BA1542" s="49"/>
      <c r="BB1542" s="49"/>
      <c r="BC1542" s="49"/>
      <c r="BD1542" s="49"/>
      <c r="BE1542" s="49"/>
      <c r="BF1542" s="49"/>
      <c r="BG1542" s="49"/>
      <c r="BH1542" s="49"/>
      <c r="BI1542" s="49"/>
      <c r="BJ1542" s="49"/>
      <c r="BK1542" s="49"/>
      <c r="BL1542" s="49"/>
    </row>
    <row r="1543" spans="3:64" ht="12.95" customHeight="1" x14ac:dyDescent="0.2">
      <c r="C1543" s="71"/>
      <c r="D1543" s="71"/>
      <c r="AA1543" s="49"/>
      <c r="AB1543" s="49"/>
      <c r="AC1543" s="49"/>
      <c r="AD1543" s="49"/>
      <c r="AE1543" s="49"/>
      <c r="AG1543" s="4"/>
      <c r="AN1543" s="49"/>
      <c r="AO1543" s="49"/>
      <c r="AP1543" s="49"/>
      <c r="AQ1543" s="49"/>
      <c r="AR1543" s="49"/>
      <c r="AS1543" s="49"/>
      <c r="AT1543" s="49"/>
      <c r="AU1543" s="49"/>
    </row>
    <row r="1544" spans="3:64" ht="12.95" customHeight="1" x14ac:dyDescent="0.2">
      <c r="C1544" s="71"/>
      <c r="D1544" s="71"/>
      <c r="AA1544" s="49"/>
      <c r="AB1544" s="49"/>
      <c r="AC1544" s="49"/>
      <c r="AD1544" s="49"/>
      <c r="AE1544" s="49"/>
      <c r="AG1544" s="4"/>
      <c r="AN1544" s="49"/>
      <c r="AO1544" s="49"/>
      <c r="AP1544" s="49"/>
      <c r="AQ1544" s="49"/>
      <c r="AR1544" s="49"/>
      <c r="AS1544" s="49"/>
      <c r="AT1544" s="49"/>
      <c r="AU1544" s="49"/>
      <c r="AV1544" s="49"/>
    </row>
    <row r="1545" spans="3:64" ht="12.95" customHeight="1" x14ac:dyDescent="0.2">
      <c r="C1545" s="71"/>
      <c r="D1545" s="71"/>
      <c r="AA1545" s="49"/>
      <c r="AB1545" s="49"/>
      <c r="AC1545" s="49"/>
      <c r="AD1545" s="49"/>
      <c r="AE1545" s="49"/>
      <c r="AG1545" s="4"/>
      <c r="AN1545" s="49"/>
      <c r="AO1545" s="49"/>
      <c r="AP1545" s="49"/>
      <c r="AQ1545" s="49"/>
      <c r="AR1545" s="49"/>
      <c r="AS1545" s="49"/>
      <c r="AT1545" s="49"/>
      <c r="AU1545" s="49"/>
    </row>
    <row r="1546" spans="3:64" ht="12.95" customHeight="1" x14ac:dyDescent="0.2">
      <c r="C1546" s="71"/>
      <c r="D1546" s="71"/>
      <c r="AA1546" s="49"/>
      <c r="AB1546" s="49"/>
      <c r="AC1546" s="49"/>
      <c r="AD1546" s="49"/>
      <c r="AE1546" s="49"/>
      <c r="AG1546" s="4"/>
      <c r="AN1546" s="49"/>
      <c r="AO1546" s="49"/>
      <c r="AP1546" s="49"/>
      <c r="AQ1546" s="49"/>
      <c r="AR1546" s="49"/>
      <c r="AS1546" s="49"/>
      <c r="AT1546" s="49"/>
      <c r="AU1546" s="49"/>
      <c r="AV1546" s="49"/>
      <c r="AW1546" s="49"/>
      <c r="AX1546" s="49"/>
      <c r="AY1546" s="49"/>
      <c r="AZ1546" s="49"/>
      <c r="BA1546" s="49"/>
      <c r="BB1546" s="49"/>
      <c r="BC1546" s="49"/>
      <c r="BD1546" s="49"/>
      <c r="BE1546" s="49"/>
      <c r="BF1546" s="49"/>
      <c r="BG1546" s="49"/>
      <c r="BH1546" s="49"/>
      <c r="BI1546" s="49"/>
      <c r="BJ1546" s="49"/>
      <c r="BK1546" s="49"/>
      <c r="BL1546" s="49"/>
    </row>
    <row r="1547" spans="3:64" ht="12.95" customHeight="1" x14ac:dyDescent="0.2">
      <c r="C1547" s="71"/>
      <c r="D1547" s="71"/>
      <c r="AA1547" s="49"/>
      <c r="AB1547" s="49"/>
      <c r="AC1547" s="49"/>
      <c r="AD1547" s="49"/>
      <c r="AE1547" s="49"/>
      <c r="AG1547" s="4"/>
      <c r="AN1547" s="49"/>
      <c r="AO1547" s="49"/>
      <c r="AP1547" s="49"/>
      <c r="AQ1547" s="49"/>
      <c r="AR1547" s="49"/>
      <c r="AS1547" s="49"/>
      <c r="AT1547" s="49"/>
      <c r="AU1547" s="49"/>
    </row>
    <row r="1548" spans="3:64" ht="12.95" customHeight="1" x14ac:dyDescent="0.2">
      <c r="C1548" s="71"/>
      <c r="D1548" s="71"/>
      <c r="AA1548" s="49"/>
      <c r="AB1548" s="49"/>
      <c r="AC1548" s="49"/>
      <c r="AD1548" s="49"/>
      <c r="AE1548" s="49"/>
      <c r="AG1548" s="4"/>
      <c r="AN1548" s="49"/>
      <c r="AO1548" s="49"/>
      <c r="AP1548" s="49"/>
      <c r="AQ1548" s="49"/>
      <c r="AR1548" s="49"/>
      <c r="AS1548" s="49"/>
      <c r="AT1548" s="49"/>
      <c r="AU1548" s="49"/>
      <c r="AV1548" s="49"/>
      <c r="AX1548" s="49"/>
    </row>
    <row r="1549" spans="3:64" ht="12.95" customHeight="1" x14ac:dyDescent="0.2">
      <c r="C1549" s="71"/>
      <c r="D1549" s="71"/>
      <c r="AA1549" s="49"/>
      <c r="AB1549" s="49"/>
      <c r="AC1549" s="49"/>
      <c r="AD1549" s="49"/>
      <c r="AE1549" s="49"/>
      <c r="AG1549" s="4"/>
      <c r="AN1549" s="49"/>
      <c r="AO1549" s="49"/>
      <c r="AP1549" s="49"/>
      <c r="AQ1549" s="49"/>
      <c r="AR1549" s="49"/>
      <c r="AS1549" s="49"/>
      <c r="AT1549" s="49"/>
      <c r="AU1549" s="49"/>
      <c r="AV1549" s="49"/>
      <c r="AX1549" s="49"/>
    </row>
    <row r="1550" spans="3:64" ht="12.95" customHeight="1" x14ac:dyDescent="0.2">
      <c r="C1550" s="71"/>
      <c r="D1550" s="71"/>
      <c r="AA1550" s="49"/>
      <c r="AB1550" s="49"/>
      <c r="AC1550" s="49"/>
      <c r="AD1550" s="49"/>
      <c r="AE1550" s="49"/>
      <c r="AG1550" s="4"/>
      <c r="AN1550" s="49"/>
      <c r="AO1550" s="49"/>
      <c r="AP1550" s="49"/>
      <c r="AQ1550" s="49"/>
      <c r="AR1550" s="49"/>
      <c r="AS1550" s="49"/>
      <c r="AT1550" s="49"/>
      <c r="AU1550" s="49"/>
      <c r="AV1550" s="49"/>
      <c r="AX1550" s="49"/>
    </row>
    <row r="1551" spans="3:64" ht="12.95" customHeight="1" x14ac:dyDescent="0.2">
      <c r="C1551" s="71"/>
      <c r="D1551" s="71"/>
      <c r="AA1551" s="49"/>
      <c r="AB1551" s="49"/>
      <c r="AC1551" s="49"/>
      <c r="AD1551" s="49"/>
      <c r="AE1551" s="49"/>
      <c r="AG1551" s="4"/>
      <c r="AN1551" s="49"/>
      <c r="AO1551" s="49"/>
      <c r="AP1551" s="49"/>
      <c r="AQ1551" s="49"/>
      <c r="AR1551" s="49"/>
      <c r="AS1551" s="49"/>
      <c r="AT1551" s="49"/>
      <c r="AU1551" s="49"/>
      <c r="AV1551" s="49"/>
    </row>
    <row r="1552" spans="3:64" ht="12.95" customHeight="1" x14ac:dyDescent="0.2">
      <c r="C1552" s="71"/>
      <c r="D1552" s="71"/>
      <c r="AA1552" s="49"/>
      <c r="AB1552" s="49"/>
      <c r="AC1552" s="49"/>
      <c r="AD1552" s="49"/>
      <c r="AE1552" s="49"/>
      <c r="AG1552" s="4"/>
      <c r="AN1552" s="49"/>
      <c r="AO1552" s="49"/>
      <c r="AP1552" s="49"/>
      <c r="AQ1552" s="49"/>
      <c r="AR1552" s="49"/>
      <c r="AS1552" s="49"/>
      <c r="AT1552" s="49"/>
      <c r="AU1552" s="49"/>
    </row>
    <row r="1553" spans="3:64" ht="12.95" customHeight="1" x14ac:dyDescent="0.2">
      <c r="C1553" s="71"/>
      <c r="D1553" s="71"/>
      <c r="AA1553" s="49"/>
      <c r="AB1553" s="49"/>
      <c r="AC1553" s="49"/>
      <c r="AD1553" s="49"/>
      <c r="AE1553" s="49"/>
      <c r="AG1553" s="4"/>
      <c r="AN1553" s="49"/>
      <c r="AO1553" s="49"/>
      <c r="AP1553" s="49"/>
      <c r="AQ1553" s="49"/>
      <c r="AR1553" s="49"/>
      <c r="AS1553" s="49"/>
      <c r="AT1553" s="49"/>
      <c r="AU1553" s="49"/>
      <c r="AV1553" s="49"/>
    </row>
    <row r="1554" spans="3:64" ht="12.95" customHeight="1" x14ac:dyDescent="0.2">
      <c r="C1554" s="71"/>
      <c r="D1554" s="71"/>
      <c r="AA1554" s="49"/>
      <c r="AB1554" s="49"/>
      <c r="AC1554" s="49"/>
      <c r="AD1554" s="49"/>
      <c r="AE1554" s="49"/>
      <c r="AG1554" s="4"/>
      <c r="AN1554" s="49"/>
      <c r="AO1554" s="49"/>
      <c r="AP1554" s="49"/>
      <c r="AQ1554" s="49"/>
      <c r="AR1554" s="49"/>
      <c r="AS1554" s="49"/>
      <c r="AT1554" s="49"/>
      <c r="AU1554" s="49"/>
      <c r="AV1554" s="49"/>
    </row>
    <row r="1555" spans="3:64" ht="12.95" customHeight="1" x14ac:dyDescent="0.2">
      <c r="C1555" s="71"/>
      <c r="D1555" s="71"/>
      <c r="AA1555" s="49"/>
      <c r="AB1555" s="49"/>
      <c r="AC1555" s="49"/>
      <c r="AD1555" s="49"/>
      <c r="AE1555" s="49"/>
      <c r="AG1555" s="4"/>
      <c r="AN1555" s="49"/>
      <c r="AO1555" s="49"/>
      <c r="AP1555" s="49"/>
      <c r="AQ1555" s="49"/>
      <c r="AR1555" s="49"/>
      <c r="AS1555" s="49"/>
      <c r="AT1555" s="49"/>
      <c r="AU1555" s="49"/>
      <c r="AV1555" s="49"/>
      <c r="AW1555" s="49"/>
      <c r="AX1555" s="49"/>
      <c r="AY1555" s="49"/>
      <c r="AZ1555" s="49"/>
      <c r="BA1555" s="49"/>
      <c r="BB1555" s="49"/>
      <c r="BC1555" s="49"/>
      <c r="BD1555" s="49"/>
      <c r="BE1555" s="49"/>
      <c r="BF1555" s="49"/>
      <c r="BG1555" s="49"/>
      <c r="BH1555" s="49"/>
      <c r="BI1555" s="49"/>
      <c r="BJ1555" s="49"/>
      <c r="BK1555" s="49"/>
      <c r="BL1555" s="49"/>
    </row>
    <row r="1556" spans="3:64" ht="12.95" customHeight="1" x14ac:dyDescent="0.2">
      <c r="C1556" s="71"/>
      <c r="D1556" s="71"/>
      <c r="AA1556" s="49"/>
      <c r="AB1556" s="49"/>
      <c r="AC1556" s="49"/>
      <c r="AD1556" s="49"/>
      <c r="AE1556" s="49"/>
      <c r="AG1556" s="4"/>
      <c r="AN1556" s="49"/>
      <c r="AO1556" s="49"/>
      <c r="AP1556" s="49"/>
      <c r="AQ1556" s="49"/>
      <c r="AR1556" s="49"/>
      <c r="AS1556" s="49"/>
      <c r="AT1556" s="49"/>
      <c r="AU1556" s="49"/>
    </row>
    <row r="1557" spans="3:64" ht="12.95" customHeight="1" x14ac:dyDescent="0.2">
      <c r="C1557" s="71"/>
      <c r="D1557" s="71"/>
      <c r="AA1557" s="49"/>
      <c r="AB1557" s="49"/>
      <c r="AC1557" s="49"/>
      <c r="AD1557" s="49"/>
      <c r="AE1557" s="49"/>
      <c r="AG1557" s="4"/>
      <c r="AN1557" s="49"/>
      <c r="AO1557" s="49"/>
      <c r="AP1557" s="49"/>
      <c r="AQ1557" s="49"/>
      <c r="AR1557" s="49"/>
      <c r="AS1557" s="49"/>
      <c r="AT1557" s="49"/>
      <c r="AU1557" s="49"/>
    </row>
    <row r="1558" spans="3:64" ht="12.95" customHeight="1" x14ac:dyDescent="0.2">
      <c r="C1558" s="71"/>
      <c r="D1558" s="71"/>
      <c r="AA1558" s="49"/>
      <c r="AB1558" s="49"/>
      <c r="AC1558" s="49"/>
      <c r="AD1558" s="49"/>
      <c r="AE1558" s="49"/>
      <c r="AG1558" s="4"/>
      <c r="AN1558" s="49"/>
      <c r="AO1558" s="49"/>
      <c r="AP1558" s="49"/>
      <c r="AQ1558" s="49"/>
      <c r="AR1558" s="49"/>
      <c r="AS1558" s="49"/>
      <c r="AT1558" s="49"/>
      <c r="AU1558" s="49"/>
      <c r="AV1558" s="49"/>
      <c r="AW1558" s="49"/>
      <c r="AX1558" s="49"/>
      <c r="AY1558" s="49"/>
      <c r="AZ1558" s="49"/>
      <c r="BA1558" s="49"/>
      <c r="BB1558" s="49"/>
      <c r="BC1558" s="49"/>
      <c r="BD1558" s="49"/>
      <c r="BE1558" s="49"/>
      <c r="BF1558" s="49"/>
      <c r="BG1558" s="49"/>
      <c r="BH1558" s="49"/>
      <c r="BI1558" s="49"/>
      <c r="BJ1558" s="49"/>
      <c r="BK1558" s="49"/>
      <c r="BL1558" s="49"/>
    </row>
    <row r="1559" spans="3:64" ht="12.95" customHeight="1" x14ac:dyDescent="0.2">
      <c r="C1559" s="71"/>
      <c r="D1559" s="71"/>
      <c r="AA1559" s="49"/>
      <c r="AB1559" s="49"/>
      <c r="AC1559" s="49"/>
      <c r="AD1559" s="49"/>
      <c r="AE1559" s="49"/>
      <c r="AG1559" s="4"/>
      <c r="AN1559" s="49"/>
      <c r="AO1559" s="49"/>
      <c r="AP1559" s="49"/>
      <c r="AQ1559" s="49"/>
      <c r="AR1559" s="49"/>
      <c r="AS1559" s="49"/>
      <c r="AT1559" s="49"/>
      <c r="AU1559" s="49"/>
      <c r="AV1559" s="49"/>
      <c r="AX1559" s="49"/>
      <c r="AY1559" s="49"/>
      <c r="AZ1559" s="49"/>
      <c r="BA1559" s="49"/>
      <c r="BB1559" s="49"/>
      <c r="BC1559" s="49"/>
      <c r="BD1559" s="49"/>
      <c r="BE1559" s="49"/>
      <c r="BF1559" s="49"/>
      <c r="BG1559" s="49"/>
      <c r="BH1559" s="49"/>
      <c r="BI1559" s="49"/>
      <c r="BJ1559" s="49"/>
      <c r="BK1559" s="49"/>
      <c r="BL1559" s="49"/>
    </row>
    <row r="1560" spans="3:64" ht="12.95" customHeight="1" x14ac:dyDescent="0.2">
      <c r="C1560" s="71"/>
      <c r="D1560" s="71"/>
      <c r="AA1560" s="49"/>
      <c r="AB1560" s="49"/>
      <c r="AC1560" s="49"/>
      <c r="AD1560" s="49"/>
      <c r="AE1560" s="49"/>
      <c r="AG1560" s="4"/>
      <c r="AN1560" s="49"/>
      <c r="AO1560" s="49"/>
      <c r="AP1560" s="49"/>
      <c r="AQ1560" s="49"/>
      <c r="AR1560" s="49"/>
      <c r="AS1560" s="49"/>
      <c r="AT1560" s="49"/>
      <c r="AU1560" s="49"/>
      <c r="AV1560" s="49"/>
      <c r="AX1560" s="49"/>
    </row>
    <row r="1561" spans="3:64" ht="12.95" customHeight="1" x14ac:dyDescent="0.2">
      <c r="C1561" s="71"/>
      <c r="D1561" s="71"/>
      <c r="AA1561" s="49"/>
      <c r="AB1561" s="49"/>
      <c r="AC1561" s="49"/>
      <c r="AD1561" s="49"/>
      <c r="AE1561" s="49"/>
      <c r="AG1561" s="4"/>
      <c r="AN1561" s="49"/>
      <c r="AO1561" s="49"/>
      <c r="AP1561" s="49"/>
      <c r="AQ1561" s="49"/>
      <c r="AR1561" s="49"/>
      <c r="AS1561" s="49"/>
      <c r="AT1561" s="49"/>
      <c r="AU1561" s="49"/>
    </row>
    <row r="1562" spans="3:64" ht="12.95" customHeight="1" x14ac:dyDescent="0.2">
      <c r="C1562" s="71"/>
      <c r="D1562" s="71"/>
      <c r="AA1562" s="49"/>
      <c r="AB1562" s="49"/>
      <c r="AC1562" s="49"/>
      <c r="AD1562" s="49"/>
      <c r="AE1562" s="49"/>
      <c r="AG1562" s="4"/>
      <c r="AN1562" s="49"/>
      <c r="AO1562" s="49"/>
      <c r="AP1562" s="49"/>
      <c r="AQ1562" s="49"/>
      <c r="AR1562" s="49"/>
      <c r="AS1562" s="49"/>
      <c r="AT1562" s="49"/>
      <c r="AU1562" s="49"/>
      <c r="AV1562" s="49"/>
    </row>
    <row r="1563" spans="3:64" ht="12.95" customHeight="1" x14ac:dyDescent="0.2">
      <c r="C1563" s="71"/>
      <c r="D1563" s="71"/>
      <c r="AA1563" s="49"/>
      <c r="AB1563" s="49"/>
      <c r="AC1563" s="49"/>
      <c r="AD1563" s="49"/>
      <c r="AE1563" s="49"/>
      <c r="AG1563" s="4"/>
      <c r="AN1563" s="49"/>
      <c r="AO1563" s="49"/>
      <c r="AP1563" s="49"/>
      <c r="AQ1563" s="49"/>
      <c r="AR1563" s="49"/>
      <c r="AS1563" s="49"/>
      <c r="AT1563" s="49"/>
      <c r="AU1563" s="49"/>
      <c r="AV1563" s="49"/>
    </row>
    <row r="1564" spans="3:64" ht="12.95" customHeight="1" x14ac:dyDescent="0.2">
      <c r="C1564" s="71"/>
      <c r="D1564" s="71"/>
      <c r="AA1564" s="49"/>
      <c r="AB1564" s="49"/>
      <c r="AC1564" s="49"/>
      <c r="AD1564" s="49"/>
      <c r="AE1564" s="49"/>
      <c r="AG1564" s="4"/>
      <c r="AN1564" s="49"/>
      <c r="AO1564" s="49"/>
      <c r="AP1564" s="49"/>
      <c r="AQ1564" s="49"/>
      <c r="AR1564" s="49"/>
      <c r="AS1564" s="49"/>
      <c r="AT1564" s="49"/>
      <c r="AU1564" s="49"/>
      <c r="AV1564" s="49"/>
      <c r="AX1564" s="49"/>
    </row>
    <row r="1565" spans="3:64" ht="12.95" customHeight="1" x14ac:dyDescent="0.2">
      <c r="C1565" s="71"/>
      <c r="D1565" s="71"/>
      <c r="AA1565" s="49"/>
      <c r="AB1565" s="49"/>
      <c r="AC1565" s="49"/>
      <c r="AD1565" s="49"/>
      <c r="AE1565" s="49"/>
      <c r="AG1565" s="4"/>
      <c r="AN1565" s="49"/>
      <c r="AO1565" s="49"/>
      <c r="AP1565" s="49"/>
      <c r="AQ1565" s="49"/>
      <c r="AR1565" s="49"/>
      <c r="AS1565" s="49"/>
      <c r="AT1565" s="49"/>
      <c r="AU1565" s="49"/>
      <c r="AV1565" s="49"/>
      <c r="AX1565" s="49"/>
      <c r="AY1565" s="49"/>
      <c r="AZ1565" s="49"/>
      <c r="BA1565" s="49"/>
      <c r="BB1565" s="49"/>
      <c r="BC1565" s="49"/>
      <c r="BD1565" s="49"/>
      <c r="BE1565" s="49"/>
      <c r="BF1565" s="49"/>
      <c r="BG1565" s="49"/>
      <c r="BH1565" s="49"/>
      <c r="BI1565" s="49"/>
      <c r="BJ1565" s="49"/>
      <c r="BK1565" s="49"/>
      <c r="BL1565" s="49"/>
    </row>
    <row r="1566" spans="3:64" ht="12.95" customHeight="1" x14ac:dyDescent="0.2">
      <c r="C1566" s="71"/>
      <c r="D1566" s="71"/>
      <c r="AA1566" s="49"/>
      <c r="AB1566" s="49"/>
      <c r="AC1566" s="49"/>
      <c r="AD1566" s="49"/>
      <c r="AE1566" s="49"/>
      <c r="AG1566" s="4"/>
      <c r="AN1566" s="49"/>
      <c r="AO1566" s="49"/>
      <c r="AP1566" s="49"/>
      <c r="AQ1566" s="49"/>
      <c r="AR1566" s="49"/>
      <c r="AS1566" s="49"/>
      <c r="AT1566" s="49"/>
      <c r="AU1566" s="49"/>
      <c r="AV1566" s="49"/>
    </row>
    <row r="1567" spans="3:64" ht="12.95" customHeight="1" x14ac:dyDescent="0.2">
      <c r="C1567" s="71"/>
      <c r="D1567" s="71"/>
      <c r="AA1567" s="49"/>
      <c r="AB1567" s="49"/>
      <c r="AC1567" s="49"/>
      <c r="AD1567" s="49"/>
      <c r="AE1567" s="49"/>
      <c r="AG1567" s="4"/>
      <c r="AN1567" s="49"/>
      <c r="AO1567" s="49"/>
      <c r="AP1567" s="49"/>
      <c r="AQ1567" s="49"/>
      <c r="AR1567" s="49"/>
      <c r="AS1567" s="49"/>
      <c r="AT1567" s="49"/>
      <c r="AU1567" s="49"/>
      <c r="AV1567" s="49"/>
    </row>
    <row r="1568" spans="3:64" ht="12.95" customHeight="1" x14ac:dyDescent="0.2">
      <c r="C1568" s="71"/>
      <c r="D1568" s="71"/>
      <c r="AA1568" s="49"/>
      <c r="AB1568" s="49"/>
      <c r="AC1568" s="49"/>
      <c r="AD1568" s="49"/>
      <c r="AE1568" s="49"/>
      <c r="AG1568" s="4"/>
      <c r="AN1568" s="49"/>
      <c r="AO1568" s="49"/>
      <c r="AP1568" s="49"/>
      <c r="AQ1568" s="49"/>
      <c r="AR1568" s="49"/>
      <c r="AS1568" s="49"/>
      <c r="AT1568" s="49"/>
      <c r="AU1568" s="49"/>
      <c r="AV1568" s="49"/>
    </row>
    <row r="1569" spans="3:64" ht="12.95" customHeight="1" x14ac:dyDescent="0.2">
      <c r="C1569" s="71"/>
      <c r="D1569" s="71"/>
      <c r="AA1569" s="49"/>
      <c r="AB1569" s="49"/>
      <c r="AC1569" s="49"/>
      <c r="AD1569" s="49"/>
      <c r="AE1569" s="49"/>
      <c r="AG1569" s="4"/>
      <c r="AN1569" s="49"/>
      <c r="AO1569" s="49"/>
      <c r="AP1569" s="49"/>
      <c r="AQ1569" s="49"/>
      <c r="AR1569" s="49"/>
      <c r="AS1569" s="49"/>
      <c r="AT1569" s="49"/>
      <c r="AU1569" s="49"/>
      <c r="AV1569" s="49"/>
      <c r="AX1569" s="49"/>
    </row>
    <row r="1570" spans="3:64" ht="12.95" customHeight="1" x14ac:dyDescent="0.2">
      <c r="C1570" s="71"/>
      <c r="D1570" s="71"/>
      <c r="AA1570" s="49"/>
      <c r="AB1570" s="49"/>
      <c r="AC1570" s="49"/>
      <c r="AD1570" s="49"/>
      <c r="AE1570" s="49"/>
      <c r="AG1570" s="4"/>
      <c r="AN1570" s="49"/>
      <c r="AO1570" s="49"/>
      <c r="AP1570" s="49"/>
      <c r="AQ1570" s="49"/>
      <c r="AR1570" s="49"/>
      <c r="AS1570" s="49"/>
      <c r="AT1570" s="49"/>
      <c r="AU1570" s="49"/>
      <c r="AV1570" s="49"/>
      <c r="AX1570" s="49"/>
      <c r="AY1570" s="49"/>
      <c r="AZ1570" s="49"/>
      <c r="BA1570" s="49"/>
      <c r="BB1570" s="49"/>
      <c r="BC1570" s="49"/>
      <c r="BD1570" s="49"/>
      <c r="BE1570" s="49"/>
      <c r="BF1570" s="49"/>
      <c r="BG1570" s="49"/>
      <c r="BH1570" s="49"/>
      <c r="BI1570" s="49"/>
      <c r="BJ1570" s="49"/>
      <c r="BK1570" s="49"/>
      <c r="BL1570" s="49"/>
    </row>
    <row r="1571" spans="3:64" ht="12.95" customHeight="1" x14ac:dyDescent="0.2">
      <c r="C1571" s="71"/>
      <c r="D1571" s="71"/>
      <c r="AA1571" s="49"/>
      <c r="AB1571" s="49"/>
      <c r="AC1571" s="49"/>
      <c r="AD1571" s="49"/>
      <c r="AE1571" s="49"/>
      <c r="AG1571" s="4"/>
      <c r="AN1571" s="49"/>
      <c r="AO1571" s="49"/>
      <c r="AP1571" s="49"/>
      <c r="AQ1571" s="49"/>
      <c r="AR1571" s="49"/>
      <c r="AS1571" s="49"/>
      <c r="AT1571" s="49"/>
      <c r="AU1571" s="49"/>
    </row>
    <row r="1572" spans="3:64" ht="12.95" customHeight="1" x14ac:dyDescent="0.2">
      <c r="C1572" s="71"/>
      <c r="D1572" s="71"/>
      <c r="AA1572" s="49"/>
      <c r="AB1572" s="49"/>
      <c r="AC1572" s="49"/>
      <c r="AD1572" s="49"/>
      <c r="AE1572" s="49"/>
      <c r="AG1572" s="4"/>
      <c r="AN1572" s="49"/>
      <c r="AO1572" s="49"/>
      <c r="AP1572" s="49"/>
      <c r="AQ1572" s="49"/>
      <c r="AR1572" s="49"/>
      <c r="AS1572" s="49"/>
      <c r="AT1572" s="49"/>
      <c r="AU1572" s="49"/>
      <c r="AV1572" s="49"/>
    </row>
    <row r="1573" spans="3:64" ht="12.95" customHeight="1" x14ac:dyDescent="0.2">
      <c r="C1573" s="71"/>
      <c r="D1573" s="71"/>
      <c r="AA1573" s="49"/>
      <c r="AB1573" s="49"/>
      <c r="AC1573" s="49"/>
      <c r="AD1573" s="49"/>
      <c r="AE1573" s="49"/>
      <c r="AG1573" s="4"/>
      <c r="AN1573" s="49"/>
      <c r="AO1573" s="49"/>
      <c r="AP1573" s="49"/>
      <c r="AQ1573" s="49"/>
      <c r="AR1573" s="49"/>
      <c r="AS1573" s="49"/>
      <c r="AT1573" s="49"/>
      <c r="AU1573" s="49"/>
      <c r="AV1573" s="49"/>
    </row>
    <row r="1574" spans="3:64" ht="12.95" customHeight="1" x14ac:dyDescent="0.2">
      <c r="C1574" s="71"/>
      <c r="D1574" s="71"/>
      <c r="AA1574" s="49"/>
      <c r="AB1574" s="49"/>
      <c r="AC1574" s="49"/>
      <c r="AD1574" s="49"/>
      <c r="AE1574" s="49"/>
      <c r="AG1574" s="4"/>
      <c r="AN1574" s="49"/>
      <c r="AO1574" s="49"/>
      <c r="AP1574" s="49"/>
      <c r="AQ1574" s="49"/>
      <c r="AR1574" s="49"/>
      <c r="AS1574" s="49"/>
      <c r="AT1574" s="49"/>
      <c r="AU1574" s="49"/>
      <c r="AV1574" s="49"/>
      <c r="AX1574" s="49"/>
    </row>
    <row r="1575" spans="3:64" ht="12.95" customHeight="1" x14ac:dyDescent="0.2">
      <c r="C1575" s="71"/>
      <c r="D1575" s="71"/>
      <c r="AA1575" s="49"/>
      <c r="AB1575" s="49"/>
      <c r="AC1575" s="49"/>
      <c r="AD1575" s="49"/>
      <c r="AE1575" s="49"/>
      <c r="AG1575" s="4"/>
      <c r="AN1575" s="49"/>
      <c r="AO1575" s="49"/>
      <c r="AP1575" s="49"/>
      <c r="AQ1575" s="49"/>
      <c r="AR1575" s="49"/>
      <c r="AS1575" s="49"/>
      <c r="AT1575" s="49"/>
      <c r="AU1575" s="49"/>
      <c r="AV1575" s="49"/>
    </row>
    <row r="1576" spans="3:64" ht="12.95" customHeight="1" x14ac:dyDescent="0.2">
      <c r="C1576" s="71"/>
      <c r="D1576" s="71"/>
      <c r="AA1576" s="49"/>
      <c r="AB1576" s="49"/>
      <c r="AC1576" s="49"/>
      <c r="AD1576" s="49"/>
      <c r="AE1576" s="49"/>
      <c r="AG1576" s="4"/>
      <c r="AN1576" s="49"/>
      <c r="AO1576" s="49"/>
      <c r="AP1576" s="49"/>
      <c r="AQ1576" s="49"/>
      <c r="AR1576" s="49"/>
      <c r="AS1576" s="49"/>
      <c r="AT1576" s="49"/>
      <c r="AU1576" s="49"/>
    </row>
    <row r="1577" spans="3:64" ht="12.95" customHeight="1" x14ac:dyDescent="0.2">
      <c r="C1577" s="71"/>
      <c r="D1577" s="71"/>
      <c r="AA1577" s="49"/>
      <c r="AB1577" s="49"/>
      <c r="AC1577" s="49"/>
      <c r="AD1577" s="49"/>
      <c r="AE1577" s="49"/>
      <c r="AG1577" s="4"/>
      <c r="AN1577" s="49"/>
      <c r="AO1577" s="49"/>
      <c r="AP1577" s="49"/>
      <c r="AQ1577" s="49"/>
      <c r="AR1577" s="49"/>
      <c r="AS1577" s="49"/>
      <c r="AT1577" s="49"/>
      <c r="AU1577" s="49"/>
    </row>
    <row r="1578" spans="3:64" ht="12.95" customHeight="1" x14ac:dyDescent="0.2">
      <c r="C1578" s="71"/>
      <c r="D1578" s="71"/>
      <c r="AA1578" s="49"/>
      <c r="AB1578" s="49"/>
      <c r="AC1578" s="49"/>
      <c r="AD1578" s="49"/>
      <c r="AE1578" s="49"/>
      <c r="AG1578" s="4"/>
      <c r="AN1578" s="49"/>
      <c r="AO1578" s="49"/>
      <c r="AP1578" s="49"/>
      <c r="AQ1578" s="49"/>
      <c r="AR1578" s="49"/>
      <c r="AS1578" s="49"/>
      <c r="AT1578" s="49"/>
      <c r="AU1578" s="49"/>
      <c r="AV1578" s="49"/>
      <c r="AW1578" s="49"/>
      <c r="AX1578" s="49"/>
      <c r="AY1578" s="49"/>
      <c r="AZ1578" s="49"/>
      <c r="BA1578" s="49"/>
      <c r="BB1578" s="49"/>
      <c r="BC1578" s="49"/>
      <c r="BD1578" s="49"/>
      <c r="BE1578" s="49"/>
      <c r="BF1578" s="49"/>
      <c r="BG1578" s="49"/>
      <c r="BH1578" s="49"/>
      <c r="BI1578" s="49"/>
      <c r="BJ1578" s="49"/>
      <c r="BK1578" s="49"/>
      <c r="BL1578" s="49"/>
    </row>
    <row r="1579" spans="3:64" ht="12.95" customHeight="1" x14ac:dyDescent="0.2">
      <c r="C1579" s="71"/>
      <c r="D1579" s="71"/>
      <c r="AA1579" s="49"/>
      <c r="AB1579" s="49"/>
      <c r="AC1579" s="49"/>
      <c r="AD1579" s="49"/>
      <c r="AE1579" s="49"/>
      <c r="AG1579" s="4"/>
      <c r="AN1579" s="49"/>
      <c r="AO1579" s="49"/>
      <c r="AP1579" s="49"/>
      <c r="AQ1579" s="49"/>
      <c r="AR1579" s="49"/>
      <c r="AS1579" s="49"/>
      <c r="AT1579" s="49"/>
      <c r="AU1579" s="49"/>
    </row>
    <row r="1580" spans="3:64" ht="12.95" customHeight="1" x14ac:dyDescent="0.2">
      <c r="C1580" s="71"/>
      <c r="D1580" s="71"/>
      <c r="AA1580" s="49"/>
      <c r="AB1580" s="49"/>
      <c r="AC1580" s="49"/>
      <c r="AD1580" s="49"/>
      <c r="AE1580" s="49"/>
      <c r="AG1580" s="4"/>
      <c r="AN1580" s="49"/>
      <c r="AO1580" s="49"/>
      <c r="AP1580" s="49"/>
      <c r="AQ1580" s="49"/>
      <c r="AR1580" s="49"/>
      <c r="AS1580" s="49"/>
      <c r="AT1580" s="49"/>
      <c r="AU1580" s="49"/>
      <c r="AV1580" s="49"/>
      <c r="AW1580" s="49"/>
      <c r="AX1580" s="49"/>
      <c r="AY1580" s="49"/>
      <c r="AZ1580" s="49"/>
      <c r="BA1580" s="49"/>
      <c r="BB1580" s="49"/>
      <c r="BC1580" s="49"/>
      <c r="BD1580" s="49"/>
      <c r="BE1580" s="49"/>
      <c r="BF1580" s="49"/>
      <c r="BG1580" s="49"/>
      <c r="BH1580" s="49"/>
      <c r="BI1580" s="49"/>
      <c r="BJ1580" s="49"/>
      <c r="BK1580" s="49"/>
      <c r="BL1580" s="49"/>
    </row>
    <row r="1581" spans="3:64" ht="12.95" customHeight="1" x14ac:dyDescent="0.2">
      <c r="C1581" s="71"/>
      <c r="D1581" s="71"/>
      <c r="AA1581" s="49"/>
      <c r="AB1581" s="49"/>
      <c r="AC1581" s="49"/>
      <c r="AD1581" s="49"/>
      <c r="AE1581" s="49"/>
      <c r="AG1581" s="4"/>
      <c r="AN1581" s="49"/>
      <c r="AO1581" s="49"/>
      <c r="AP1581" s="49"/>
      <c r="AQ1581" s="49"/>
      <c r="AR1581" s="49"/>
      <c r="AS1581" s="49"/>
      <c r="AT1581" s="49"/>
      <c r="AU1581" s="49"/>
      <c r="AV1581" s="49"/>
      <c r="AX1581" s="49"/>
      <c r="AY1581" s="49"/>
      <c r="AZ1581" s="49"/>
      <c r="BA1581" s="49"/>
      <c r="BB1581" s="49"/>
      <c r="BC1581" s="49"/>
      <c r="BD1581" s="49"/>
      <c r="BE1581" s="49"/>
      <c r="BF1581" s="49"/>
      <c r="BG1581" s="49"/>
      <c r="BH1581" s="49"/>
      <c r="BI1581" s="49"/>
      <c r="BJ1581" s="49"/>
      <c r="BK1581" s="49"/>
      <c r="BL1581" s="49"/>
    </row>
    <row r="1582" spans="3:64" ht="12.95" customHeight="1" x14ac:dyDescent="0.2">
      <c r="C1582" s="71"/>
      <c r="D1582" s="71"/>
      <c r="AA1582" s="49"/>
      <c r="AB1582" s="49"/>
      <c r="AC1582" s="49"/>
      <c r="AD1582" s="49"/>
      <c r="AE1582" s="49"/>
      <c r="AG1582" s="4"/>
      <c r="AN1582" s="49"/>
      <c r="AO1582" s="49"/>
      <c r="AP1582" s="49"/>
      <c r="AQ1582" s="49"/>
      <c r="AR1582" s="49"/>
      <c r="AS1582" s="49"/>
      <c r="AT1582" s="49"/>
      <c r="AU1582" s="49"/>
      <c r="AV1582" s="49"/>
      <c r="AW1582" s="49"/>
      <c r="AX1582" s="49"/>
      <c r="AY1582" s="49"/>
      <c r="AZ1582" s="49"/>
      <c r="BA1582" s="49"/>
      <c r="BB1582" s="49"/>
      <c r="BC1582" s="49"/>
      <c r="BD1582" s="49"/>
      <c r="BE1582" s="49"/>
      <c r="BF1582" s="49"/>
      <c r="BG1582" s="49"/>
      <c r="BH1582" s="49"/>
      <c r="BI1582" s="49"/>
      <c r="BJ1582" s="49"/>
      <c r="BK1582" s="49"/>
      <c r="BL1582" s="49"/>
    </row>
    <row r="1583" spans="3:64" ht="12.95" customHeight="1" x14ac:dyDescent="0.2">
      <c r="C1583" s="71"/>
      <c r="D1583" s="71"/>
      <c r="AA1583" s="49"/>
      <c r="AB1583" s="49"/>
      <c r="AC1583" s="49"/>
      <c r="AD1583" s="49"/>
      <c r="AE1583" s="49"/>
      <c r="AG1583" s="4"/>
      <c r="AN1583" s="49"/>
      <c r="AO1583" s="49"/>
      <c r="AP1583" s="49"/>
      <c r="AQ1583" s="49"/>
      <c r="AR1583" s="49"/>
      <c r="AS1583" s="49"/>
      <c r="AT1583" s="49"/>
      <c r="AU1583" s="49"/>
      <c r="AV1583" s="49"/>
      <c r="AX1583" s="49"/>
      <c r="AY1583" s="49"/>
      <c r="AZ1583" s="49"/>
      <c r="BA1583" s="49"/>
      <c r="BB1583" s="49"/>
      <c r="BC1583" s="49"/>
      <c r="BD1583" s="49"/>
      <c r="BE1583" s="49"/>
      <c r="BF1583" s="49"/>
      <c r="BG1583" s="49"/>
      <c r="BH1583" s="49"/>
      <c r="BI1583" s="49"/>
      <c r="BJ1583" s="49"/>
      <c r="BK1583" s="49"/>
      <c r="BL1583" s="49"/>
    </row>
    <row r="1584" spans="3:64" ht="12.95" customHeight="1" x14ac:dyDescent="0.2">
      <c r="C1584" s="71"/>
      <c r="D1584" s="71"/>
      <c r="AA1584" s="49"/>
      <c r="AB1584" s="49"/>
      <c r="AC1584" s="49"/>
      <c r="AD1584" s="49"/>
      <c r="AE1584" s="49"/>
      <c r="AG1584" s="4"/>
      <c r="AN1584" s="49"/>
      <c r="AO1584" s="49"/>
      <c r="AP1584" s="49"/>
      <c r="AQ1584" s="49"/>
      <c r="AR1584" s="49"/>
      <c r="AS1584" s="49"/>
      <c r="AT1584" s="49"/>
      <c r="AU1584" s="49"/>
      <c r="AV1584" s="49"/>
      <c r="AW1584" s="49"/>
      <c r="AX1584" s="49"/>
      <c r="AY1584" s="49"/>
      <c r="AZ1584" s="49"/>
      <c r="BA1584" s="49"/>
      <c r="BB1584" s="49"/>
      <c r="BC1584" s="49"/>
      <c r="BD1584" s="49"/>
      <c r="BE1584" s="49"/>
      <c r="BF1584" s="49"/>
      <c r="BG1584" s="49"/>
      <c r="BH1584" s="49"/>
      <c r="BI1584" s="49"/>
      <c r="BJ1584" s="49"/>
      <c r="BK1584" s="49"/>
      <c r="BL1584" s="49"/>
    </row>
    <row r="1585" spans="3:64" ht="12.95" customHeight="1" x14ac:dyDescent="0.2">
      <c r="C1585" s="71"/>
      <c r="D1585" s="71"/>
      <c r="AA1585" s="49"/>
      <c r="AB1585" s="49"/>
      <c r="AC1585" s="49"/>
      <c r="AD1585" s="49"/>
      <c r="AE1585" s="49"/>
      <c r="AG1585" s="4"/>
      <c r="AN1585" s="49"/>
      <c r="AO1585" s="49"/>
      <c r="AP1585" s="49"/>
      <c r="AQ1585" s="49"/>
      <c r="AR1585" s="49"/>
      <c r="AS1585" s="49"/>
      <c r="AT1585" s="49"/>
      <c r="AU1585" s="49"/>
      <c r="AV1585" s="49"/>
      <c r="AX1585" s="49"/>
    </row>
    <row r="1586" spans="3:64" ht="12.95" customHeight="1" x14ac:dyDescent="0.2">
      <c r="C1586" s="71"/>
      <c r="D1586" s="71"/>
      <c r="AA1586" s="49"/>
      <c r="AB1586" s="49"/>
      <c r="AC1586" s="49"/>
      <c r="AD1586" s="49"/>
      <c r="AE1586" s="49"/>
      <c r="AG1586" s="4"/>
      <c r="AN1586" s="49"/>
      <c r="AO1586" s="49"/>
      <c r="AP1586" s="49"/>
      <c r="AQ1586" s="49"/>
      <c r="AR1586" s="49"/>
      <c r="AS1586" s="49"/>
      <c r="AT1586" s="49"/>
      <c r="AU1586" s="49"/>
      <c r="AV1586" s="49"/>
      <c r="AW1586" s="49"/>
      <c r="AX1586" s="49"/>
      <c r="AY1586" s="49"/>
      <c r="AZ1586" s="49"/>
      <c r="BA1586" s="49"/>
      <c r="BB1586" s="49"/>
      <c r="BC1586" s="49"/>
      <c r="BD1586" s="49"/>
      <c r="BE1586" s="49"/>
      <c r="BF1586" s="49"/>
      <c r="BG1586" s="49"/>
      <c r="BH1586" s="49"/>
      <c r="BI1586" s="49"/>
      <c r="BJ1586" s="49"/>
      <c r="BK1586" s="49"/>
      <c r="BL1586" s="49"/>
    </row>
    <row r="1587" spans="3:64" ht="12.95" customHeight="1" x14ac:dyDescent="0.2">
      <c r="C1587" s="71"/>
      <c r="D1587" s="71"/>
      <c r="AA1587" s="49"/>
      <c r="AB1587" s="49"/>
      <c r="AC1587" s="49"/>
      <c r="AD1587" s="49"/>
      <c r="AE1587" s="49"/>
      <c r="AG1587" s="4"/>
      <c r="AN1587" s="49"/>
      <c r="AO1587" s="49"/>
      <c r="AP1587" s="49"/>
      <c r="AQ1587" s="49"/>
      <c r="AR1587" s="49"/>
      <c r="AS1587" s="49"/>
      <c r="AT1587" s="49"/>
      <c r="AU1587" s="49"/>
      <c r="AV1587" s="49"/>
      <c r="AX1587" s="49"/>
    </row>
    <row r="1588" spans="3:64" ht="12.95" customHeight="1" x14ac:dyDescent="0.2">
      <c r="C1588" s="71"/>
      <c r="D1588" s="71"/>
      <c r="AA1588" s="49"/>
      <c r="AB1588" s="49"/>
      <c r="AC1588" s="49"/>
      <c r="AD1588" s="49"/>
      <c r="AE1588" s="49"/>
      <c r="AG1588" s="4"/>
      <c r="AN1588" s="49"/>
      <c r="AO1588" s="49"/>
      <c r="AP1588" s="49"/>
      <c r="AQ1588" s="49"/>
      <c r="AR1588" s="49"/>
      <c r="AS1588" s="49"/>
      <c r="AT1588" s="49"/>
      <c r="AU1588" s="49"/>
      <c r="AV1588" s="49"/>
      <c r="AW1588" s="49"/>
      <c r="AX1588" s="49"/>
      <c r="AY1588" s="49"/>
      <c r="AZ1588" s="49"/>
      <c r="BA1588" s="49"/>
      <c r="BB1588" s="49"/>
      <c r="BC1588" s="49"/>
      <c r="BD1588" s="49"/>
      <c r="BE1588" s="49"/>
      <c r="BF1588" s="49"/>
      <c r="BG1588" s="49"/>
      <c r="BH1588" s="49"/>
      <c r="BI1588" s="49"/>
      <c r="BJ1588" s="49"/>
      <c r="BK1588" s="49"/>
      <c r="BL1588" s="49"/>
    </row>
    <row r="1589" spans="3:64" ht="12.95" customHeight="1" x14ac:dyDescent="0.2">
      <c r="C1589" s="71"/>
      <c r="D1589" s="71"/>
      <c r="AA1589" s="49"/>
      <c r="AB1589" s="49"/>
      <c r="AC1589" s="49"/>
      <c r="AD1589" s="49"/>
      <c r="AE1589" s="49"/>
      <c r="AG1589" s="4"/>
      <c r="AN1589" s="49"/>
      <c r="AO1589" s="49"/>
      <c r="AP1589" s="49"/>
      <c r="AQ1589" s="49"/>
      <c r="AR1589" s="49"/>
      <c r="AS1589" s="49"/>
      <c r="AT1589" s="49"/>
      <c r="AU1589" s="49"/>
      <c r="AV1589" s="49"/>
      <c r="AW1589" s="49"/>
      <c r="AX1589" s="49"/>
      <c r="AY1589" s="49"/>
      <c r="AZ1589" s="49"/>
      <c r="BA1589" s="49"/>
      <c r="BB1589" s="49"/>
      <c r="BC1589" s="49"/>
      <c r="BD1589" s="49"/>
      <c r="BE1589" s="49"/>
      <c r="BF1589" s="49"/>
      <c r="BG1589" s="49"/>
      <c r="BH1589" s="49"/>
      <c r="BI1589" s="49"/>
      <c r="BJ1589" s="49"/>
      <c r="BK1589" s="49"/>
      <c r="BL1589" s="49"/>
    </row>
    <row r="1590" spans="3:64" ht="12.95" customHeight="1" x14ac:dyDescent="0.2">
      <c r="C1590" s="71"/>
      <c r="D1590" s="71"/>
      <c r="AA1590" s="49"/>
      <c r="AB1590" s="49"/>
      <c r="AC1590" s="49"/>
      <c r="AD1590" s="49"/>
      <c r="AE1590" s="49"/>
      <c r="AG1590" s="4"/>
      <c r="AN1590" s="49"/>
      <c r="AO1590" s="49"/>
      <c r="AP1590" s="49"/>
      <c r="AQ1590" s="49"/>
      <c r="AR1590" s="49"/>
      <c r="AS1590" s="49"/>
      <c r="AT1590" s="49"/>
      <c r="AU1590" s="49"/>
      <c r="AV1590" s="49"/>
      <c r="AW1590" s="49"/>
      <c r="AX1590" s="49"/>
      <c r="AY1590" s="49"/>
      <c r="AZ1590" s="49"/>
      <c r="BA1590" s="49"/>
      <c r="BB1590" s="49"/>
      <c r="BC1590" s="49"/>
      <c r="BD1590" s="49"/>
      <c r="BE1590" s="49"/>
      <c r="BF1590" s="49"/>
      <c r="BG1590" s="49"/>
      <c r="BH1590" s="49"/>
      <c r="BI1590" s="49"/>
      <c r="BJ1590" s="49"/>
      <c r="BK1590" s="49"/>
      <c r="BL1590" s="49"/>
    </row>
    <row r="1591" spans="3:64" ht="12.95" customHeight="1" x14ac:dyDescent="0.2">
      <c r="C1591" s="71"/>
      <c r="D1591" s="71"/>
      <c r="AA1591" s="49"/>
      <c r="AB1591" s="49"/>
      <c r="AC1591" s="49"/>
      <c r="AD1591" s="49"/>
      <c r="AE1591" s="49"/>
      <c r="AG1591" s="4"/>
      <c r="AN1591" s="49"/>
      <c r="AO1591" s="49"/>
      <c r="AP1591" s="49"/>
      <c r="AQ1591" s="49"/>
      <c r="AR1591" s="49"/>
      <c r="AS1591" s="49"/>
      <c r="AT1591" s="49"/>
      <c r="AU1591" s="49"/>
      <c r="AV1591" s="49"/>
      <c r="AW1591" s="49"/>
      <c r="AX1591" s="49"/>
      <c r="AY1591" s="49"/>
      <c r="AZ1591" s="49"/>
      <c r="BA1591" s="49"/>
      <c r="BB1591" s="49"/>
      <c r="BC1591" s="49"/>
      <c r="BD1591" s="49"/>
      <c r="BE1591" s="49"/>
      <c r="BF1591" s="49"/>
      <c r="BG1591" s="49"/>
      <c r="BH1591" s="49"/>
      <c r="BI1591" s="49"/>
      <c r="BJ1591" s="49"/>
      <c r="BK1591" s="49"/>
      <c r="BL1591" s="49"/>
    </row>
    <row r="1592" spans="3:64" ht="12.95" customHeight="1" x14ac:dyDescent="0.2">
      <c r="C1592" s="71"/>
      <c r="D1592" s="71"/>
      <c r="AA1592" s="49"/>
      <c r="AB1592" s="49"/>
      <c r="AC1592" s="49"/>
      <c r="AD1592" s="49"/>
      <c r="AE1592" s="49"/>
      <c r="AG1592" s="4"/>
      <c r="AN1592" s="49"/>
      <c r="AO1592" s="49"/>
      <c r="AP1592" s="49"/>
      <c r="AQ1592" s="49"/>
      <c r="AR1592" s="49"/>
      <c r="AS1592" s="49"/>
      <c r="AT1592" s="49"/>
      <c r="AU1592" s="49"/>
      <c r="AV1592" s="49"/>
      <c r="AX1592" s="49"/>
    </row>
    <row r="1593" spans="3:64" ht="12.95" customHeight="1" x14ac:dyDescent="0.2">
      <c r="C1593" s="71"/>
      <c r="D1593" s="71"/>
      <c r="AA1593" s="49"/>
      <c r="AB1593" s="49"/>
      <c r="AC1593" s="49"/>
      <c r="AD1593" s="49"/>
      <c r="AE1593" s="49"/>
      <c r="AG1593" s="4"/>
      <c r="AN1593" s="49"/>
      <c r="AO1593" s="49"/>
      <c r="AP1593" s="49"/>
      <c r="AQ1593" s="49"/>
      <c r="AR1593" s="49"/>
      <c r="AS1593" s="49"/>
      <c r="AT1593" s="49"/>
      <c r="AU1593" s="49"/>
    </row>
    <row r="1594" spans="3:64" ht="12.95" customHeight="1" x14ac:dyDescent="0.2">
      <c r="C1594" s="71"/>
      <c r="D1594" s="71"/>
      <c r="AA1594" s="49"/>
      <c r="AB1594" s="49"/>
      <c r="AC1594" s="49"/>
      <c r="AD1594" s="49"/>
      <c r="AE1594" s="49"/>
      <c r="AG1594" s="4"/>
      <c r="AN1594" s="49"/>
      <c r="AO1594" s="49"/>
      <c r="AP1594" s="49"/>
      <c r="AQ1594" s="49"/>
      <c r="AR1594" s="49"/>
      <c r="AS1594" s="49"/>
      <c r="AT1594" s="49"/>
      <c r="AU1594" s="49"/>
    </row>
    <row r="1595" spans="3:64" ht="12.95" customHeight="1" x14ac:dyDescent="0.2">
      <c r="C1595" s="71"/>
      <c r="D1595" s="71"/>
      <c r="AA1595" s="49"/>
      <c r="AB1595" s="49"/>
      <c r="AC1595" s="49"/>
      <c r="AD1595" s="49"/>
      <c r="AE1595" s="49"/>
      <c r="AG1595" s="4"/>
      <c r="AN1595" s="49"/>
      <c r="AO1595" s="49"/>
      <c r="AP1595" s="49"/>
      <c r="AQ1595" s="49"/>
      <c r="AR1595" s="49"/>
      <c r="AS1595" s="49"/>
      <c r="AT1595" s="49"/>
      <c r="AU1595" s="49"/>
    </row>
    <row r="1596" spans="3:64" ht="12.95" customHeight="1" x14ac:dyDescent="0.2">
      <c r="C1596" s="71"/>
      <c r="D1596" s="71"/>
      <c r="AA1596" s="49"/>
      <c r="AB1596" s="49"/>
      <c r="AC1596" s="49"/>
      <c r="AD1596" s="49"/>
      <c r="AE1596" s="49"/>
      <c r="AG1596" s="4"/>
      <c r="AN1596" s="49"/>
      <c r="AO1596" s="49"/>
      <c r="AP1596" s="49"/>
      <c r="AQ1596" s="49"/>
      <c r="AR1596" s="49"/>
      <c r="AS1596" s="49"/>
      <c r="AT1596" s="49"/>
      <c r="AU1596" s="49"/>
      <c r="AV1596" s="49"/>
    </row>
    <row r="1597" spans="3:64" ht="12.95" customHeight="1" x14ac:dyDescent="0.2">
      <c r="C1597" s="71"/>
      <c r="D1597" s="71"/>
      <c r="AA1597" s="49"/>
      <c r="AB1597" s="49"/>
      <c r="AC1597" s="49"/>
      <c r="AD1597" s="49"/>
      <c r="AE1597" s="49"/>
      <c r="AG1597" s="4"/>
      <c r="AN1597" s="49"/>
      <c r="AO1597" s="49"/>
      <c r="AP1597" s="49"/>
      <c r="AQ1597" s="49"/>
      <c r="AR1597" s="49"/>
      <c r="AS1597" s="49"/>
      <c r="AT1597" s="49"/>
      <c r="AU1597" s="49"/>
      <c r="AV1597" s="49"/>
      <c r="AX1597" s="49"/>
    </row>
    <row r="1598" spans="3:64" ht="12.95" customHeight="1" x14ac:dyDescent="0.2">
      <c r="C1598" s="71"/>
      <c r="D1598" s="71"/>
      <c r="AA1598" s="49"/>
      <c r="AB1598" s="49"/>
      <c r="AC1598" s="49"/>
      <c r="AD1598" s="49"/>
      <c r="AE1598" s="49"/>
      <c r="AG1598" s="4"/>
      <c r="AN1598" s="49"/>
      <c r="AO1598" s="49"/>
      <c r="AP1598" s="49"/>
      <c r="AQ1598" s="49"/>
      <c r="AR1598" s="49"/>
      <c r="AS1598" s="49"/>
      <c r="AT1598" s="49"/>
      <c r="AU1598" s="49"/>
      <c r="AV1598" s="49"/>
      <c r="AW1598" s="49"/>
      <c r="AX1598" s="49"/>
      <c r="AY1598" s="49"/>
      <c r="AZ1598" s="49"/>
      <c r="BA1598" s="49"/>
      <c r="BB1598" s="49"/>
      <c r="BC1598" s="49"/>
      <c r="BD1598" s="49"/>
      <c r="BE1598" s="49"/>
      <c r="BF1598" s="49"/>
      <c r="BG1598" s="49"/>
      <c r="BH1598" s="49"/>
      <c r="BI1598" s="49"/>
      <c r="BJ1598" s="49"/>
      <c r="BK1598" s="49"/>
      <c r="BL1598" s="49"/>
    </row>
    <row r="1599" spans="3:64" ht="12.95" customHeight="1" x14ac:dyDescent="0.2">
      <c r="C1599" s="71"/>
      <c r="D1599" s="71"/>
      <c r="AA1599" s="49"/>
      <c r="AB1599" s="49"/>
      <c r="AC1599" s="49"/>
      <c r="AD1599" s="49"/>
      <c r="AE1599" s="49"/>
      <c r="AG1599" s="4"/>
      <c r="AN1599" s="49"/>
      <c r="AO1599" s="49"/>
      <c r="AP1599" s="49"/>
      <c r="AQ1599" s="49"/>
      <c r="AR1599" s="49"/>
      <c r="AS1599" s="49"/>
      <c r="AT1599" s="49"/>
      <c r="AU1599" s="49"/>
      <c r="AV1599" s="49"/>
    </row>
    <row r="1600" spans="3:64" ht="12.95" customHeight="1" x14ac:dyDescent="0.2">
      <c r="C1600" s="71"/>
      <c r="D1600" s="71"/>
      <c r="AA1600" s="49"/>
      <c r="AB1600" s="49"/>
      <c r="AC1600" s="49"/>
      <c r="AD1600" s="49"/>
      <c r="AE1600" s="49"/>
      <c r="AG1600" s="4"/>
      <c r="AN1600" s="49"/>
      <c r="AO1600" s="49"/>
      <c r="AP1600" s="49"/>
      <c r="AQ1600" s="49"/>
      <c r="AR1600" s="49"/>
      <c r="AS1600" s="49"/>
      <c r="AT1600" s="49"/>
      <c r="AU1600" s="49"/>
      <c r="AV1600" s="49"/>
      <c r="AX1600" s="49"/>
    </row>
    <row r="1601" spans="3:64" ht="12.95" customHeight="1" x14ac:dyDescent="0.2">
      <c r="C1601" s="71"/>
      <c r="D1601" s="71"/>
      <c r="AA1601" s="49"/>
      <c r="AB1601" s="49"/>
      <c r="AC1601" s="49"/>
      <c r="AD1601" s="49"/>
      <c r="AE1601" s="49"/>
      <c r="AG1601" s="4"/>
      <c r="AN1601" s="49"/>
      <c r="AO1601" s="49"/>
      <c r="AP1601" s="49"/>
      <c r="AQ1601" s="49"/>
      <c r="AR1601" s="49"/>
      <c r="AS1601" s="49"/>
      <c r="AT1601" s="49"/>
      <c r="AU1601" s="49"/>
    </row>
    <row r="1602" spans="3:64" ht="12.95" customHeight="1" x14ac:dyDescent="0.2">
      <c r="C1602" s="71"/>
      <c r="D1602" s="71"/>
      <c r="AA1602" s="49"/>
      <c r="AB1602" s="49"/>
      <c r="AC1602" s="49"/>
      <c r="AD1602" s="49"/>
      <c r="AE1602" s="49"/>
      <c r="AG1602" s="4"/>
      <c r="AN1602" s="49"/>
      <c r="AO1602" s="49"/>
      <c r="AP1602" s="49"/>
      <c r="AQ1602" s="49"/>
      <c r="AR1602" s="49"/>
      <c r="AS1602" s="49"/>
      <c r="AT1602" s="49"/>
      <c r="AU1602" s="49"/>
      <c r="AV1602" s="49"/>
      <c r="AX1602" s="49"/>
    </row>
    <row r="1603" spans="3:64" ht="12.95" customHeight="1" x14ac:dyDescent="0.2">
      <c r="C1603" s="71"/>
      <c r="D1603" s="71"/>
      <c r="AA1603" s="49"/>
      <c r="AB1603" s="49"/>
      <c r="AC1603" s="49"/>
      <c r="AD1603" s="49"/>
      <c r="AE1603" s="49"/>
      <c r="AG1603" s="4"/>
      <c r="AN1603" s="49"/>
      <c r="AO1603" s="49"/>
      <c r="AP1603" s="49"/>
      <c r="AQ1603" s="49"/>
      <c r="AR1603" s="49"/>
      <c r="AS1603" s="49"/>
      <c r="AT1603" s="49"/>
      <c r="AU1603" s="49"/>
    </row>
    <row r="1604" spans="3:64" ht="12.95" customHeight="1" x14ac:dyDescent="0.2">
      <c r="C1604" s="71"/>
      <c r="D1604" s="71"/>
      <c r="AA1604" s="49"/>
      <c r="AB1604" s="49"/>
      <c r="AC1604" s="49"/>
      <c r="AD1604" s="49"/>
      <c r="AE1604" s="49"/>
      <c r="AG1604" s="4"/>
      <c r="AN1604" s="49"/>
      <c r="AO1604" s="49"/>
      <c r="AP1604" s="49"/>
      <c r="AQ1604" s="49"/>
      <c r="AR1604" s="49"/>
      <c r="AS1604" s="49"/>
      <c r="AT1604" s="49"/>
      <c r="AU1604" s="49"/>
      <c r="AV1604" s="49"/>
    </row>
    <row r="1605" spans="3:64" ht="12.95" customHeight="1" x14ac:dyDescent="0.2">
      <c r="C1605" s="71"/>
      <c r="D1605" s="71"/>
      <c r="AA1605" s="49"/>
      <c r="AB1605" s="49"/>
      <c r="AC1605" s="49"/>
      <c r="AD1605" s="49"/>
      <c r="AE1605" s="49"/>
      <c r="AG1605" s="4"/>
      <c r="AN1605" s="49"/>
      <c r="AO1605" s="49"/>
      <c r="AP1605" s="49"/>
      <c r="AQ1605" s="49"/>
      <c r="AR1605" s="49"/>
      <c r="AS1605" s="49"/>
      <c r="AT1605" s="49"/>
      <c r="AU1605" s="49"/>
      <c r="AV1605" s="49"/>
      <c r="AW1605" s="49"/>
      <c r="AX1605" s="49"/>
      <c r="AY1605" s="49"/>
      <c r="AZ1605" s="49"/>
      <c r="BA1605" s="49"/>
      <c r="BB1605" s="49"/>
      <c r="BC1605" s="49"/>
      <c r="BD1605" s="49"/>
      <c r="BE1605" s="49"/>
      <c r="BF1605" s="49"/>
      <c r="BG1605" s="49"/>
      <c r="BH1605" s="49"/>
      <c r="BI1605" s="49"/>
      <c r="BJ1605" s="49"/>
      <c r="BK1605" s="49"/>
      <c r="BL1605" s="49"/>
    </row>
    <row r="1606" spans="3:64" ht="12.95" customHeight="1" x14ac:dyDescent="0.2">
      <c r="C1606" s="71"/>
      <c r="D1606" s="71"/>
      <c r="AA1606" s="49"/>
      <c r="AB1606" s="49"/>
      <c r="AC1606" s="49"/>
      <c r="AD1606" s="49"/>
      <c r="AE1606" s="49"/>
      <c r="AG1606" s="4"/>
      <c r="AN1606" s="49"/>
      <c r="AO1606" s="49"/>
      <c r="AP1606" s="49"/>
      <c r="AQ1606" s="49"/>
      <c r="AR1606" s="49"/>
      <c r="AS1606" s="49"/>
      <c r="AT1606" s="49"/>
      <c r="AU1606" s="49"/>
    </row>
    <row r="1607" spans="3:64" ht="12.95" customHeight="1" x14ac:dyDescent="0.2">
      <c r="C1607" s="71"/>
      <c r="D1607" s="71"/>
      <c r="AA1607" s="49"/>
      <c r="AB1607" s="49"/>
      <c r="AC1607" s="49"/>
      <c r="AD1607" s="49"/>
      <c r="AE1607" s="49"/>
      <c r="AG1607" s="4"/>
      <c r="AN1607" s="49"/>
      <c r="AO1607" s="49"/>
      <c r="AP1607" s="49"/>
      <c r="AQ1607" s="49"/>
      <c r="AR1607" s="49"/>
      <c r="AS1607" s="49"/>
      <c r="AT1607" s="49"/>
      <c r="AU1607" s="49"/>
      <c r="AV1607" s="49"/>
    </row>
    <row r="1608" spans="3:64" ht="12.95" customHeight="1" x14ac:dyDescent="0.2">
      <c r="C1608" s="71"/>
      <c r="D1608" s="71"/>
      <c r="AA1608" s="49"/>
      <c r="AB1608" s="49"/>
      <c r="AC1608" s="49"/>
      <c r="AD1608" s="49"/>
      <c r="AE1608" s="49"/>
      <c r="AG1608" s="4"/>
      <c r="AN1608" s="49"/>
      <c r="AO1608" s="49"/>
      <c r="AP1608" s="49"/>
      <c r="AQ1608" s="49"/>
      <c r="AR1608" s="49"/>
      <c r="AS1608" s="49"/>
      <c r="AT1608" s="49"/>
      <c r="AU1608" s="49"/>
    </row>
    <row r="1609" spans="3:64" ht="12.95" customHeight="1" x14ac:dyDescent="0.2">
      <c r="C1609" s="71"/>
      <c r="D1609" s="71"/>
      <c r="AA1609" s="49"/>
      <c r="AB1609" s="49"/>
      <c r="AC1609" s="49"/>
      <c r="AD1609" s="49"/>
      <c r="AE1609" s="49"/>
      <c r="AG1609" s="4"/>
      <c r="AN1609" s="49"/>
      <c r="AO1609" s="49"/>
      <c r="AP1609" s="49"/>
      <c r="AQ1609" s="49"/>
      <c r="AR1609" s="49"/>
      <c r="AS1609" s="49"/>
      <c r="AT1609" s="49"/>
      <c r="AU1609" s="49"/>
      <c r="AV1609" s="49"/>
      <c r="AX1609" s="49"/>
    </row>
    <row r="1610" spans="3:64" ht="12.95" customHeight="1" x14ac:dyDescent="0.2">
      <c r="C1610" s="71"/>
      <c r="D1610" s="71"/>
      <c r="AA1610" s="49"/>
      <c r="AB1610" s="49"/>
      <c r="AC1610" s="49"/>
      <c r="AD1610" s="49"/>
      <c r="AE1610" s="49"/>
      <c r="AG1610" s="4"/>
      <c r="AN1610" s="49"/>
      <c r="AO1610" s="49"/>
      <c r="AP1610" s="49"/>
      <c r="AQ1610" s="49"/>
      <c r="AR1610" s="49"/>
      <c r="AS1610" s="49"/>
      <c r="AT1610" s="49"/>
      <c r="AU1610" s="49"/>
      <c r="AV1610" s="49"/>
    </row>
    <row r="1611" spans="3:64" ht="12.95" customHeight="1" x14ac:dyDescent="0.2">
      <c r="C1611" s="71"/>
      <c r="D1611" s="71"/>
      <c r="AA1611" s="49"/>
      <c r="AB1611" s="49"/>
      <c r="AC1611" s="49"/>
      <c r="AD1611" s="49"/>
      <c r="AE1611" s="49"/>
      <c r="AG1611" s="4"/>
      <c r="AN1611" s="49"/>
      <c r="AO1611" s="49"/>
      <c r="AP1611" s="49"/>
      <c r="AQ1611" s="49"/>
      <c r="AR1611" s="49"/>
      <c r="AS1611" s="49"/>
      <c r="AT1611" s="49"/>
      <c r="AU1611" s="49"/>
    </row>
    <row r="1612" spans="3:64" ht="12.95" customHeight="1" x14ac:dyDescent="0.2">
      <c r="C1612" s="71"/>
      <c r="D1612" s="71"/>
      <c r="AA1612" s="49"/>
      <c r="AB1612" s="49"/>
      <c r="AC1612" s="49"/>
      <c r="AD1612" s="49"/>
      <c r="AE1612" s="49"/>
      <c r="AG1612" s="4"/>
      <c r="AN1612" s="49"/>
      <c r="AO1612" s="49"/>
      <c r="AP1612" s="49"/>
      <c r="AQ1612" s="49"/>
      <c r="AR1612" s="49"/>
      <c r="AS1612" s="49"/>
      <c r="AT1612" s="49"/>
      <c r="AU1612" s="49"/>
    </row>
    <row r="1613" spans="3:64" ht="12.95" customHeight="1" x14ac:dyDescent="0.2">
      <c r="C1613" s="71"/>
      <c r="D1613" s="71"/>
      <c r="AA1613" s="49"/>
      <c r="AB1613" s="49"/>
      <c r="AC1613" s="49"/>
      <c r="AD1613" s="49"/>
      <c r="AE1613" s="49"/>
      <c r="AG1613" s="4"/>
      <c r="AN1613" s="49"/>
      <c r="AO1613" s="49"/>
      <c r="AP1613" s="49"/>
      <c r="AQ1613" s="49"/>
      <c r="AR1613" s="49"/>
      <c r="AS1613" s="49"/>
      <c r="AT1613" s="49"/>
      <c r="AU1613" s="49"/>
      <c r="AV1613" s="49"/>
      <c r="AX1613" s="49"/>
      <c r="AY1613" s="49"/>
      <c r="AZ1613" s="49"/>
      <c r="BA1613" s="49"/>
      <c r="BB1613" s="49"/>
      <c r="BC1613" s="49"/>
      <c r="BD1613" s="49"/>
      <c r="BE1613" s="49"/>
      <c r="BF1613" s="49"/>
      <c r="BG1613" s="49"/>
      <c r="BH1613" s="49"/>
      <c r="BI1613" s="49"/>
      <c r="BJ1613" s="49"/>
      <c r="BK1613" s="49"/>
      <c r="BL1613" s="49"/>
    </row>
    <row r="1614" spans="3:64" ht="12.95" customHeight="1" x14ac:dyDescent="0.2">
      <c r="C1614" s="71"/>
      <c r="D1614" s="71"/>
      <c r="AA1614" s="49"/>
      <c r="AB1614" s="49"/>
      <c r="AC1614" s="49"/>
      <c r="AD1614" s="49"/>
      <c r="AE1614" s="49"/>
      <c r="AG1614" s="4"/>
      <c r="AN1614" s="49"/>
      <c r="AO1614" s="49"/>
      <c r="AP1614" s="49"/>
      <c r="AQ1614" s="49"/>
      <c r="AR1614" s="49"/>
      <c r="AS1614" s="49"/>
      <c r="AT1614" s="49"/>
      <c r="AU1614" s="49"/>
      <c r="AV1614" s="49"/>
    </row>
    <row r="1615" spans="3:64" ht="12.95" customHeight="1" x14ac:dyDescent="0.2">
      <c r="C1615" s="71"/>
      <c r="D1615" s="71"/>
      <c r="AA1615" s="49"/>
      <c r="AB1615" s="49"/>
      <c r="AC1615" s="49"/>
      <c r="AD1615" s="49"/>
      <c r="AE1615" s="49"/>
      <c r="AG1615" s="4"/>
      <c r="AN1615" s="49"/>
      <c r="AO1615" s="49"/>
      <c r="AP1615" s="49"/>
      <c r="AQ1615" s="49"/>
      <c r="AR1615" s="49"/>
      <c r="AS1615" s="49"/>
      <c r="AT1615" s="49"/>
      <c r="AU1615" s="49"/>
      <c r="AV1615" s="49"/>
    </row>
    <row r="1616" spans="3:64" ht="12.95" customHeight="1" x14ac:dyDescent="0.2">
      <c r="C1616" s="71"/>
      <c r="D1616" s="71"/>
      <c r="AA1616" s="49"/>
      <c r="AB1616" s="49"/>
      <c r="AC1616" s="49"/>
      <c r="AD1616" s="49"/>
      <c r="AE1616" s="49"/>
      <c r="AG1616" s="4"/>
      <c r="AN1616" s="49"/>
      <c r="AO1616" s="49"/>
      <c r="AP1616" s="49"/>
      <c r="AQ1616" s="49"/>
      <c r="AR1616" s="49"/>
      <c r="AS1616" s="49"/>
      <c r="AT1616" s="49"/>
      <c r="AU1616" s="49"/>
      <c r="AV1616" s="49"/>
    </row>
    <row r="1617" spans="3:64" ht="12.95" customHeight="1" x14ac:dyDescent="0.2">
      <c r="C1617" s="71"/>
      <c r="D1617" s="71"/>
      <c r="AA1617" s="49"/>
      <c r="AB1617" s="49"/>
      <c r="AC1617" s="49"/>
      <c r="AD1617" s="49"/>
      <c r="AE1617" s="49"/>
      <c r="AG1617" s="4"/>
      <c r="AN1617" s="49"/>
      <c r="AO1617" s="49"/>
      <c r="AP1617" s="49"/>
      <c r="AQ1617" s="49"/>
      <c r="AR1617" s="49"/>
      <c r="AS1617" s="49"/>
      <c r="AT1617" s="49"/>
      <c r="AU1617" s="49"/>
      <c r="AV1617" s="49"/>
      <c r="AX1617" s="49"/>
    </row>
    <row r="1618" spans="3:64" ht="12.95" customHeight="1" x14ac:dyDescent="0.2">
      <c r="C1618" s="71"/>
      <c r="D1618" s="71"/>
      <c r="AA1618" s="49"/>
      <c r="AB1618" s="49"/>
      <c r="AC1618" s="49"/>
      <c r="AD1618" s="49"/>
      <c r="AE1618" s="49"/>
      <c r="AG1618" s="4"/>
      <c r="AN1618" s="49"/>
      <c r="AO1618" s="49"/>
      <c r="AP1618" s="49"/>
      <c r="AQ1618" s="49"/>
      <c r="AR1618" s="49"/>
      <c r="AS1618" s="49"/>
      <c r="AT1618" s="49"/>
      <c r="AU1618" s="49"/>
      <c r="AV1618" s="49"/>
    </row>
    <row r="1619" spans="3:64" ht="12.95" customHeight="1" x14ac:dyDescent="0.2">
      <c r="C1619" s="71"/>
      <c r="D1619" s="71"/>
      <c r="AA1619" s="49"/>
      <c r="AB1619" s="49"/>
      <c r="AC1619" s="49"/>
      <c r="AD1619" s="49"/>
      <c r="AE1619" s="49"/>
      <c r="AG1619" s="4"/>
      <c r="AN1619" s="49"/>
      <c r="AO1619" s="49"/>
      <c r="AP1619" s="49"/>
      <c r="AQ1619" s="49"/>
      <c r="AR1619" s="49"/>
      <c r="AS1619" s="49"/>
      <c r="AT1619" s="49"/>
      <c r="AU1619" s="49"/>
      <c r="AV1619" s="49"/>
    </row>
    <row r="1620" spans="3:64" ht="12.95" customHeight="1" x14ac:dyDescent="0.2">
      <c r="C1620" s="71"/>
      <c r="D1620" s="71"/>
      <c r="AA1620" s="49"/>
      <c r="AB1620" s="49"/>
      <c r="AC1620" s="49"/>
      <c r="AD1620" s="49"/>
      <c r="AE1620" s="49"/>
      <c r="AG1620" s="4"/>
      <c r="AN1620" s="49"/>
      <c r="AO1620" s="49"/>
      <c r="AP1620" s="49"/>
      <c r="AQ1620" s="49"/>
      <c r="AR1620" s="49"/>
      <c r="AS1620" s="49"/>
      <c r="AT1620" s="49"/>
      <c r="AU1620" s="49"/>
      <c r="AV1620" s="49"/>
      <c r="AW1620" s="49"/>
      <c r="AX1620" s="49"/>
      <c r="AY1620" s="49"/>
      <c r="AZ1620" s="49"/>
      <c r="BA1620" s="49"/>
      <c r="BB1620" s="49"/>
      <c r="BC1620" s="49"/>
      <c r="BD1620" s="49"/>
      <c r="BE1620" s="49"/>
      <c r="BF1620" s="49"/>
      <c r="BG1620" s="49"/>
      <c r="BH1620" s="49"/>
      <c r="BI1620" s="49"/>
      <c r="BJ1620" s="49"/>
      <c r="BK1620" s="49"/>
      <c r="BL1620" s="49"/>
    </row>
    <row r="1621" spans="3:64" ht="12.95" customHeight="1" x14ac:dyDescent="0.2">
      <c r="C1621" s="71"/>
      <c r="D1621" s="71"/>
      <c r="AA1621" s="49"/>
      <c r="AB1621" s="49"/>
      <c r="AC1621" s="49"/>
      <c r="AD1621" s="49"/>
      <c r="AE1621" s="49"/>
      <c r="AG1621" s="4"/>
      <c r="AN1621" s="49"/>
      <c r="AO1621" s="49"/>
      <c r="AP1621" s="49"/>
      <c r="AQ1621" s="49"/>
      <c r="AR1621" s="49"/>
      <c r="AS1621" s="49"/>
      <c r="AT1621" s="49"/>
      <c r="AU1621" s="49"/>
      <c r="AV1621" s="49"/>
      <c r="AX1621" s="49"/>
      <c r="AY1621" s="49"/>
      <c r="AZ1621" s="49"/>
      <c r="BA1621" s="49"/>
      <c r="BB1621" s="49"/>
      <c r="BC1621" s="49"/>
      <c r="BD1621" s="49"/>
      <c r="BE1621" s="49"/>
      <c r="BF1621" s="49"/>
      <c r="BG1621" s="49"/>
      <c r="BH1621" s="49"/>
      <c r="BI1621" s="49"/>
      <c r="BJ1621" s="49"/>
      <c r="BK1621" s="49"/>
      <c r="BL1621" s="49"/>
    </row>
    <row r="1622" spans="3:64" ht="12.95" customHeight="1" x14ac:dyDescent="0.2">
      <c r="C1622" s="71"/>
      <c r="D1622" s="71"/>
      <c r="AA1622" s="49"/>
      <c r="AB1622" s="49"/>
      <c r="AC1622" s="49"/>
      <c r="AD1622" s="49"/>
      <c r="AE1622" s="49"/>
      <c r="AG1622" s="4"/>
      <c r="AN1622" s="49"/>
      <c r="AO1622" s="49"/>
      <c r="AP1622" s="49"/>
      <c r="AQ1622" s="49"/>
      <c r="AR1622" s="49"/>
      <c r="AS1622" s="49"/>
      <c r="AT1622" s="49"/>
      <c r="AU1622" s="49"/>
      <c r="AV1622" s="49"/>
      <c r="AX1622" s="49"/>
    </row>
    <row r="1623" spans="3:64" ht="12.95" customHeight="1" x14ac:dyDescent="0.2">
      <c r="C1623" s="71"/>
      <c r="D1623" s="71"/>
      <c r="AA1623" s="49"/>
      <c r="AB1623" s="49"/>
      <c r="AC1623" s="49"/>
      <c r="AD1623" s="49"/>
      <c r="AE1623" s="49"/>
      <c r="AG1623" s="4"/>
      <c r="AN1623" s="49"/>
      <c r="AO1623" s="49"/>
      <c r="AP1623" s="49"/>
      <c r="AQ1623" s="49"/>
      <c r="AR1623" s="49"/>
      <c r="AS1623" s="49"/>
      <c r="AT1623" s="49"/>
      <c r="AU1623" s="49"/>
      <c r="AV1623" s="49"/>
      <c r="AW1623" s="49"/>
      <c r="AX1623" s="49"/>
      <c r="AY1623" s="49"/>
      <c r="AZ1623" s="49"/>
      <c r="BA1623" s="49"/>
      <c r="BB1623" s="49"/>
      <c r="BC1623" s="49"/>
      <c r="BD1623" s="49"/>
      <c r="BE1623" s="49"/>
      <c r="BF1623" s="49"/>
      <c r="BG1623" s="49"/>
      <c r="BH1623" s="49"/>
      <c r="BI1623" s="49"/>
      <c r="BJ1623" s="49"/>
      <c r="BK1623" s="49"/>
      <c r="BL1623" s="49"/>
    </row>
    <row r="1624" spans="3:64" ht="12.95" customHeight="1" x14ac:dyDescent="0.2">
      <c r="C1624" s="71"/>
      <c r="D1624" s="71"/>
      <c r="AA1624" s="49"/>
      <c r="AB1624" s="49"/>
      <c r="AC1624" s="49"/>
      <c r="AD1624" s="49"/>
      <c r="AE1624" s="49"/>
      <c r="AG1624" s="4"/>
      <c r="AN1624" s="49"/>
      <c r="AO1624" s="49"/>
      <c r="AP1624" s="49"/>
      <c r="AQ1624" s="49"/>
      <c r="AR1624" s="49"/>
      <c r="AS1624" s="49"/>
      <c r="AT1624" s="49"/>
      <c r="AU1624" s="49"/>
    </row>
    <row r="1625" spans="3:64" ht="12.95" customHeight="1" x14ac:dyDescent="0.2">
      <c r="C1625" s="71"/>
      <c r="D1625" s="71"/>
      <c r="AA1625" s="49"/>
      <c r="AB1625" s="49"/>
      <c r="AC1625" s="49"/>
      <c r="AD1625" s="49"/>
      <c r="AE1625" s="49"/>
      <c r="AG1625" s="4"/>
      <c r="AN1625" s="49"/>
      <c r="AO1625" s="49"/>
      <c r="AP1625" s="49"/>
      <c r="AQ1625" s="49"/>
      <c r="AR1625" s="49"/>
      <c r="AS1625" s="49"/>
      <c r="AT1625" s="49"/>
      <c r="AU1625" s="49"/>
    </row>
    <row r="1626" spans="3:64" ht="12.95" customHeight="1" x14ac:dyDescent="0.2">
      <c r="C1626" s="71"/>
      <c r="D1626" s="71"/>
      <c r="AA1626" s="49"/>
      <c r="AB1626" s="49"/>
      <c r="AC1626" s="49"/>
      <c r="AD1626" s="49"/>
      <c r="AE1626" s="49"/>
      <c r="AG1626" s="4"/>
      <c r="AN1626" s="49"/>
      <c r="AO1626" s="49"/>
      <c r="AP1626" s="49"/>
      <c r="AQ1626" s="49"/>
      <c r="AR1626" s="49"/>
      <c r="AS1626" s="49"/>
      <c r="AT1626" s="49"/>
      <c r="AU1626" s="49"/>
      <c r="AV1626" s="49"/>
      <c r="AX1626" s="49"/>
      <c r="AY1626" s="49"/>
      <c r="AZ1626" s="49"/>
      <c r="BA1626" s="49"/>
      <c r="BB1626" s="49"/>
      <c r="BC1626" s="49"/>
      <c r="BD1626" s="49"/>
      <c r="BE1626" s="49"/>
      <c r="BF1626" s="49"/>
      <c r="BG1626" s="49"/>
      <c r="BH1626" s="49"/>
      <c r="BI1626" s="49"/>
      <c r="BJ1626" s="49"/>
      <c r="BK1626" s="49"/>
      <c r="BL1626" s="49"/>
    </row>
    <row r="1627" spans="3:64" ht="12.95" customHeight="1" x14ac:dyDescent="0.2">
      <c r="C1627" s="71"/>
      <c r="D1627" s="71"/>
      <c r="AA1627" s="49"/>
      <c r="AB1627" s="49"/>
      <c r="AC1627" s="49"/>
      <c r="AD1627" s="49"/>
      <c r="AE1627" s="49"/>
      <c r="AG1627" s="4"/>
      <c r="AN1627" s="49"/>
      <c r="AO1627" s="49"/>
      <c r="AP1627" s="49"/>
      <c r="AQ1627" s="49"/>
      <c r="AR1627" s="49"/>
      <c r="AS1627" s="49"/>
      <c r="AT1627" s="49"/>
      <c r="AU1627" s="49"/>
      <c r="AV1627" s="49"/>
    </row>
    <row r="1628" spans="3:64" ht="12.95" customHeight="1" x14ac:dyDescent="0.2">
      <c r="C1628" s="71"/>
      <c r="D1628" s="71"/>
      <c r="AA1628" s="49"/>
      <c r="AB1628" s="49"/>
      <c r="AC1628" s="49"/>
      <c r="AD1628" s="49"/>
      <c r="AE1628" s="49"/>
      <c r="AG1628" s="4"/>
      <c r="AN1628" s="49"/>
      <c r="AO1628" s="49"/>
      <c r="AP1628" s="49"/>
      <c r="AQ1628" s="49"/>
      <c r="AR1628" s="49"/>
      <c r="AS1628" s="49"/>
      <c r="AT1628" s="49"/>
      <c r="AU1628" s="49"/>
      <c r="AV1628" s="49"/>
      <c r="AW1628" s="49"/>
      <c r="AX1628" s="49"/>
      <c r="AY1628" s="49"/>
      <c r="AZ1628" s="49"/>
      <c r="BA1628" s="49"/>
      <c r="BB1628" s="49"/>
      <c r="BC1628" s="49"/>
      <c r="BD1628" s="49"/>
      <c r="BE1628" s="49"/>
      <c r="BF1628" s="49"/>
      <c r="BG1628" s="49"/>
      <c r="BH1628" s="49"/>
      <c r="BI1628" s="49"/>
      <c r="BJ1628" s="49"/>
      <c r="BK1628" s="49"/>
      <c r="BL1628" s="49"/>
    </row>
    <row r="1629" spans="3:64" ht="12.95" customHeight="1" x14ac:dyDescent="0.2">
      <c r="C1629" s="71"/>
      <c r="D1629" s="71"/>
      <c r="AA1629" s="49"/>
      <c r="AB1629" s="49"/>
      <c r="AC1629" s="49"/>
      <c r="AD1629" s="49"/>
      <c r="AE1629" s="49"/>
      <c r="AG1629" s="4"/>
      <c r="AN1629" s="49"/>
      <c r="AO1629" s="49"/>
      <c r="AP1629" s="49"/>
      <c r="AQ1629" s="49"/>
      <c r="AR1629" s="49"/>
      <c r="AS1629" s="49"/>
      <c r="AT1629" s="49"/>
      <c r="AU1629" s="49"/>
    </row>
    <row r="1630" spans="3:64" ht="12.95" customHeight="1" x14ac:dyDescent="0.2">
      <c r="C1630" s="71"/>
      <c r="D1630" s="71"/>
      <c r="AA1630" s="49"/>
      <c r="AB1630" s="49"/>
      <c r="AC1630" s="49"/>
      <c r="AD1630" s="49"/>
      <c r="AE1630" s="49"/>
      <c r="AG1630" s="4"/>
      <c r="AN1630" s="49"/>
      <c r="AO1630" s="49"/>
      <c r="AP1630" s="49"/>
      <c r="AQ1630" s="49"/>
      <c r="AR1630" s="49"/>
      <c r="AS1630" s="49"/>
      <c r="AT1630" s="49"/>
      <c r="AU1630" s="49"/>
      <c r="AV1630" s="49"/>
      <c r="AW1630" s="49"/>
      <c r="AX1630" s="49"/>
      <c r="AY1630" s="49"/>
      <c r="AZ1630" s="49"/>
      <c r="BA1630" s="49"/>
      <c r="BB1630" s="49"/>
      <c r="BC1630" s="49"/>
      <c r="BD1630" s="49"/>
      <c r="BE1630" s="49"/>
      <c r="BF1630" s="49"/>
      <c r="BG1630" s="49"/>
      <c r="BH1630" s="49"/>
      <c r="BI1630" s="49"/>
      <c r="BJ1630" s="49"/>
      <c r="BK1630" s="49"/>
      <c r="BL1630" s="49"/>
    </row>
    <row r="1631" spans="3:64" ht="12.95" customHeight="1" x14ac:dyDescent="0.2">
      <c r="C1631" s="71"/>
      <c r="D1631" s="71"/>
      <c r="AA1631" s="49"/>
      <c r="AB1631" s="49"/>
      <c r="AC1631" s="49"/>
      <c r="AD1631" s="49"/>
      <c r="AE1631" s="49"/>
      <c r="AG1631" s="4"/>
      <c r="AN1631" s="49"/>
      <c r="AO1631" s="49"/>
      <c r="AP1631" s="49"/>
      <c r="AQ1631" s="49"/>
      <c r="AR1631" s="49"/>
      <c r="AS1631" s="49"/>
      <c r="AT1631" s="49"/>
      <c r="AU1631" s="49"/>
    </row>
    <row r="1632" spans="3:64" ht="12.95" customHeight="1" x14ac:dyDescent="0.2">
      <c r="C1632" s="71"/>
      <c r="D1632" s="71"/>
      <c r="AA1632" s="49"/>
      <c r="AB1632" s="49"/>
      <c r="AC1632" s="49"/>
      <c r="AD1632" s="49"/>
      <c r="AE1632" s="49"/>
      <c r="AG1632" s="4"/>
      <c r="AN1632" s="49"/>
      <c r="AO1632" s="49"/>
      <c r="AP1632" s="49"/>
      <c r="AQ1632" s="49"/>
      <c r="AR1632" s="49"/>
      <c r="AS1632" s="49"/>
      <c r="AT1632" s="49"/>
      <c r="AU1632" s="49"/>
    </row>
    <row r="1633" spans="3:64" ht="12.95" customHeight="1" x14ac:dyDescent="0.2">
      <c r="C1633" s="71"/>
      <c r="D1633" s="71"/>
      <c r="AA1633" s="49"/>
      <c r="AB1633" s="49"/>
      <c r="AC1633" s="49"/>
      <c r="AD1633" s="49"/>
      <c r="AE1633" s="49"/>
      <c r="AG1633" s="4"/>
      <c r="AN1633" s="49"/>
      <c r="AO1633" s="49"/>
      <c r="AP1633" s="49"/>
      <c r="AQ1633" s="49"/>
      <c r="AR1633" s="49"/>
      <c r="AS1633" s="49"/>
      <c r="AT1633" s="49"/>
      <c r="AU1633" s="49"/>
    </row>
    <row r="1634" spans="3:64" ht="12.95" customHeight="1" x14ac:dyDescent="0.2">
      <c r="C1634" s="71"/>
      <c r="D1634" s="71"/>
      <c r="AA1634" s="49"/>
      <c r="AB1634" s="49"/>
      <c r="AC1634" s="49"/>
      <c r="AD1634" s="49"/>
      <c r="AE1634" s="49"/>
      <c r="AG1634" s="4"/>
      <c r="AN1634" s="49"/>
      <c r="AO1634" s="49"/>
      <c r="AP1634" s="49"/>
      <c r="AQ1634" s="49"/>
      <c r="AR1634" s="49"/>
      <c r="AS1634" s="49"/>
      <c r="AT1634" s="49"/>
      <c r="AU1634" s="49"/>
    </row>
    <row r="1635" spans="3:64" ht="12.95" customHeight="1" x14ac:dyDescent="0.2">
      <c r="C1635" s="71"/>
      <c r="D1635" s="71"/>
      <c r="AA1635" s="49"/>
      <c r="AB1635" s="49"/>
      <c r="AC1635" s="49"/>
      <c r="AD1635" s="49"/>
      <c r="AE1635" s="49"/>
      <c r="AG1635" s="4"/>
      <c r="AN1635" s="49"/>
      <c r="AO1635" s="49"/>
      <c r="AP1635" s="49"/>
      <c r="AQ1635" s="49"/>
      <c r="AR1635" s="49"/>
      <c r="AS1635" s="49"/>
      <c r="AT1635" s="49"/>
      <c r="AU1635" s="49"/>
    </row>
    <row r="1636" spans="3:64" ht="12.95" customHeight="1" x14ac:dyDescent="0.2">
      <c r="C1636" s="71"/>
      <c r="D1636" s="71"/>
      <c r="AA1636" s="49"/>
      <c r="AB1636" s="49"/>
      <c r="AC1636" s="49"/>
      <c r="AD1636" s="49"/>
      <c r="AE1636" s="49"/>
      <c r="AG1636" s="4"/>
      <c r="AN1636" s="49"/>
      <c r="AO1636" s="49"/>
      <c r="AP1636" s="49"/>
      <c r="AQ1636" s="49"/>
      <c r="AR1636" s="49"/>
      <c r="AS1636" s="49"/>
      <c r="AT1636" s="49"/>
      <c r="AU1636" s="49"/>
      <c r="AV1636" s="49"/>
      <c r="AX1636" s="49"/>
    </row>
    <row r="1637" spans="3:64" ht="12.95" customHeight="1" x14ac:dyDescent="0.2">
      <c r="C1637" s="71"/>
      <c r="D1637" s="71"/>
      <c r="AA1637" s="49"/>
      <c r="AB1637" s="49"/>
      <c r="AC1637" s="49"/>
      <c r="AD1637" s="49"/>
      <c r="AE1637" s="49"/>
      <c r="AG1637" s="4"/>
      <c r="AN1637" s="49"/>
      <c r="AO1637" s="49"/>
      <c r="AP1637" s="49"/>
      <c r="AQ1637" s="49"/>
      <c r="AR1637" s="49"/>
      <c r="AS1637" s="49"/>
      <c r="AT1637" s="49"/>
      <c r="AU1637" s="49"/>
      <c r="AV1637" s="49"/>
      <c r="AX1637" s="49"/>
    </row>
    <row r="1638" spans="3:64" ht="12.95" customHeight="1" x14ac:dyDescent="0.2">
      <c r="C1638" s="71"/>
      <c r="D1638" s="71"/>
      <c r="AA1638" s="49"/>
      <c r="AB1638" s="49"/>
      <c r="AC1638" s="49"/>
      <c r="AD1638" s="49"/>
      <c r="AE1638" s="49"/>
      <c r="AG1638" s="4"/>
      <c r="AN1638" s="49"/>
      <c r="AO1638" s="49"/>
      <c r="AP1638" s="49"/>
      <c r="AQ1638" s="49"/>
      <c r="AR1638" s="49"/>
      <c r="AS1638" s="49"/>
      <c r="AT1638" s="49"/>
      <c r="AU1638" s="49"/>
      <c r="AV1638" s="49"/>
      <c r="AW1638" s="49"/>
      <c r="AX1638" s="49"/>
      <c r="AY1638" s="49"/>
      <c r="AZ1638" s="49"/>
      <c r="BA1638" s="49"/>
      <c r="BB1638" s="49"/>
      <c r="BC1638" s="49"/>
      <c r="BD1638" s="49"/>
      <c r="BE1638" s="49"/>
      <c r="BF1638" s="49"/>
      <c r="BG1638" s="49"/>
      <c r="BH1638" s="49"/>
      <c r="BI1638" s="49"/>
      <c r="BJ1638" s="49"/>
      <c r="BK1638" s="49"/>
      <c r="BL1638" s="49"/>
    </row>
    <row r="1639" spans="3:64" ht="12.95" customHeight="1" x14ac:dyDescent="0.2">
      <c r="C1639" s="71"/>
      <c r="D1639" s="71"/>
      <c r="AA1639" s="49"/>
      <c r="AB1639" s="49"/>
      <c r="AC1639" s="49"/>
      <c r="AD1639" s="49"/>
      <c r="AE1639" s="49"/>
      <c r="AG1639" s="4"/>
      <c r="AN1639" s="49"/>
      <c r="AO1639" s="49"/>
      <c r="AP1639" s="49"/>
      <c r="AQ1639" s="49"/>
      <c r="AR1639" s="49"/>
      <c r="AS1639" s="49"/>
      <c r="AT1639" s="49"/>
      <c r="AU1639" s="49"/>
    </row>
    <row r="1640" spans="3:64" ht="12.95" customHeight="1" x14ac:dyDescent="0.2">
      <c r="C1640" s="71"/>
      <c r="D1640" s="71"/>
      <c r="AA1640" s="49"/>
      <c r="AB1640" s="49"/>
      <c r="AC1640" s="49"/>
      <c r="AD1640" s="49"/>
      <c r="AE1640" s="49"/>
      <c r="AG1640" s="4"/>
      <c r="AN1640" s="49"/>
      <c r="AO1640" s="49"/>
      <c r="AP1640" s="49"/>
      <c r="AQ1640" s="49"/>
      <c r="AR1640" s="49"/>
      <c r="AS1640" s="49"/>
      <c r="AT1640" s="49"/>
      <c r="AU1640" s="49"/>
      <c r="AV1640" s="49"/>
      <c r="AX1640" s="49"/>
      <c r="AY1640" s="49"/>
      <c r="AZ1640" s="49"/>
      <c r="BA1640" s="49"/>
      <c r="BB1640" s="49"/>
      <c r="BC1640" s="49"/>
      <c r="BD1640" s="49"/>
      <c r="BE1640" s="49"/>
      <c r="BF1640" s="49"/>
      <c r="BG1640" s="49"/>
      <c r="BH1640" s="49"/>
      <c r="BI1640" s="49"/>
      <c r="BJ1640" s="49"/>
      <c r="BK1640" s="49"/>
      <c r="BL1640" s="49"/>
    </row>
    <row r="1641" spans="3:64" ht="12.95" customHeight="1" x14ac:dyDescent="0.2">
      <c r="C1641" s="71"/>
      <c r="D1641" s="71"/>
      <c r="AA1641" s="49"/>
      <c r="AB1641" s="49"/>
      <c r="AC1641" s="49"/>
      <c r="AD1641" s="49"/>
      <c r="AE1641" s="49"/>
      <c r="AG1641" s="4"/>
      <c r="AN1641" s="49"/>
      <c r="AO1641" s="49"/>
      <c r="AP1641" s="49"/>
      <c r="AQ1641" s="49"/>
      <c r="AR1641" s="49"/>
      <c r="AS1641" s="49"/>
      <c r="AT1641" s="49"/>
      <c r="AU1641" s="49"/>
      <c r="AV1641" s="51"/>
    </row>
    <row r="1642" spans="3:64" ht="12.95" customHeight="1" x14ac:dyDescent="0.2">
      <c r="C1642" s="71"/>
      <c r="D1642" s="71"/>
      <c r="AA1642" s="49"/>
      <c r="AB1642" s="49"/>
      <c r="AC1642" s="49"/>
      <c r="AD1642" s="49"/>
      <c r="AE1642" s="49"/>
      <c r="AG1642" s="4"/>
      <c r="AN1642" s="49"/>
      <c r="AO1642" s="49"/>
      <c r="AP1642" s="49"/>
      <c r="AQ1642" s="49"/>
      <c r="AR1642" s="49"/>
      <c r="AS1642" s="49"/>
      <c r="AT1642" s="49"/>
      <c r="AU1642" s="49"/>
      <c r="AV1642" s="49"/>
    </row>
    <row r="1643" spans="3:64" ht="12.95" customHeight="1" x14ac:dyDescent="0.2">
      <c r="C1643" s="71"/>
      <c r="D1643" s="71"/>
      <c r="AA1643" s="49"/>
      <c r="AB1643" s="49"/>
      <c r="AC1643" s="49"/>
      <c r="AD1643" s="49"/>
      <c r="AE1643" s="49"/>
      <c r="AG1643" s="4"/>
      <c r="AN1643" s="49"/>
      <c r="AO1643" s="49"/>
      <c r="AP1643" s="49"/>
      <c r="AQ1643" s="49"/>
      <c r="AR1643" s="49"/>
      <c r="AS1643" s="49"/>
      <c r="AT1643" s="49"/>
      <c r="AU1643" s="49"/>
      <c r="AV1643" s="49"/>
      <c r="AX1643" s="49"/>
      <c r="AY1643" s="49"/>
      <c r="AZ1643" s="49"/>
      <c r="BA1643" s="49"/>
      <c r="BB1643" s="49"/>
      <c r="BC1643" s="49"/>
      <c r="BD1643" s="49"/>
      <c r="BE1643" s="49"/>
      <c r="BF1643" s="49"/>
      <c r="BG1643" s="49"/>
      <c r="BH1643" s="49"/>
      <c r="BI1643" s="49"/>
      <c r="BJ1643" s="49"/>
      <c r="BK1643" s="49"/>
      <c r="BL1643" s="49"/>
    </row>
    <row r="1644" spans="3:64" ht="12.95" customHeight="1" x14ac:dyDescent="0.2">
      <c r="C1644" s="71"/>
      <c r="D1644" s="71"/>
      <c r="AA1644" s="49"/>
      <c r="AB1644" s="49"/>
      <c r="AC1644" s="49"/>
      <c r="AD1644" s="49"/>
      <c r="AE1644" s="49"/>
      <c r="AG1644" s="4"/>
      <c r="AN1644" s="49"/>
      <c r="AO1644" s="49"/>
      <c r="AP1644" s="49"/>
      <c r="AQ1644" s="49"/>
      <c r="AR1644" s="49"/>
      <c r="AS1644" s="49"/>
      <c r="AT1644" s="49"/>
      <c r="AU1644" s="49"/>
      <c r="AV1644" s="49"/>
    </row>
    <row r="1645" spans="3:64" ht="12.95" customHeight="1" x14ac:dyDescent="0.2">
      <c r="C1645" s="71"/>
      <c r="D1645" s="71"/>
      <c r="AA1645" s="49"/>
      <c r="AB1645" s="49"/>
      <c r="AC1645" s="49"/>
      <c r="AD1645" s="49"/>
      <c r="AE1645" s="49"/>
      <c r="AG1645" s="4"/>
      <c r="AN1645" s="49"/>
      <c r="AO1645" s="49"/>
      <c r="AP1645" s="49"/>
      <c r="AQ1645" s="49"/>
      <c r="AR1645" s="49"/>
      <c r="AS1645" s="49"/>
      <c r="AT1645" s="49"/>
      <c r="AU1645" s="49"/>
      <c r="AV1645" s="49"/>
    </row>
    <row r="1646" spans="3:64" ht="12.95" customHeight="1" x14ac:dyDescent="0.2">
      <c r="C1646" s="71"/>
      <c r="D1646" s="71"/>
      <c r="AA1646" s="49"/>
      <c r="AB1646" s="49"/>
      <c r="AC1646" s="49"/>
      <c r="AD1646" s="49"/>
      <c r="AE1646" s="49"/>
      <c r="AG1646" s="4"/>
      <c r="AN1646" s="49"/>
      <c r="AO1646" s="49"/>
      <c r="AP1646" s="49"/>
      <c r="AQ1646" s="49"/>
      <c r="AR1646" s="49"/>
      <c r="AS1646" s="49"/>
      <c r="AT1646" s="49"/>
      <c r="AU1646" s="49"/>
    </row>
    <row r="1647" spans="3:64" ht="12.95" customHeight="1" x14ac:dyDescent="0.2">
      <c r="C1647" s="71"/>
      <c r="D1647" s="71"/>
      <c r="AA1647" s="49"/>
      <c r="AB1647" s="49"/>
      <c r="AC1647" s="49"/>
      <c r="AD1647" s="49"/>
      <c r="AE1647" s="49"/>
      <c r="AG1647" s="4"/>
      <c r="AN1647" s="49"/>
      <c r="AO1647" s="49"/>
      <c r="AP1647" s="49"/>
      <c r="AQ1647" s="49"/>
      <c r="AR1647" s="49"/>
      <c r="AS1647" s="49"/>
      <c r="AT1647" s="49"/>
      <c r="AU1647" s="49"/>
    </row>
    <row r="1648" spans="3:64" ht="12.95" customHeight="1" x14ac:dyDescent="0.2">
      <c r="C1648" s="71"/>
      <c r="D1648" s="71"/>
      <c r="AA1648" s="49"/>
      <c r="AB1648" s="49"/>
      <c r="AC1648" s="49"/>
      <c r="AD1648" s="49"/>
      <c r="AE1648" s="49"/>
      <c r="AG1648" s="4"/>
      <c r="AN1648" s="49"/>
      <c r="AO1648" s="49"/>
      <c r="AP1648" s="49"/>
      <c r="AQ1648" s="49"/>
      <c r="AR1648" s="49"/>
      <c r="AS1648" s="49"/>
      <c r="AT1648" s="49"/>
      <c r="AU1648" s="49"/>
    </row>
    <row r="1649" spans="3:64" ht="12.95" customHeight="1" x14ac:dyDescent="0.2">
      <c r="C1649" s="71"/>
      <c r="D1649" s="71"/>
      <c r="AA1649" s="49"/>
      <c r="AB1649" s="49"/>
      <c r="AC1649" s="49"/>
      <c r="AD1649" s="49"/>
      <c r="AE1649" s="49"/>
      <c r="AG1649" s="4"/>
      <c r="AN1649" s="49"/>
      <c r="AO1649" s="49"/>
      <c r="AP1649" s="49"/>
      <c r="AQ1649" s="49"/>
      <c r="AR1649" s="49"/>
      <c r="AS1649" s="49"/>
      <c r="AT1649" s="49"/>
      <c r="AU1649" s="49"/>
    </row>
    <row r="1650" spans="3:64" ht="12.95" customHeight="1" x14ac:dyDescent="0.2">
      <c r="C1650" s="71"/>
      <c r="D1650" s="71"/>
      <c r="AA1650" s="49"/>
      <c r="AB1650" s="49"/>
      <c r="AC1650" s="49"/>
      <c r="AD1650" s="49"/>
      <c r="AE1650" s="49"/>
      <c r="AG1650" s="4"/>
      <c r="AN1650" s="49"/>
      <c r="AO1650" s="49"/>
      <c r="AP1650" s="49"/>
      <c r="AQ1650" s="49"/>
      <c r="AR1650" s="49"/>
      <c r="AS1650" s="49"/>
      <c r="AT1650" s="49"/>
      <c r="AU1650" s="49"/>
    </row>
    <row r="1651" spans="3:64" ht="12.95" customHeight="1" x14ac:dyDescent="0.2">
      <c r="C1651" s="71"/>
      <c r="D1651" s="71"/>
      <c r="AA1651" s="49"/>
      <c r="AB1651" s="49"/>
      <c r="AC1651" s="49"/>
      <c r="AD1651" s="49"/>
      <c r="AE1651" s="49"/>
      <c r="AG1651" s="4"/>
      <c r="AN1651" s="49"/>
      <c r="AO1651" s="49"/>
      <c r="AP1651" s="49"/>
      <c r="AQ1651" s="49"/>
      <c r="AR1651" s="49"/>
      <c r="AS1651" s="49"/>
      <c r="AT1651" s="49"/>
      <c r="AU1651" s="49"/>
    </row>
    <row r="1652" spans="3:64" ht="12.95" customHeight="1" x14ac:dyDescent="0.2">
      <c r="C1652" s="71"/>
      <c r="D1652" s="71"/>
      <c r="AA1652" s="49"/>
      <c r="AB1652" s="49"/>
      <c r="AC1652" s="49"/>
      <c r="AD1652" s="49"/>
      <c r="AE1652" s="49"/>
      <c r="AG1652" s="4"/>
      <c r="AN1652" s="49"/>
      <c r="AO1652" s="49"/>
      <c r="AP1652" s="49"/>
      <c r="AQ1652" s="49"/>
      <c r="AR1652" s="49"/>
      <c r="AS1652" s="49"/>
      <c r="AT1652" s="49"/>
      <c r="AU1652" s="49"/>
    </row>
    <row r="1653" spans="3:64" ht="12.95" customHeight="1" x14ac:dyDescent="0.2">
      <c r="C1653" s="71"/>
      <c r="D1653" s="71"/>
      <c r="AA1653" s="49"/>
      <c r="AB1653" s="49"/>
      <c r="AC1653" s="49"/>
      <c r="AD1653" s="49"/>
      <c r="AE1653" s="49"/>
      <c r="AG1653" s="4"/>
      <c r="AN1653" s="49"/>
      <c r="AO1653" s="49"/>
      <c r="AP1653" s="49"/>
      <c r="AQ1653" s="49"/>
      <c r="AR1653" s="49"/>
      <c r="AS1653" s="49"/>
      <c r="AT1653" s="49"/>
      <c r="AU1653" s="49"/>
      <c r="AV1653" s="49"/>
    </row>
    <row r="1654" spans="3:64" ht="12.95" customHeight="1" x14ac:dyDescent="0.2">
      <c r="C1654" s="71"/>
      <c r="D1654" s="71"/>
      <c r="AA1654" s="49"/>
      <c r="AB1654" s="49"/>
      <c r="AC1654" s="49"/>
      <c r="AD1654" s="49"/>
      <c r="AE1654" s="49"/>
      <c r="AG1654" s="4"/>
      <c r="AN1654" s="49"/>
      <c r="AO1654" s="49"/>
      <c r="AP1654" s="49"/>
      <c r="AQ1654" s="49"/>
      <c r="AR1654" s="49"/>
      <c r="AS1654" s="49"/>
      <c r="AT1654" s="49"/>
      <c r="AU1654" s="49"/>
      <c r="AV1654" s="49"/>
      <c r="AW1654" s="49"/>
      <c r="AX1654" s="49"/>
      <c r="AY1654" s="49"/>
      <c r="AZ1654" s="49"/>
      <c r="BA1654" s="49"/>
      <c r="BB1654" s="49"/>
      <c r="BC1654" s="49"/>
      <c r="BD1654" s="49"/>
      <c r="BE1654" s="49"/>
      <c r="BF1654" s="49"/>
      <c r="BG1654" s="49"/>
      <c r="BH1654" s="49"/>
      <c r="BI1654" s="49"/>
      <c r="BJ1654" s="49"/>
      <c r="BK1654" s="49"/>
      <c r="BL1654" s="49"/>
    </row>
    <row r="1655" spans="3:64" ht="12.95" customHeight="1" x14ac:dyDescent="0.2">
      <c r="C1655" s="71"/>
      <c r="D1655" s="71"/>
      <c r="AA1655" s="49"/>
      <c r="AB1655" s="49"/>
      <c r="AC1655" s="49"/>
      <c r="AD1655" s="49"/>
      <c r="AE1655" s="49"/>
      <c r="AG1655" s="4"/>
      <c r="AN1655" s="49"/>
      <c r="AO1655" s="49"/>
      <c r="AP1655" s="49"/>
      <c r="AQ1655" s="49"/>
      <c r="AR1655" s="49"/>
      <c r="AS1655" s="49"/>
      <c r="AT1655" s="49"/>
      <c r="AU1655" s="49"/>
    </row>
    <row r="1656" spans="3:64" ht="12.95" customHeight="1" x14ac:dyDescent="0.2">
      <c r="C1656" s="71"/>
      <c r="D1656" s="71"/>
      <c r="AA1656" s="49"/>
      <c r="AB1656" s="49"/>
      <c r="AC1656" s="49"/>
      <c r="AD1656" s="49"/>
      <c r="AE1656" s="49"/>
      <c r="AG1656" s="4"/>
      <c r="AN1656" s="49"/>
      <c r="AO1656" s="49"/>
      <c r="AP1656" s="49"/>
      <c r="AQ1656" s="49"/>
      <c r="AR1656" s="49"/>
      <c r="AS1656" s="49"/>
      <c r="AT1656" s="49"/>
      <c r="AU1656" s="49"/>
    </row>
    <row r="1657" spans="3:64" ht="12.95" customHeight="1" x14ac:dyDescent="0.2">
      <c r="C1657" s="71"/>
      <c r="D1657" s="71"/>
      <c r="AA1657" s="49"/>
      <c r="AB1657" s="49"/>
      <c r="AC1657" s="49"/>
      <c r="AD1657" s="49"/>
      <c r="AE1657" s="49"/>
      <c r="AG1657" s="4"/>
      <c r="AN1657" s="49"/>
      <c r="AO1657" s="49"/>
      <c r="AP1657" s="49"/>
      <c r="AQ1657" s="49"/>
      <c r="AR1657" s="49"/>
      <c r="AS1657" s="49"/>
      <c r="AT1657" s="49"/>
      <c r="AU1657" s="49"/>
    </row>
    <row r="1658" spans="3:64" ht="12.95" customHeight="1" x14ac:dyDescent="0.2">
      <c r="C1658" s="71"/>
      <c r="D1658" s="71"/>
      <c r="AA1658" s="49"/>
      <c r="AB1658" s="49"/>
      <c r="AC1658" s="49"/>
      <c r="AD1658" s="49"/>
      <c r="AE1658" s="49"/>
      <c r="AG1658" s="4"/>
      <c r="AN1658" s="49"/>
      <c r="AO1658" s="49"/>
      <c r="AP1658" s="49"/>
      <c r="AQ1658" s="49"/>
      <c r="AR1658" s="49"/>
      <c r="AS1658" s="49"/>
      <c r="AT1658" s="49"/>
      <c r="AU1658" s="49"/>
    </row>
    <row r="1659" spans="3:64" ht="12.95" customHeight="1" x14ac:dyDescent="0.2">
      <c r="C1659" s="71"/>
      <c r="D1659" s="71"/>
      <c r="AA1659" s="49"/>
      <c r="AB1659" s="49"/>
      <c r="AC1659" s="49"/>
      <c r="AD1659" s="49"/>
      <c r="AE1659" s="49"/>
      <c r="AG1659" s="4"/>
      <c r="AN1659" s="49"/>
      <c r="AO1659" s="49"/>
      <c r="AP1659" s="49"/>
      <c r="AQ1659" s="49"/>
      <c r="AR1659" s="49"/>
      <c r="AS1659" s="49"/>
      <c r="AT1659" s="49"/>
      <c r="AU1659" s="49"/>
      <c r="AV1659" s="49"/>
      <c r="AW1659" s="49"/>
      <c r="AX1659" s="49"/>
      <c r="AY1659" s="49"/>
      <c r="AZ1659" s="49"/>
      <c r="BA1659" s="49"/>
      <c r="BB1659" s="49"/>
      <c r="BC1659" s="49"/>
      <c r="BD1659" s="49"/>
      <c r="BE1659" s="49"/>
      <c r="BF1659" s="49"/>
      <c r="BG1659" s="49"/>
      <c r="BH1659" s="49"/>
      <c r="BI1659" s="49"/>
      <c r="BJ1659" s="49"/>
      <c r="BK1659" s="49"/>
      <c r="BL1659" s="49"/>
    </row>
    <row r="1660" spans="3:64" ht="12.95" customHeight="1" x14ac:dyDescent="0.2">
      <c r="C1660" s="71"/>
      <c r="D1660" s="71"/>
      <c r="AA1660" s="49"/>
      <c r="AB1660" s="49"/>
      <c r="AC1660" s="49"/>
      <c r="AD1660" s="49"/>
      <c r="AE1660" s="49"/>
      <c r="AG1660" s="4"/>
      <c r="AN1660" s="49"/>
      <c r="AO1660" s="49"/>
      <c r="AP1660" s="49"/>
      <c r="AQ1660" s="49"/>
      <c r="AR1660" s="49"/>
      <c r="AS1660" s="49"/>
      <c r="AT1660" s="49"/>
      <c r="AU1660" s="49"/>
    </row>
    <row r="1661" spans="3:64" ht="12.95" customHeight="1" x14ac:dyDescent="0.2">
      <c r="C1661" s="71"/>
      <c r="D1661" s="71"/>
      <c r="AA1661" s="49"/>
      <c r="AB1661" s="49"/>
      <c r="AC1661" s="49"/>
      <c r="AD1661" s="49"/>
      <c r="AE1661" s="49"/>
      <c r="AG1661" s="4"/>
      <c r="AN1661" s="49"/>
      <c r="AO1661" s="49"/>
      <c r="AP1661" s="49"/>
      <c r="AQ1661" s="49"/>
      <c r="AR1661" s="49"/>
      <c r="AS1661" s="49"/>
      <c r="AT1661" s="49"/>
      <c r="AU1661" s="49"/>
    </row>
    <row r="1662" spans="3:64" ht="12.95" customHeight="1" x14ac:dyDescent="0.2">
      <c r="C1662" s="71"/>
      <c r="D1662" s="71"/>
      <c r="AA1662" s="49"/>
      <c r="AB1662" s="49"/>
      <c r="AC1662" s="49"/>
      <c r="AD1662" s="49"/>
      <c r="AE1662" s="49"/>
      <c r="AG1662" s="4"/>
      <c r="AN1662" s="49"/>
      <c r="AO1662" s="49"/>
      <c r="AP1662" s="49"/>
      <c r="AQ1662" s="49"/>
      <c r="AR1662" s="49"/>
      <c r="AS1662" s="49"/>
      <c r="AT1662" s="49"/>
      <c r="AU1662" s="49"/>
      <c r="AV1662" s="49"/>
      <c r="AX1662" s="49"/>
    </row>
    <row r="1663" spans="3:64" ht="12.95" customHeight="1" x14ac:dyDescent="0.2">
      <c r="C1663" s="71"/>
      <c r="D1663" s="71"/>
      <c r="AA1663" s="49"/>
      <c r="AB1663" s="49"/>
      <c r="AC1663" s="49"/>
      <c r="AD1663" s="49"/>
      <c r="AE1663" s="49"/>
      <c r="AG1663" s="4"/>
      <c r="AN1663" s="49"/>
      <c r="AO1663" s="49"/>
      <c r="AP1663" s="49"/>
      <c r="AQ1663" s="49"/>
      <c r="AR1663" s="49"/>
      <c r="AS1663" s="49"/>
      <c r="AT1663" s="49"/>
      <c r="AU1663" s="49"/>
      <c r="AV1663" s="49"/>
      <c r="AX1663" s="49"/>
      <c r="AY1663" s="49"/>
      <c r="AZ1663" s="49"/>
      <c r="BA1663" s="49"/>
      <c r="BB1663" s="49"/>
      <c r="BC1663" s="49"/>
      <c r="BD1663" s="49"/>
      <c r="BE1663" s="49"/>
      <c r="BF1663" s="49"/>
      <c r="BG1663" s="49"/>
      <c r="BH1663" s="49"/>
      <c r="BI1663" s="49"/>
      <c r="BJ1663" s="49"/>
      <c r="BK1663" s="49"/>
      <c r="BL1663" s="49"/>
    </row>
    <row r="1664" spans="3:64" ht="12.95" customHeight="1" x14ac:dyDescent="0.2">
      <c r="C1664" s="71"/>
      <c r="D1664" s="71"/>
      <c r="AA1664" s="49"/>
      <c r="AB1664" s="49"/>
      <c r="AC1664" s="49"/>
      <c r="AD1664" s="49"/>
      <c r="AE1664" s="49"/>
      <c r="AG1664" s="4"/>
      <c r="AN1664" s="49"/>
      <c r="AO1664" s="49"/>
      <c r="AP1664" s="49"/>
      <c r="AQ1664" s="49"/>
      <c r="AR1664" s="49"/>
      <c r="AS1664" s="49"/>
      <c r="AT1664" s="49"/>
      <c r="AU1664" s="49"/>
      <c r="AV1664" s="49"/>
      <c r="AW1664" s="49"/>
      <c r="AX1664" s="49"/>
      <c r="AY1664" s="49"/>
      <c r="AZ1664" s="49"/>
      <c r="BA1664" s="49"/>
      <c r="BB1664" s="49"/>
      <c r="BC1664" s="49"/>
      <c r="BD1664" s="49"/>
      <c r="BE1664" s="49"/>
      <c r="BF1664" s="49"/>
      <c r="BG1664" s="49"/>
      <c r="BH1664" s="49"/>
      <c r="BI1664" s="49"/>
      <c r="BJ1664" s="49"/>
      <c r="BK1664" s="49"/>
      <c r="BL1664" s="49"/>
    </row>
    <row r="1665" spans="3:64" ht="12.95" customHeight="1" x14ac:dyDescent="0.2">
      <c r="C1665" s="71"/>
      <c r="D1665" s="71"/>
      <c r="AA1665" s="49"/>
      <c r="AB1665" s="49"/>
      <c r="AC1665" s="49"/>
      <c r="AD1665" s="49"/>
      <c r="AE1665" s="49"/>
      <c r="AG1665" s="4"/>
      <c r="AN1665" s="49"/>
      <c r="AO1665" s="49"/>
      <c r="AP1665" s="49"/>
      <c r="AQ1665" s="49"/>
      <c r="AR1665" s="49"/>
      <c r="AS1665" s="49"/>
      <c r="AT1665" s="49"/>
      <c r="AU1665" s="49"/>
      <c r="AV1665" s="49"/>
    </row>
    <row r="1666" spans="3:64" ht="12.95" customHeight="1" x14ac:dyDescent="0.2">
      <c r="C1666" s="71"/>
      <c r="D1666" s="71"/>
      <c r="AA1666" s="49"/>
      <c r="AB1666" s="49"/>
      <c r="AC1666" s="49"/>
      <c r="AD1666" s="49"/>
      <c r="AE1666" s="49"/>
      <c r="AG1666" s="4"/>
      <c r="AN1666" s="49"/>
      <c r="AO1666" s="49"/>
      <c r="AP1666" s="49"/>
      <c r="AQ1666" s="49"/>
      <c r="AR1666" s="49"/>
      <c r="AS1666" s="49"/>
      <c r="AT1666" s="49"/>
      <c r="AU1666" s="49"/>
    </row>
    <row r="1667" spans="3:64" ht="12.95" customHeight="1" x14ac:dyDescent="0.2">
      <c r="C1667" s="71"/>
      <c r="D1667" s="71"/>
      <c r="AA1667" s="49"/>
      <c r="AB1667" s="49"/>
      <c r="AC1667" s="49"/>
      <c r="AD1667" s="49"/>
      <c r="AE1667" s="49"/>
      <c r="AG1667" s="4"/>
      <c r="AN1667" s="49"/>
      <c r="AO1667" s="49"/>
      <c r="AP1667" s="49"/>
      <c r="AQ1667" s="49"/>
      <c r="AR1667" s="49"/>
      <c r="AS1667" s="49"/>
      <c r="AT1667" s="49"/>
      <c r="AU1667" s="49"/>
      <c r="AV1667" s="49"/>
    </row>
    <row r="1668" spans="3:64" ht="12.95" customHeight="1" x14ac:dyDescent="0.2">
      <c r="C1668" s="71"/>
      <c r="D1668" s="71"/>
      <c r="AA1668" s="49"/>
      <c r="AB1668" s="49"/>
      <c r="AC1668" s="49"/>
      <c r="AD1668" s="49"/>
      <c r="AE1668" s="49"/>
      <c r="AG1668" s="4"/>
      <c r="AN1668" s="49"/>
      <c r="AO1668" s="49"/>
      <c r="AP1668" s="49"/>
      <c r="AQ1668" s="49"/>
      <c r="AR1668" s="49"/>
      <c r="AS1668" s="49"/>
      <c r="AT1668" s="49"/>
      <c r="AU1668" s="49"/>
      <c r="AV1668" s="49"/>
    </row>
    <row r="1669" spans="3:64" ht="12.95" customHeight="1" x14ac:dyDescent="0.2">
      <c r="C1669" s="71"/>
      <c r="D1669" s="71"/>
      <c r="AA1669" s="49"/>
      <c r="AB1669" s="49"/>
      <c r="AC1669" s="49"/>
      <c r="AD1669" s="49"/>
      <c r="AE1669" s="49"/>
      <c r="AG1669" s="4"/>
      <c r="AN1669" s="49"/>
      <c r="AO1669" s="49"/>
      <c r="AP1669" s="49"/>
      <c r="AQ1669" s="49"/>
      <c r="AR1669" s="49"/>
      <c r="AS1669" s="49"/>
      <c r="AT1669" s="49"/>
      <c r="AU1669" s="49"/>
    </row>
    <row r="1670" spans="3:64" ht="12.95" customHeight="1" x14ac:dyDescent="0.2">
      <c r="C1670" s="71"/>
      <c r="D1670" s="71"/>
      <c r="AA1670" s="49"/>
      <c r="AB1670" s="49"/>
      <c r="AC1670" s="49"/>
      <c r="AD1670" s="49"/>
      <c r="AE1670" s="49"/>
      <c r="AG1670" s="4"/>
      <c r="AN1670" s="49"/>
      <c r="AO1670" s="49"/>
      <c r="AP1670" s="49"/>
      <c r="AQ1670" s="49"/>
      <c r="AR1670" s="49"/>
      <c r="AS1670" s="49"/>
      <c r="AT1670" s="49"/>
      <c r="AU1670" s="49"/>
      <c r="AV1670" s="49"/>
      <c r="AX1670" s="49"/>
    </row>
    <row r="1671" spans="3:64" ht="12.95" customHeight="1" x14ac:dyDescent="0.2">
      <c r="C1671" s="71"/>
      <c r="D1671" s="71"/>
      <c r="AA1671" s="49"/>
      <c r="AB1671" s="49"/>
      <c r="AC1671" s="49"/>
      <c r="AD1671" s="49"/>
      <c r="AE1671" s="49"/>
      <c r="AG1671" s="4"/>
      <c r="AN1671" s="49"/>
      <c r="AO1671" s="49"/>
      <c r="AP1671" s="49"/>
      <c r="AQ1671" s="49"/>
      <c r="AR1671" s="49"/>
      <c r="AS1671" s="49"/>
      <c r="AT1671" s="49"/>
      <c r="AU1671" s="49"/>
    </row>
    <row r="1672" spans="3:64" ht="12.95" customHeight="1" x14ac:dyDescent="0.2">
      <c r="C1672" s="71"/>
      <c r="D1672" s="71"/>
      <c r="AA1672" s="49"/>
      <c r="AB1672" s="49"/>
      <c r="AC1672" s="49"/>
      <c r="AD1672" s="49"/>
      <c r="AE1672" s="49"/>
      <c r="AG1672" s="4"/>
      <c r="AN1672" s="49"/>
      <c r="AO1672" s="49"/>
      <c r="AP1672" s="49"/>
      <c r="AQ1672" s="49"/>
      <c r="AR1672" s="49"/>
      <c r="AS1672" s="49"/>
      <c r="AT1672" s="49"/>
      <c r="AU1672" s="49"/>
    </row>
    <row r="1673" spans="3:64" ht="12.95" customHeight="1" x14ac:dyDescent="0.2">
      <c r="C1673" s="71"/>
      <c r="D1673" s="71"/>
      <c r="AA1673" s="49"/>
      <c r="AB1673" s="49"/>
      <c r="AC1673" s="49"/>
      <c r="AD1673" s="49"/>
      <c r="AE1673" s="49"/>
      <c r="AG1673" s="4"/>
      <c r="AN1673" s="49"/>
      <c r="AO1673" s="49"/>
      <c r="AP1673" s="49"/>
      <c r="AQ1673" s="49"/>
      <c r="AR1673" s="49"/>
      <c r="AS1673" s="49"/>
      <c r="AT1673" s="49"/>
      <c r="AU1673" s="49"/>
    </row>
    <row r="1674" spans="3:64" ht="12.95" customHeight="1" x14ac:dyDescent="0.2">
      <c r="C1674" s="71"/>
      <c r="D1674" s="71"/>
      <c r="AA1674" s="49"/>
      <c r="AB1674" s="49"/>
      <c r="AC1674" s="49"/>
      <c r="AD1674" s="49"/>
      <c r="AE1674" s="49"/>
      <c r="AG1674" s="4"/>
      <c r="AN1674" s="49"/>
      <c r="AO1674" s="49"/>
      <c r="AP1674" s="49"/>
      <c r="AQ1674" s="49"/>
      <c r="AR1674" s="49"/>
      <c r="AS1674" s="49"/>
      <c r="AT1674" s="49"/>
      <c r="AU1674" s="49"/>
      <c r="AV1674" s="49"/>
      <c r="AX1674" s="49"/>
    </row>
    <row r="1675" spans="3:64" ht="12.95" customHeight="1" x14ac:dyDescent="0.2">
      <c r="C1675" s="71"/>
      <c r="D1675" s="71"/>
      <c r="AA1675" s="49"/>
      <c r="AB1675" s="49"/>
      <c r="AC1675" s="49"/>
      <c r="AD1675" s="49"/>
      <c r="AE1675" s="49"/>
      <c r="AG1675" s="4"/>
      <c r="AN1675" s="49"/>
      <c r="AO1675" s="49"/>
      <c r="AP1675" s="49"/>
      <c r="AQ1675" s="49"/>
      <c r="AR1675" s="49"/>
      <c r="AS1675" s="49"/>
      <c r="AT1675" s="49"/>
      <c r="AU1675" s="49"/>
      <c r="AV1675" s="49"/>
    </row>
    <row r="1676" spans="3:64" ht="12.95" customHeight="1" x14ac:dyDescent="0.2">
      <c r="C1676" s="71"/>
      <c r="D1676" s="71"/>
      <c r="AA1676" s="49"/>
      <c r="AB1676" s="49"/>
      <c r="AC1676" s="49"/>
      <c r="AD1676" s="49"/>
      <c r="AE1676" s="49"/>
      <c r="AG1676" s="4"/>
      <c r="AN1676" s="49"/>
      <c r="AO1676" s="49"/>
      <c r="AP1676" s="49"/>
      <c r="AQ1676" s="49"/>
      <c r="AR1676" s="49"/>
      <c r="AS1676" s="49"/>
      <c r="AT1676" s="49"/>
      <c r="AU1676" s="49"/>
      <c r="AV1676" s="49"/>
      <c r="AW1676" s="49"/>
      <c r="AX1676" s="49"/>
      <c r="AY1676" s="49"/>
      <c r="AZ1676" s="49"/>
      <c r="BA1676" s="49"/>
      <c r="BB1676" s="49"/>
      <c r="BC1676" s="49"/>
      <c r="BD1676" s="49"/>
      <c r="BE1676" s="49"/>
      <c r="BF1676" s="49"/>
      <c r="BG1676" s="49"/>
      <c r="BH1676" s="49"/>
      <c r="BI1676" s="49"/>
      <c r="BJ1676" s="49"/>
      <c r="BK1676" s="49"/>
      <c r="BL1676" s="49"/>
    </row>
    <row r="1677" spans="3:64" ht="12.95" customHeight="1" x14ac:dyDescent="0.2">
      <c r="C1677" s="71"/>
      <c r="D1677" s="71"/>
      <c r="AA1677" s="49"/>
      <c r="AB1677" s="49"/>
      <c r="AC1677" s="49"/>
      <c r="AD1677" s="49"/>
      <c r="AE1677" s="49"/>
      <c r="AG1677" s="4"/>
      <c r="AN1677" s="49"/>
      <c r="AO1677" s="49"/>
      <c r="AP1677" s="49"/>
      <c r="AQ1677" s="49"/>
      <c r="AR1677" s="49"/>
      <c r="AS1677" s="49"/>
      <c r="AT1677" s="49"/>
      <c r="AU1677" s="49"/>
      <c r="AV1677" s="49"/>
      <c r="AW1677" s="49"/>
      <c r="AX1677" s="49"/>
      <c r="AY1677" s="49"/>
      <c r="AZ1677" s="49"/>
      <c r="BA1677" s="49"/>
      <c r="BB1677" s="49"/>
      <c r="BC1677" s="49"/>
      <c r="BD1677" s="49"/>
      <c r="BE1677" s="49"/>
      <c r="BF1677" s="49"/>
      <c r="BG1677" s="49"/>
      <c r="BH1677" s="49"/>
      <c r="BI1677" s="49"/>
      <c r="BJ1677" s="49"/>
      <c r="BK1677" s="49"/>
      <c r="BL1677" s="49"/>
    </row>
    <row r="1678" spans="3:64" ht="12.95" customHeight="1" x14ac:dyDescent="0.2">
      <c r="C1678" s="71"/>
      <c r="D1678" s="71"/>
      <c r="AA1678" s="49"/>
      <c r="AB1678" s="49"/>
      <c r="AC1678" s="49"/>
      <c r="AD1678" s="49"/>
      <c r="AE1678" s="49"/>
      <c r="AG1678" s="4"/>
      <c r="AN1678" s="49"/>
      <c r="AO1678" s="49"/>
      <c r="AP1678" s="49"/>
      <c r="AQ1678" s="49"/>
      <c r="AR1678" s="49"/>
      <c r="AS1678" s="49"/>
      <c r="AT1678" s="49"/>
      <c r="AU1678" s="49"/>
      <c r="AV1678" s="49"/>
      <c r="AW1678" s="49"/>
      <c r="AX1678" s="49"/>
      <c r="AY1678" s="49"/>
      <c r="AZ1678" s="49"/>
      <c r="BA1678" s="49"/>
      <c r="BB1678" s="49"/>
      <c r="BC1678" s="49"/>
      <c r="BD1678" s="49"/>
      <c r="BE1678" s="49"/>
      <c r="BF1678" s="49"/>
      <c r="BG1678" s="49"/>
      <c r="BH1678" s="49"/>
      <c r="BI1678" s="49"/>
      <c r="BJ1678" s="49"/>
      <c r="BK1678" s="49"/>
      <c r="BL1678" s="49"/>
    </row>
    <row r="1679" spans="3:64" ht="12.95" customHeight="1" x14ac:dyDescent="0.2">
      <c r="C1679" s="71"/>
      <c r="D1679" s="71"/>
      <c r="AA1679" s="49"/>
      <c r="AB1679" s="49"/>
      <c r="AC1679" s="49"/>
      <c r="AD1679" s="49"/>
      <c r="AE1679" s="49"/>
      <c r="AG1679" s="4"/>
      <c r="AN1679" s="49"/>
      <c r="AO1679" s="49"/>
      <c r="AP1679" s="49"/>
      <c r="AQ1679" s="49"/>
      <c r="AR1679" s="49"/>
      <c r="AS1679" s="49"/>
      <c r="AT1679" s="49"/>
      <c r="AU1679" s="49"/>
      <c r="AV1679" s="49"/>
      <c r="AW1679" s="49"/>
      <c r="AX1679" s="49"/>
      <c r="AY1679" s="49"/>
      <c r="AZ1679" s="49"/>
      <c r="BA1679" s="49"/>
      <c r="BB1679" s="49"/>
      <c r="BC1679" s="49"/>
      <c r="BD1679" s="49"/>
      <c r="BE1679" s="49"/>
      <c r="BF1679" s="49"/>
      <c r="BG1679" s="49"/>
      <c r="BH1679" s="49"/>
      <c r="BI1679" s="49"/>
      <c r="BJ1679" s="49"/>
      <c r="BK1679" s="49"/>
      <c r="BL1679" s="49"/>
    </row>
    <row r="1680" spans="3:64" ht="12.95" customHeight="1" x14ac:dyDescent="0.2">
      <c r="C1680" s="71"/>
      <c r="D1680" s="71"/>
      <c r="AA1680" s="49"/>
      <c r="AB1680" s="49"/>
      <c r="AC1680" s="49"/>
      <c r="AD1680" s="49"/>
      <c r="AE1680" s="49"/>
      <c r="AG1680" s="4"/>
      <c r="AN1680" s="49"/>
      <c r="AO1680" s="49"/>
      <c r="AP1680" s="49"/>
      <c r="AQ1680" s="49"/>
      <c r="AR1680" s="49"/>
      <c r="AS1680" s="49"/>
      <c r="AT1680" s="49"/>
      <c r="AU1680" s="49"/>
      <c r="AV1680" s="49"/>
      <c r="AX1680" s="49"/>
    </row>
    <row r="1681" spans="3:64" ht="12.95" customHeight="1" x14ac:dyDescent="0.2">
      <c r="C1681" s="71"/>
      <c r="D1681" s="71"/>
      <c r="AA1681" s="49"/>
      <c r="AB1681" s="49"/>
      <c r="AC1681" s="49"/>
      <c r="AD1681" s="49"/>
      <c r="AE1681" s="49"/>
      <c r="AG1681" s="4"/>
      <c r="AN1681" s="49"/>
      <c r="AO1681" s="49"/>
      <c r="AP1681" s="49"/>
      <c r="AQ1681" s="49"/>
      <c r="AR1681" s="49"/>
      <c r="AS1681" s="49"/>
      <c r="AT1681" s="49"/>
      <c r="AU1681" s="49"/>
      <c r="AV1681" s="49"/>
      <c r="AW1681" s="49"/>
      <c r="AX1681" s="49"/>
      <c r="AY1681" s="49"/>
      <c r="AZ1681" s="49"/>
      <c r="BA1681" s="49"/>
      <c r="BB1681" s="49"/>
      <c r="BC1681" s="49"/>
      <c r="BD1681" s="49"/>
      <c r="BE1681" s="49"/>
      <c r="BF1681" s="49"/>
      <c r="BG1681" s="49"/>
      <c r="BH1681" s="49"/>
      <c r="BI1681" s="49"/>
      <c r="BJ1681" s="49"/>
      <c r="BK1681" s="49"/>
      <c r="BL1681" s="49"/>
    </row>
    <row r="1682" spans="3:64" ht="12.95" customHeight="1" x14ac:dyDescent="0.2">
      <c r="C1682" s="71"/>
      <c r="D1682" s="71"/>
      <c r="AA1682" s="49"/>
      <c r="AB1682" s="49"/>
      <c r="AC1682" s="49"/>
      <c r="AD1682" s="49"/>
      <c r="AE1682" s="49"/>
      <c r="AG1682" s="4"/>
      <c r="AN1682" s="49"/>
      <c r="AO1682" s="49"/>
      <c r="AP1682" s="49"/>
      <c r="AQ1682" s="49"/>
      <c r="AR1682" s="49"/>
      <c r="AS1682" s="49"/>
      <c r="AT1682" s="49"/>
      <c r="AU1682" s="49"/>
      <c r="AV1682" s="49"/>
      <c r="AW1682" s="49"/>
      <c r="AX1682" s="49"/>
      <c r="AY1682" s="49"/>
      <c r="AZ1682" s="49"/>
      <c r="BA1682" s="49"/>
      <c r="BB1682" s="49"/>
      <c r="BC1682" s="49"/>
      <c r="BD1682" s="49"/>
      <c r="BE1682" s="49"/>
      <c r="BF1682" s="49"/>
      <c r="BG1682" s="49"/>
      <c r="BH1682" s="49"/>
      <c r="BI1682" s="49"/>
      <c r="BJ1682" s="49"/>
      <c r="BK1682" s="49"/>
      <c r="BL1682" s="49"/>
    </row>
    <row r="1683" spans="3:64" ht="12.95" customHeight="1" x14ac:dyDescent="0.2">
      <c r="C1683" s="71"/>
      <c r="D1683" s="71"/>
      <c r="AA1683" s="49"/>
      <c r="AB1683" s="49"/>
      <c r="AC1683" s="49"/>
      <c r="AD1683" s="49"/>
      <c r="AE1683" s="49"/>
      <c r="AG1683" s="4"/>
      <c r="AN1683" s="49"/>
      <c r="AO1683" s="49"/>
      <c r="AP1683" s="49"/>
      <c r="AQ1683" s="49"/>
      <c r="AR1683" s="49"/>
      <c r="AS1683" s="49"/>
      <c r="AT1683" s="49"/>
      <c r="AU1683" s="49"/>
      <c r="AV1683" s="49"/>
      <c r="AX1683" s="49"/>
    </row>
    <row r="1684" spans="3:64" ht="12.95" customHeight="1" x14ac:dyDescent="0.2">
      <c r="C1684" s="71"/>
      <c r="D1684" s="71"/>
      <c r="AA1684" s="49"/>
      <c r="AB1684" s="49"/>
      <c r="AC1684" s="49"/>
      <c r="AD1684" s="49"/>
      <c r="AE1684" s="49"/>
      <c r="AG1684" s="4"/>
      <c r="AN1684" s="49"/>
      <c r="AO1684" s="49"/>
      <c r="AP1684" s="49"/>
      <c r="AQ1684" s="49"/>
      <c r="AR1684" s="49"/>
      <c r="AS1684" s="49"/>
      <c r="AT1684" s="49"/>
      <c r="AU1684" s="49"/>
      <c r="AV1684" s="49"/>
      <c r="AX1684" s="49"/>
    </row>
    <row r="1685" spans="3:64" ht="12.95" customHeight="1" x14ac:dyDescent="0.2">
      <c r="C1685" s="71"/>
      <c r="D1685" s="71"/>
      <c r="AA1685" s="49"/>
      <c r="AB1685" s="49"/>
      <c r="AC1685" s="49"/>
      <c r="AD1685" s="49"/>
      <c r="AE1685" s="49"/>
      <c r="AG1685" s="4"/>
      <c r="AN1685" s="49"/>
      <c r="AO1685" s="49"/>
      <c r="AP1685" s="49"/>
      <c r="AQ1685" s="49"/>
      <c r="AR1685" s="49"/>
      <c r="AS1685" s="49"/>
      <c r="AT1685" s="49"/>
      <c r="AU1685" s="49"/>
      <c r="AV1685" s="49"/>
      <c r="AX1685" s="49"/>
      <c r="AY1685" s="49"/>
      <c r="AZ1685" s="49"/>
      <c r="BA1685" s="49"/>
      <c r="BB1685" s="49"/>
      <c r="BC1685" s="49"/>
      <c r="BD1685" s="49"/>
      <c r="BE1685" s="49"/>
      <c r="BF1685" s="49"/>
      <c r="BG1685" s="49"/>
      <c r="BH1685" s="49"/>
      <c r="BI1685" s="49"/>
      <c r="BJ1685" s="49"/>
      <c r="BK1685" s="49"/>
      <c r="BL1685" s="49"/>
    </row>
    <row r="1686" spans="3:64" ht="12.95" customHeight="1" x14ac:dyDescent="0.2">
      <c r="C1686" s="71"/>
      <c r="D1686" s="71"/>
      <c r="AA1686" s="49"/>
      <c r="AB1686" s="49"/>
      <c r="AC1686" s="49"/>
      <c r="AD1686" s="49"/>
      <c r="AE1686" s="49"/>
      <c r="AG1686" s="4"/>
      <c r="AN1686" s="49"/>
      <c r="AO1686" s="49"/>
      <c r="AP1686" s="49"/>
      <c r="AQ1686" s="49"/>
      <c r="AR1686" s="49"/>
      <c r="AS1686" s="49"/>
      <c r="AT1686" s="49"/>
      <c r="AU1686" s="49"/>
      <c r="AV1686" s="49"/>
      <c r="AW1686" s="49"/>
      <c r="AX1686" s="49"/>
      <c r="AY1686" s="49"/>
      <c r="AZ1686" s="49"/>
      <c r="BA1686" s="49"/>
      <c r="BB1686" s="49"/>
      <c r="BC1686" s="49"/>
      <c r="BD1686" s="49"/>
      <c r="BE1686" s="49"/>
      <c r="BF1686" s="49"/>
      <c r="BG1686" s="49"/>
      <c r="BH1686" s="49"/>
      <c r="BI1686" s="49"/>
      <c r="BJ1686" s="49"/>
      <c r="BK1686" s="49"/>
      <c r="BL1686" s="49"/>
    </row>
    <row r="1687" spans="3:64" ht="12.95" customHeight="1" x14ac:dyDescent="0.2">
      <c r="C1687" s="71"/>
      <c r="D1687" s="71"/>
      <c r="AA1687" s="49"/>
      <c r="AB1687" s="49"/>
      <c r="AC1687" s="49"/>
      <c r="AD1687" s="49"/>
      <c r="AE1687" s="49"/>
      <c r="AG1687" s="4"/>
      <c r="AN1687" s="49"/>
      <c r="AO1687" s="49"/>
      <c r="AP1687" s="49"/>
      <c r="AQ1687" s="49"/>
      <c r="AR1687" s="49"/>
      <c r="AS1687" s="49"/>
      <c r="AT1687" s="49"/>
      <c r="AU1687" s="49"/>
      <c r="AV1687" s="49"/>
      <c r="AW1687" s="49"/>
      <c r="AX1687" s="49"/>
      <c r="AY1687" s="49"/>
      <c r="AZ1687" s="49"/>
      <c r="BA1687" s="49"/>
      <c r="BB1687" s="49"/>
      <c r="BC1687" s="49"/>
      <c r="BD1687" s="49"/>
      <c r="BE1687" s="49"/>
      <c r="BF1687" s="49"/>
      <c r="BG1687" s="49"/>
      <c r="BH1687" s="49"/>
      <c r="BI1687" s="49"/>
      <c r="BJ1687" s="49"/>
      <c r="BK1687" s="49"/>
      <c r="BL1687" s="49"/>
    </row>
    <row r="1688" spans="3:64" ht="12.95" customHeight="1" x14ac:dyDescent="0.2">
      <c r="C1688" s="71"/>
      <c r="D1688" s="71"/>
      <c r="AA1688" s="49"/>
      <c r="AB1688" s="49"/>
      <c r="AC1688" s="49"/>
      <c r="AD1688" s="49"/>
      <c r="AE1688" s="49"/>
      <c r="AG1688" s="4"/>
      <c r="AN1688" s="49"/>
      <c r="AO1688" s="49"/>
      <c r="AP1688" s="49"/>
      <c r="AQ1688" s="49"/>
      <c r="AR1688" s="49"/>
      <c r="AS1688" s="49"/>
      <c r="AT1688" s="49"/>
      <c r="AU1688" s="49"/>
      <c r="AV1688" s="49"/>
    </row>
    <row r="1689" spans="3:64" ht="12.95" customHeight="1" x14ac:dyDescent="0.2">
      <c r="C1689" s="71"/>
      <c r="D1689" s="71"/>
      <c r="AA1689" s="49"/>
      <c r="AB1689" s="49"/>
      <c r="AC1689" s="49"/>
      <c r="AD1689" s="49"/>
      <c r="AE1689" s="49"/>
      <c r="AG1689" s="4"/>
      <c r="AN1689" s="49"/>
      <c r="AO1689" s="49"/>
      <c r="AP1689" s="49"/>
      <c r="AQ1689" s="49"/>
      <c r="AR1689" s="49"/>
      <c r="AS1689" s="49"/>
      <c r="AT1689" s="49"/>
      <c r="AU1689" s="49"/>
      <c r="AV1689" s="49"/>
    </row>
    <row r="1690" spans="3:64" ht="12.95" customHeight="1" x14ac:dyDescent="0.2">
      <c r="C1690" s="71"/>
      <c r="D1690" s="71"/>
      <c r="AA1690" s="49"/>
      <c r="AB1690" s="49"/>
      <c r="AC1690" s="49"/>
      <c r="AD1690" s="49"/>
      <c r="AE1690" s="49"/>
      <c r="AG1690" s="4"/>
      <c r="AN1690" s="49"/>
      <c r="AO1690" s="49"/>
      <c r="AP1690" s="49"/>
      <c r="AQ1690" s="49"/>
      <c r="AR1690" s="49"/>
      <c r="AS1690" s="49"/>
      <c r="AT1690" s="49"/>
      <c r="AU1690" s="49"/>
      <c r="AV1690" s="49"/>
    </row>
    <row r="1691" spans="3:64" ht="12.95" customHeight="1" x14ac:dyDescent="0.2">
      <c r="C1691" s="71"/>
      <c r="D1691" s="71"/>
      <c r="AA1691" s="49"/>
      <c r="AB1691" s="49"/>
      <c r="AC1691" s="49"/>
      <c r="AD1691" s="49"/>
      <c r="AE1691" s="49"/>
      <c r="AG1691" s="4"/>
      <c r="AN1691" s="49"/>
      <c r="AO1691" s="49"/>
      <c r="AP1691" s="49"/>
      <c r="AQ1691" s="49"/>
      <c r="AR1691" s="49"/>
      <c r="AS1691" s="49"/>
      <c r="AT1691" s="49"/>
      <c r="AU1691" s="49"/>
      <c r="AV1691" s="49"/>
      <c r="AX1691" s="49"/>
    </row>
    <row r="1692" spans="3:64" ht="12.95" customHeight="1" x14ac:dyDescent="0.2">
      <c r="C1692" s="71"/>
      <c r="D1692" s="71"/>
      <c r="AA1692" s="49"/>
      <c r="AB1692" s="49"/>
      <c r="AC1692" s="49"/>
      <c r="AD1692" s="49"/>
      <c r="AE1692" s="49"/>
      <c r="AG1692" s="4"/>
      <c r="AN1692" s="49"/>
      <c r="AO1692" s="49"/>
      <c r="AP1692" s="49"/>
      <c r="AQ1692" s="49"/>
      <c r="AR1692" s="49"/>
      <c r="AS1692" s="49"/>
      <c r="AT1692" s="49"/>
      <c r="AU1692" s="49"/>
      <c r="AV1692" s="49"/>
      <c r="AW1692" s="49"/>
      <c r="AX1692" s="49"/>
      <c r="AY1692" s="49"/>
      <c r="AZ1692" s="49"/>
      <c r="BA1692" s="49"/>
      <c r="BB1692" s="49"/>
      <c r="BC1692" s="49"/>
      <c r="BD1692" s="49"/>
      <c r="BE1692" s="49"/>
      <c r="BF1692" s="49"/>
      <c r="BG1692" s="49"/>
      <c r="BH1692" s="49"/>
      <c r="BI1692" s="49"/>
      <c r="BJ1692" s="49"/>
      <c r="BK1692" s="49"/>
      <c r="BL1692" s="49"/>
    </row>
    <row r="1693" spans="3:64" ht="12.95" customHeight="1" x14ac:dyDescent="0.2">
      <c r="C1693" s="71"/>
      <c r="D1693" s="71"/>
      <c r="AA1693" s="49"/>
      <c r="AB1693" s="49"/>
      <c r="AC1693" s="49"/>
      <c r="AD1693" s="49"/>
      <c r="AE1693" s="49"/>
      <c r="AG1693" s="4"/>
      <c r="AN1693" s="49"/>
      <c r="AO1693" s="49"/>
      <c r="AP1693" s="49"/>
      <c r="AQ1693" s="49"/>
      <c r="AR1693" s="49"/>
      <c r="AS1693" s="49"/>
      <c r="AT1693" s="49"/>
      <c r="AU1693" s="49"/>
      <c r="AV1693" s="49"/>
      <c r="AW1693" s="49"/>
      <c r="AX1693" s="49"/>
      <c r="AY1693" s="49"/>
      <c r="AZ1693" s="49"/>
      <c r="BA1693" s="49"/>
      <c r="BB1693" s="49"/>
      <c r="BC1693" s="49"/>
      <c r="BD1693" s="49"/>
      <c r="BE1693" s="49"/>
      <c r="BF1693" s="49"/>
      <c r="BG1693" s="49"/>
      <c r="BH1693" s="49"/>
      <c r="BI1693" s="49"/>
      <c r="BJ1693" s="49"/>
      <c r="BK1693" s="49"/>
      <c r="BL1693" s="49"/>
    </row>
    <row r="1694" spans="3:64" ht="12.95" customHeight="1" x14ac:dyDescent="0.2">
      <c r="C1694" s="71"/>
      <c r="D1694" s="71"/>
      <c r="AA1694" s="49"/>
      <c r="AB1694" s="49"/>
      <c r="AC1694" s="49"/>
      <c r="AD1694" s="49"/>
      <c r="AE1694" s="49"/>
      <c r="AG1694" s="4"/>
      <c r="AN1694" s="49"/>
      <c r="AO1694" s="49"/>
      <c r="AP1694" s="49"/>
      <c r="AQ1694" s="49"/>
      <c r="AR1694" s="49"/>
      <c r="AS1694" s="49"/>
      <c r="AT1694" s="49"/>
      <c r="AU1694" s="49"/>
    </row>
    <row r="1695" spans="3:64" ht="12.95" customHeight="1" x14ac:dyDescent="0.2">
      <c r="C1695" s="71"/>
      <c r="D1695" s="71"/>
      <c r="AA1695" s="49"/>
      <c r="AB1695" s="49"/>
      <c r="AC1695" s="49"/>
      <c r="AD1695" s="49"/>
      <c r="AE1695" s="49"/>
      <c r="AG1695" s="4"/>
      <c r="AN1695" s="49"/>
      <c r="AO1695" s="49"/>
      <c r="AP1695" s="49"/>
      <c r="AQ1695" s="49"/>
      <c r="AR1695" s="49"/>
      <c r="AS1695" s="49"/>
      <c r="AT1695" s="49"/>
      <c r="AU1695" s="49"/>
      <c r="AV1695" s="49"/>
      <c r="AX1695" s="49"/>
    </row>
    <row r="1696" spans="3:64" ht="12.95" customHeight="1" x14ac:dyDescent="0.2">
      <c r="C1696" s="71"/>
      <c r="D1696" s="71"/>
      <c r="AA1696" s="49"/>
      <c r="AB1696" s="49"/>
      <c r="AC1696" s="49"/>
      <c r="AD1696" s="49"/>
      <c r="AE1696" s="49"/>
      <c r="AG1696" s="4"/>
      <c r="AN1696" s="49"/>
      <c r="AO1696" s="49"/>
      <c r="AP1696" s="49"/>
      <c r="AQ1696" s="49"/>
      <c r="AR1696" s="49"/>
      <c r="AS1696" s="49"/>
      <c r="AT1696" s="49"/>
      <c r="AU1696" s="49"/>
      <c r="AV1696" s="49"/>
    </row>
    <row r="1697" spans="3:64" ht="12.95" customHeight="1" x14ac:dyDescent="0.2">
      <c r="C1697" s="71"/>
      <c r="D1697" s="71"/>
      <c r="AA1697" s="49"/>
      <c r="AB1697" s="49"/>
      <c r="AC1697" s="49"/>
      <c r="AD1697" s="49"/>
      <c r="AE1697" s="49"/>
      <c r="AG1697" s="4"/>
      <c r="AN1697" s="49"/>
      <c r="AO1697" s="49"/>
      <c r="AP1697" s="49"/>
      <c r="AQ1697" s="49"/>
      <c r="AR1697" s="49"/>
      <c r="AS1697" s="49"/>
      <c r="AT1697" s="49"/>
      <c r="AU1697" s="49"/>
      <c r="AV1697" s="49"/>
    </row>
    <row r="1698" spans="3:64" ht="12.95" customHeight="1" x14ac:dyDescent="0.2">
      <c r="C1698" s="71"/>
      <c r="D1698" s="71"/>
      <c r="AA1698" s="49"/>
      <c r="AB1698" s="49"/>
      <c r="AC1698" s="49"/>
      <c r="AD1698" s="49"/>
      <c r="AE1698" s="49"/>
      <c r="AG1698" s="4"/>
      <c r="AN1698" s="49"/>
      <c r="AO1698" s="49"/>
      <c r="AP1698" s="49"/>
      <c r="AQ1698" s="49"/>
      <c r="AR1698" s="49"/>
      <c r="AS1698" s="49"/>
      <c r="AT1698" s="49"/>
      <c r="AU1698" s="49"/>
    </row>
    <row r="1699" spans="3:64" ht="12.95" customHeight="1" x14ac:dyDescent="0.2">
      <c r="C1699" s="71"/>
      <c r="D1699" s="71"/>
      <c r="AA1699" s="49"/>
      <c r="AB1699" s="49"/>
      <c r="AC1699" s="49"/>
      <c r="AD1699" s="49"/>
      <c r="AE1699" s="49"/>
      <c r="AG1699" s="4"/>
      <c r="AN1699" s="49"/>
      <c r="AO1699" s="49"/>
      <c r="AP1699" s="49"/>
      <c r="AQ1699" s="49"/>
      <c r="AR1699" s="49"/>
      <c r="AS1699" s="49"/>
      <c r="AT1699" s="49"/>
      <c r="AU1699" s="49"/>
    </row>
    <row r="1700" spans="3:64" ht="12.95" customHeight="1" x14ac:dyDescent="0.2">
      <c r="C1700" s="71"/>
      <c r="D1700" s="71"/>
      <c r="AA1700" s="49"/>
      <c r="AB1700" s="49"/>
      <c r="AC1700" s="49"/>
      <c r="AD1700" s="49"/>
      <c r="AE1700" s="49"/>
      <c r="AG1700" s="4"/>
      <c r="AN1700" s="49"/>
      <c r="AO1700" s="49"/>
      <c r="AP1700" s="49"/>
      <c r="AQ1700" s="49"/>
      <c r="AR1700" s="49"/>
      <c r="AS1700" s="49"/>
      <c r="AT1700" s="49"/>
      <c r="AU1700" s="49"/>
    </row>
    <row r="1701" spans="3:64" ht="12.95" customHeight="1" x14ac:dyDescent="0.2">
      <c r="C1701" s="71"/>
      <c r="D1701" s="71"/>
      <c r="AA1701" s="49"/>
      <c r="AB1701" s="49"/>
      <c r="AC1701" s="49"/>
      <c r="AD1701" s="49"/>
      <c r="AE1701" s="49"/>
      <c r="AG1701" s="4"/>
      <c r="AN1701" s="49"/>
      <c r="AO1701" s="49"/>
      <c r="AP1701" s="49"/>
      <c r="AQ1701" s="49"/>
      <c r="AR1701" s="49"/>
      <c r="AS1701" s="49"/>
      <c r="AT1701" s="49"/>
      <c r="AU1701" s="49"/>
    </row>
    <row r="1702" spans="3:64" ht="12.95" customHeight="1" x14ac:dyDescent="0.2">
      <c r="C1702" s="71"/>
      <c r="D1702" s="71"/>
      <c r="AA1702" s="49"/>
      <c r="AB1702" s="49"/>
      <c r="AC1702" s="49"/>
      <c r="AD1702" s="49"/>
      <c r="AE1702" s="49"/>
      <c r="AG1702" s="4"/>
      <c r="AN1702" s="49"/>
      <c r="AO1702" s="49"/>
      <c r="AP1702" s="49"/>
      <c r="AQ1702" s="49"/>
      <c r="AR1702" s="49"/>
      <c r="AS1702" s="49"/>
      <c r="AT1702" s="49"/>
      <c r="AU1702" s="49"/>
    </row>
    <row r="1703" spans="3:64" ht="12.95" customHeight="1" x14ac:dyDescent="0.2">
      <c r="C1703" s="71"/>
      <c r="D1703" s="71"/>
      <c r="AA1703" s="49"/>
      <c r="AB1703" s="49"/>
      <c r="AC1703" s="49"/>
      <c r="AD1703" s="49"/>
      <c r="AE1703" s="49"/>
      <c r="AG1703" s="4"/>
      <c r="AN1703" s="49"/>
      <c r="AO1703" s="49"/>
      <c r="AP1703" s="49"/>
      <c r="AQ1703" s="49"/>
      <c r="AR1703" s="49"/>
      <c r="AS1703" s="49"/>
      <c r="AT1703" s="49"/>
      <c r="AU1703" s="49"/>
    </row>
    <row r="1704" spans="3:64" ht="12.95" customHeight="1" x14ac:dyDescent="0.2">
      <c r="C1704" s="71"/>
      <c r="D1704" s="71"/>
      <c r="AA1704" s="49"/>
      <c r="AB1704" s="49"/>
      <c r="AC1704" s="49"/>
      <c r="AD1704" s="49"/>
      <c r="AE1704" s="49"/>
      <c r="AG1704" s="4"/>
      <c r="AN1704" s="49"/>
      <c r="AO1704" s="49"/>
      <c r="AP1704" s="49"/>
      <c r="AQ1704" s="49"/>
      <c r="AR1704" s="49"/>
      <c r="AS1704" s="49"/>
      <c r="AT1704" s="49"/>
      <c r="AU1704" s="49"/>
    </row>
    <row r="1705" spans="3:64" ht="12.95" customHeight="1" x14ac:dyDescent="0.2">
      <c r="C1705" s="71"/>
      <c r="D1705" s="71"/>
      <c r="AA1705" s="49"/>
      <c r="AB1705" s="49"/>
      <c r="AC1705" s="49"/>
      <c r="AD1705" s="49"/>
      <c r="AE1705" s="49"/>
      <c r="AG1705" s="4"/>
      <c r="AN1705" s="49"/>
      <c r="AO1705" s="49"/>
      <c r="AP1705" s="49"/>
      <c r="AQ1705" s="49"/>
      <c r="AR1705" s="49"/>
      <c r="AS1705" s="49"/>
      <c r="AT1705" s="49"/>
      <c r="AU1705" s="49"/>
    </row>
    <row r="1706" spans="3:64" ht="12.95" customHeight="1" x14ac:dyDescent="0.2">
      <c r="C1706" s="71"/>
      <c r="D1706" s="71"/>
      <c r="AA1706" s="49"/>
      <c r="AB1706" s="49"/>
      <c r="AC1706" s="49"/>
      <c r="AD1706" s="49"/>
      <c r="AE1706" s="49"/>
      <c r="AG1706" s="4"/>
      <c r="AN1706" s="49"/>
      <c r="AO1706" s="49"/>
      <c r="AP1706" s="49"/>
      <c r="AQ1706" s="49"/>
      <c r="AR1706" s="49"/>
      <c r="AS1706" s="49"/>
      <c r="AT1706" s="49"/>
      <c r="AU1706" s="49"/>
      <c r="AV1706" s="49"/>
    </row>
    <row r="1707" spans="3:64" ht="12.95" customHeight="1" x14ac:dyDescent="0.2">
      <c r="C1707" s="71"/>
      <c r="D1707" s="71"/>
      <c r="AA1707" s="49"/>
      <c r="AB1707" s="49"/>
      <c r="AC1707" s="49"/>
      <c r="AD1707" s="49"/>
      <c r="AE1707" s="49"/>
      <c r="AG1707" s="4"/>
      <c r="AN1707" s="49"/>
      <c r="AO1707" s="49"/>
      <c r="AP1707" s="49"/>
      <c r="AQ1707" s="49"/>
      <c r="AR1707" s="49"/>
      <c r="AS1707" s="49"/>
      <c r="AT1707" s="49"/>
      <c r="AU1707" s="49"/>
      <c r="AV1707" s="49"/>
      <c r="AW1707" s="49"/>
      <c r="AX1707" s="49"/>
      <c r="AY1707" s="49"/>
      <c r="AZ1707" s="49"/>
      <c r="BA1707" s="49"/>
      <c r="BB1707" s="49"/>
      <c r="BC1707" s="49"/>
      <c r="BD1707" s="49"/>
      <c r="BE1707" s="49"/>
      <c r="BF1707" s="49"/>
      <c r="BG1707" s="49"/>
      <c r="BH1707" s="49"/>
      <c r="BI1707" s="49"/>
      <c r="BJ1707" s="49"/>
      <c r="BK1707" s="49"/>
      <c r="BL1707" s="49"/>
    </row>
    <row r="1708" spans="3:64" ht="12.95" customHeight="1" x14ac:dyDescent="0.2">
      <c r="C1708" s="71"/>
      <c r="D1708" s="71"/>
      <c r="AA1708" s="49"/>
      <c r="AB1708" s="49"/>
      <c r="AC1708" s="49"/>
      <c r="AD1708" s="49"/>
      <c r="AE1708" s="49"/>
      <c r="AG1708" s="4"/>
      <c r="AN1708" s="49"/>
      <c r="AO1708" s="49"/>
      <c r="AP1708" s="49"/>
      <c r="AQ1708" s="49"/>
      <c r="AR1708" s="49"/>
      <c r="AS1708" s="49"/>
      <c r="AT1708" s="49"/>
      <c r="AU1708" s="49"/>
      <c r="AV1708" s="49"/>
    </row>
    <row r="1709" spans="3:64" ht="12.95" customHeight="1" x14ac:dyDescent="0.2">
      <c r="C1709" s="71"/>
      <c r="D1709" s="71"/>
      <c r="AA1709" s="49"/>
      <c r="AB1709" s="49"/>
      <c r="AC1709" s="49"/>
      <c r="AD1709" s="49"/>
      <c r="AE1709" s="49"/>
      <c r="AG1709" s="4"/>
      <c r="AN1709" s="49"/>
      <c r="AO1709" s="49"/>
      <c r="AP1709" s="49"/>
      <c r="AQ1709" s="49"/>
      <c r="AR1709" s="49"/>
      <c r="AS1709" s="49"/>
      <c r="AT1709" s="49"/>
      <c r="AU1709" s="49"/>
      <c r="AV1709" s="49"/>
    </row>
    <row r="1710" spans="3:64" ht="12.95" customHeight="1" x14ac:dyDescent="0.2">
      <c r="C1710" s="71"/>
      <c r="D1710" s="71"/>
      <c r="AA1710" s="49"/>
      <c r="AB1710" s="49"/>
      <c r="AC1710" s="49"/>
      <c r="AD1710" s="49"/>
      <c r="AE1710" s="49"/>
      <c r="AG1710" s="4"/>
      <c r="AN1710" s="49"/>
      <c r="AO1710" s="49"/>
      <c r="AP1710" s="49"/>
      <c r="AQ1710" s="49"/>
      <c r="AR1710" s="49"/>
      <c r="AS1710" s="49"/>
      <c r="AT1710" s="49"/>
      <c r="AU1710" s="49"/>
      <c r="AV1710" s="49"/>
      <c r="AX1710" s="49"/>
    </row>
    <row r="1711" spans="3:64" ht="12.95" customHeight="1" x14ac:dyDescent="0.2">
      <c r="C1711" s="71"/>
      <c r="D1711" s="71"/>
      <c r="AA1711" s="49"/>
      <c r="AB1711" s="49"/>
      <c r="AC1711" s="49"/>
      <c r="AD1711" s="49"/>
      <c r="AE1711" s="49"/>
      <c r="AG1711" s="4"/>
      <c r="AN1711" s="49"/>
      <c r="AO1711" s="49"/>
      <c r="AP1711" s="49"/>
      <c r="AQ1711" s="49"/>
      <c r="AR1711" s="49"/>
      <c r="AS1711" s="49"/>
      <c r="AT1711" s="49"/>
      <c r="AU1711" s="49"/>
      <c r="AV1711" s="49"/>
    </row>
    <row r="1712" spans="3:64" ht="12.95" customHeight="1" x14ac:dyDescent="0.2">
      <c r="C1712" s="71"/>
      <c r="D1712" s="71"/>
      <c r="AA1712" s="49"/>
      <c r="AB1712" s="49"/>
      <c r="AC1712" s="49"/>
      <c r="AD1712" s="49"/>
      <c r="AE1712" s="49"/>
      <c r="AG1712" s="4"/>
      <c r="AN1712" s="49"/>
      <c r="AO1712" s="49"/>
      <c r="AP1712" s="49"/>
      <c r="AQ1712" s="49"/>
      <c r="AR1712" s="49"/>
      <c r="AS1712" s="49"/>
      <c r="AT1712" s="49"/>
      <c r="AU1712" s="49"/>
    </row>
    <row r="1713" spans="3:64" ht="12.95" customHeight="1" x14ac:dyDescent="0.2">
      <c r="C1713" s="71"/>
      <c r="D1713" s="71"/>
      <c r="AA1713" s="49"/>
      <c r="AB1713" s="49"/>
      <c r="AC1713" s="49"/>
      <c r="AD1713" s="49"/>
      <c r="AE1713" s="49"/>
      <c r="AG1713" s="4"/>
      <c r="AN1713" s="49"/>
      <c r="AO1713" s="49"/>
      <c r="AP1713" s="49"/>
      <c r="AQ1713" s="49"/>
      <c r="AR1713" s="49"/>
      <c r="AS1713" s="49"/>
      <c r="AT1713" s="49"/>
      <c r="AU1713" s="49"/>
      <c r="AV1713" s="49"/>
      <c r="AX1713" s="49"/>
    </row>
    <row r="1714" spans="3:64" ht="12.95" customHeight="1" x14ac:dyDescent="0.2">
      <c r="C1714" s="71"/>
      <c r="D1714" s="71"/>
      <c r="AA1714" s="49"/>
      <c r="AB1714" s="49"/>
      <c r="AC1714" s="49"/>
      <c r="AD1714" s="49"/>
      <c r="AE1714" s="49"/>
      <c r="AG1714" s="4"/>
      <c r="AN1714" s="49"/>
      <c r="AO1714" s="49"/>
      <c r="AP1714" s="49"/>
      <c r="AQ1714" s="49"/>
      <c r="AR1714" s="49"/>
      <c r="AS1714" s="49"/>
      <c r="AT1714" s="49"/>
      <c r="AU1714" s="49"/>
      <c r="AV1714" s="49"/>
      <c r="AX1714" s="49"/>
      <c r="AY1714" s="49"/>
      <c r="AZ1714" s="49"/>
      <c r="BA1714" s="49"/>
      <c r="BB1714" s="49"/>
      <c r="BC1714" s="49"/>
      <c r="BD1714" s="49"/>
      <c r="BE1714" s="49"/>
      <c r="BF1714" s="49"/>
      <c r="BG1714" s="49"/>
      <c r="BH1714" s="49"/>
      <c r="BI1714" s="49"/>
      <c r="BJ1714" s="49"/>
      <c r="BK1714" s="49"/>
      <c r="BL1714" s="49"/>
    </row>
    <row r="1715" spans="3:64" ht="12.95" customHeight="1" x14ac:dyDescent="0.2">
      <c r="C1715" s="71"/>
      <c r="D1715" s="71"/>
      <c r="AA1715" s="49"/>
      <c r="AB1715" s="49"/>
      <c r="AC1715" s="49"/>
      <c r="AD1715" s="49"/>
      <c r="AE1715" s="49"/>
      <c r="AG1715" s="4"/>
      <c r="AN1715" s="49"/>
      <c r="AO1715" s="49"/>
      <c r="AP1715" s="49"/>
      <c r="AQ1715" s="49"/>
      <c r="AR1715" s="49"/>
      <c r="AS1715" s="49"/>
      <c r="AT1715" s="49"/>
      <c r="AU1715" s="49"/>
      <c r="AV1715" s="49"/>
      <c r="AW1715" s="49"/>
      <c r="AX1715" s="49"/>
      <c r="AY1715" s="49"/>
      <c r="AZ1715" s="49"/>
      <c r="BA1715" s="49"/>
      <c r="BB1715" s="49"/>
      <c r="BC1715" s="49"/>
      <c r="BD1715" s="49"/>
      <c r="BE1715" s="49"/>
      <c r="BF1715" s="49"/>
      <c r="BG1715" s="49"/>
      <c r="BH1715" s="49"/>
      <c r="BI1715" s="49"/>
      <c r="BJ1715" s="49"/>
      <c r="BK1715" s="49"/>
      <c r="BL1715" s="49"/>
    </row>
    <row r="1716" spans="3:64" ht="12.95" customHeight="1" x14ac:dyDescent="0.2">
      <c r="C1716" s="71"/>
      <c r="D1716" s="71"/>
      <c r="AA1716" s="49"/>
      <c r="AB1716" s="49"/>
      <c r="AC1716" s="49"/>
      <c r="AD1716" s="49"/>
      <c r="AE1716" s="49"/>
      <c r="AG1716" s="4"/>
      <c r="AN1716" s="49"/>
      <c r="AO1716" s="49"/>
      <c r="AP1716" s="49"/>
      <c r="AQ1716" s="49"/>
      <c r="AR1716" s="49"/>
      <c r="AS1716" s="49"/>
      <c r="AT1716" s="49"/>
      <c r="AU1716" s="49"/>
      <c r="AV1716" s="49"/>
    </row>
    <row r="1717" spans="3:64" ht="12.95" customHeight="1" x14ac:dyDescent="0.2">
      <c r="C1717" s="71"/>
      <c r="D1717" s="71"/>
      <c r="AA1717" s="49"/>
      <c r="AB1717" s="49"/>
      <c r="AC1717" s="49"/>
      <c r="AD1717" s="49"/>
      <c r="AE1717" s="49"/>
      <c r="AG1717" s="4"/>
      <c r="AN1717" s="49"/>
      <c r="AO1717" s="49"/>
      <c r="AP1717" s="49"/>
      <c r="AQ1717" s="49"/>
      <c r="AR1717" s="49"/>
      <c r="AS1717" s="49"/>
      <c r="AT1717" s="49"/>
      <c r="AU1717" s="49"/>
    </row>
    <row r="1718" spans="3:64" ht="12.95" customHeight="1" x14ac:dyDescent="0.2">
      <c r="C1718" s="71"/>
      <c r="D1718" s="71"/>
      <c r="AA1718" s="49"/>
      <c r="AB1718" s="49"/>
      <c r="AC1718" s="49"/>
      <c r="AD1718" s="49"/>
      <c r="AE1718" s="49"/>
      <c r="AG1718" s="4"/>
      <c r="AN1718" s="49"/>
      <c r="AO1718" s="49"/>
      <c r="AP1718" s="49"/>
      <c r="AQ1718" s="49"/>
      <c r="AR1718" s="49"/>
      <c r="AS1718" s="49"/>
      <c r="AT1718" s="49"/>
      <c r="AU1718" s="49"/>
      <c r="AV1718" s="49"/>
    </row>
    <row r="1719" spans="3:64" ht="12.95" customHeight="1" x14ac:dyDescent="0.2">
      <c r="C1719" s="71"/>
      <c r="D1719" s="71"/>
      <c r="AA1719" s="49"/>
      <c r="AB1719" s="49"/>
      <c r="AC1719" s="49"/>
      <c r="AD1719" s="49"/>
      <c r="AE1719" s="49"/>
      <c r="AG1719" s="4"/>
      <c r="AN1719" s="49"/>
      <c r="AO1719" s="49"/>
      <c r="AP1719" s="49"/>
      <c r="AQ1719" s="49"/>
      <c r="AR1719" s="49"/>
      <c r="AS1719" s="49"/>
      <c r="AT1719" s="49"/>
      <c r="AU1719" s="49"/>
      <c r="AV1719" s="49"/>
    </row>
    <row r="1720" spans="3:64" ht="12.95" customHeight="1" x14ac:dyDescent="0.2">
      <c r="C1720" s="71"/>
      <c r="D1720" s="71"/>
      <c r="AA1720" s="49"/>
      <c r="AB1720" s="49"/>
      <c r="AC1720" s="49"/>
      <c r="AD1720" s="49"/>
      <c r="AE1720" s="49"/>
      <c r="AG1720" s="4"/>
      <c r="AN1720" s="49"/>
      <c r="AO1720" s="49"/>
      <c r="AP1720" s="49"/>
      <c r="AQ1720" s="49"/>
      <c r="AR1720" s="49"/>
      <c r="AS1720" s="49"/>
      <c r="AT1720" s="49"/>
      <c r="AU1720" s="49"/>
      <c r="AV1720" s="49"/>
    </row>
    <row r="1721" spans="3:64" ht="12.95" customHeight="1" x14ac:dyDescent="0.2">
      <c r="C1721" s="71"/>
      <c r="D1721" s="71"/>
      <c r="AA1721" s="49"/>
      <c r="AB1721" s="49"/>
      <c r="AC1721" s="49"/>
      <c r="AD1721" s="49"/>
      <c r="AE1721" s="49"/>
      <c r="AG1721" s="4"/>
      <c r="AN1721" s="49"/>
      <c r="AO1721" s="49"/>
      <c r="AP1721" s="49"/>
      <c r="AQ1721" s="49"/>
      <c r="AR1721" s="49"/>
      <c r="AS1721" s="49"/>
      <c r="AT1721" s="49"/>
      <c r="AU1721" s="49"/>
      <c r="AV1721" s="49"/>
    </row>
    <row r="1722" spans="3:64" ht="12.95" customHeight="1" x14ac:dyDescent="0.2">
      <c r="C1722" s="71"/>
      <c r="D1722" s="71"/>
      <c r="AA1722" s="49"/>
      <c r="AB1722" s="49"/>
      <c r="AC1722" s="49"/>
      <c r="AD1722" s="49"/>
      <c r="AE1722" s="49"/>
      <c r="AG1722" s="4"/>
      <c r="AN1722" s="49"/>
      <c r="AO1722" s="49"/>
      <c r="AP1722" s="49"/>
      <c r="AQ1722" s="49"/>
      <c r="AR1722" s="49"/>
      <c r="AS1722" s="49"/>
      <c r="AT1722" s="49"/>
      <c r="AU1722" s="49"/>
      <c r="AV1722" s="49"/>
    </row>
    <row r="1723" spans="3:64" ht="12.95" customHeight="1" x14ac:dyDescent="0.2">
      <c r="C1723" s="71"/>
      <c r="D1723" s="71"/>
      <c r="AA1723" s="49"/>
      <c r="AB1723" s="49"/>
      <c r="AC1723" s="49"/>
      <c r="AD1723" s="49"/>
      <c r="AE1723" s="49"/>
      <c r="AG1723" s="4"/>
      <c r="AN1723" s="49"/>
      <c r="AO1723" s="49"/>
      <c r="AP1723" s="49"/>
      <c r="AQ1723" s="49"/>
      <c r="AR1723" s="49"/>
      <c r="AS1723" s="49"/>
      <c r="AT1723" s="49"/>
      <c r="AU1723" s="49"/>
      <c r="AV1723" s="49"/>
      <c r="AX1723" s="49"/>
      <c r="AY1723" s="49"/>
      <c r="AZ1723" s="49"/>
      <c r="BA1723" s="49"/>
      <c r="BB1723" s="49"/>
      <c r="BC1723" s="49"/>
      <c r="BD1723" s="49"/>
      <c r="BE1723" s="49"/>
      <c r="BF1723" s="49"/>
      <c r="BG1723" s="49"/>
      <c r="BH1723" s="49"/>
      <c r="BI1723" s="49"/>
      <c r="BJ1723" s="49"/>
      <c r="BK1723" s="49"/>
      <c r="BL1723" s="49"/>
    </row>
    <row r="1724" spans="3:64" ht="12.95" customHeight="1" x14ac:dyDescent="0.2">
      <c r="C1724" s="71"/>
      <c r="D1724" s="71"/>
      <c r="AA1724" s="49"/>
      <c r="AB1724" s="49"/>
      <c r="AC1724" s="49"/>
      <c r="AD1724" s="49"/>
      <c r="AE1724" s="49"/>
      <c r="AG1724" s="4"/>
      <c r="AN1724" s="49"/>
      <c r="AO1724" s="49"/>
      <c r="AP1724" s="49"/>
      <c r="AQ1724" s="49"/>
      <c r="AR1724" s="49"/>
      <c r="AS1724" s="49"/>
      <c r="AT1724" s="49"/>
      <c r="AU1724" s="49"/>
    </row>
    <row r="1725" spans="3:64" ht="12.95" customHeight="1" x14ac:dyDescent="0.2">
      <c r="C1725" s="71"/>
      <c r="D1725" s="71"/>
      <c r="AA1725" s="49"/>
      <c r="AB1725" s="49"/>
      <c r="AC1725" s="49"/>
      <c r="AD1725" s="49"/>
      <c r="AE1725" s="49"/>
      <c r="AG1725" s="4"/>
      <c r="AN1725" s="49"/>
      <c r="AO1725" s="49"/>
      <c r="AP1725" s="49"/>
      <c r="AQ1725" s="49"/>
      <c r="AR1725" s="49"/>
      <c r="AS1725" s="49"/>
      <c r="AT1725" s="49"/>
      <c r="AU1725" s="49"/>
      <c r="AV1725" s="49"/>
    </row>
    <row r="1726" spans="3:64" ht="12.95" customHeight="1" x14ac:dyDescent="0.2">
      <c r="C1726" s="71"/>
      <c r="D1726" s="71"/>
      <c r="AA1726" s="49"/>
      <c r="AB1726" s="49"/>
      <c r="AC1726" s="49"/>
      <c r="AD1726" s="49"/>
      <c r="AE1726" s="49"/>
      <c r="AG1726" s="4"/>
      <c r="AN1726" s="49"/>
      <c r="AO1726" s="49"/>
      <c r="AP1726" s="49"/>
      <c r="AQ1726" s="49"/>
      <c r="AR1726" s="49"/>
      <c r="AS1726" s="49"/>
      <c r="AT1726" s="49"/>
      <c r="AU1726" s="49"/>
      <c r="AV1726" s="49"/>
    </row>
    <row r="1727" spans="3:64" ht="12.95" customHeight="1" x14ac:dyDescent="0.2">
      <c r="C1727" s="71"/>
      <c r="D1727" s="71"/>
      <c r="AA1727" s="49"/>
      <c r="AB1727" s="49"/>
      <c r="AC1727" s="49"/>
      <c r="AD1727" s="49"/>
      <c r="AE1727" s="49"/>
      <c r="AG1727" s="4"/>
      <c r="AN1727" s="49"/>
      <c r="AO1727" s="49"/>
      <c r="AP1727" s="49"/>
      <c r="AQ1727" s="49"/>
      <c r="AR1727" s="49"/>
      <c r="AS1727" s="49"/>
      <c r="AT1727" s="49"/>
      <c r="AU1727" s="49"/>
    </row>
    <row r="1728" spans="3:64" ht="12.95" customHeight="1" x14ac:dyDescent="0.2">
      <c r="C1728" s="71"/>
      <c r="D1728" s="71"/>
      <c r="AA1728" s="49"/>
      <c r="AB1728" s="49"/>
      <c r="AC1728" s="49"/>
      <c r="AD1728" s="49"/>
      <c r="AE1728" s="49"/>
      <c r="AG1728" s="4"/>
      <c r="AN1728" s="49"/>
      <c r="AO1728" s="49"/>
      <c r="AP1728" s="49"/>
      <c r="AQ1728" s="49"/>
      <c r="AR1728" s="49"/>
      <c r="AS1728" s="49"/>
      <c r="AT1728" s="49"/>
      <c r="AU1728" s="49"/>
      <c r="AV1728" s="49"/>
      <c r="AX1728" s="49"/>
      <c r="AY1728" s="49"/>
      <c r="AZ1728" s="49"/>
      <c r="BA1728" s="49"/>
      <c r="BB1728" s="49"/>
      <c r="BC1728" s="49"/>
      <c r="BD1728" s="49"/>
      <c r="BE1728" s="49"/>
      <c r="BF1728" s="49"/>
      <c r="BG1728" s="49"/>
      <c r="BH1728" s="49"/>
      <c r="BI1728" s="49"/>
      <c r="BJ1728" s="49"/>
      <c r="BK1728" s="49"/>
      <c r="BL1728" s="49"/>
    </row>
    <row r="1729" spans="3:64" ht="12.95" customHeight="1" x14ac:dyDescent="0.2">
      <c r="C1729" s="71"/>
      <c r="D1729" s="71"/>
      <c r="AA1729" s="49"/>
      <c r="AB1729" s="49"/>
      <c r="AC1729" s="49"/>
      <c r="AD1729" s="49"/>
      <c r="AE1729" s="49"/>
      <c r="AG1729" s="4"/>
      <c r="AN1729" s="49"/>
      <c r="AO1729" s="49"/>
      <c r="AP1729" s="49"/>
      <c r="AQ1729" s="49"/>
      <c r="AR1729" s="49"/>
      <c r="AS1729" s="49"/>
      <c r="AT1729" s="49"/>
      <c r="AU1729" s="49"/>
      <c r="AV1729" s="49"/>
    </row>
    <row r="1730" spans="3:64" ht="12.95" customHeight="1" x14ac:dyDescent="0.2">
      <c r="C1730" s="71"/>
      <c r="D1730" s="71"/>
      <c r="AA1730" s="49"/>
      <c r="AB1730" s="49"/>
      <c r="AC1730" s="49"/>
      <c r="AD1730" s="49"/>
      <c r="AE1730" s="49"/>
      <c r="AG1730" s="4"/>
      <c r="AN1730" s="49"/>
      <c r="AO1730" s="49"/>
      <c r="AP1730" s="49"/>
      <c r="AQ1730" s="49"/>
      <c r="AR1730" s="49"/>
      <c r="AS1730" s="49"/>
      <c r="AT1730" s="49"/>
      <c r="AU1730" s="49"/>
    </row>
    <row r="1731" spans="3:64" ht="12.95" customHeight="1" x14ac:dyDescent="0.2">
      <c r="C1731" s="71"/>
      <c r="D1731" s="71"/>
      <c r="AA1731" s="49"/>
      <c r="AB1731" s="49"/>
      <c r="AC1731" s="49"/>
      <c r="AD1731" s="49"/>
      <c r="AE1731" s="49"/>
      <c r="AG1731" s="4"/>
      <c r="AN1731" s="49"/>
      <c r="AO1731" s="49"/>
      <c r="AP1731" s="49"/>
      <c r="AQ1731" s="49"/>
      <c r="AR1731" s="49"/>
      <c r="AS1731" s="49"/>
      <c r="AT1731" s="49"/>
      <c r="AU1731" s="49"/>
    </row>
    <row r="1732" spans="3:64" ht="12.95" customHeight="1" x14ac:dyDescent="0.2">
      <c r="C1732" s="71"/>
      <c r="D1732" s="71"/>
      <c r="AA1732" s="49"/>
      <c r="AB1732" s="49"/>
      <c r="AC1732" s="49"/>
      <c r="AD1732" s="49"/>
      <c r="AE1732" s="49"/>
      <c r="AG1732" s="4"/>
      <c r="AN1732" s="49"/>
      <c r="AO1732" s="49"/>
      <c r="AP1732" s="49"/>
      <c r="AQ1732" s="49"/>
      <c r="AR1732" s="49"/>
      <c r="AS1732" s="49"/>
      <c r="AT1732" s="49"/>
      <c r="AU1732" s="49"/>
    </row>
    <row r="1733" spans="3:64" ht="12.95" customHeight="1" x14ac:dyDescent="0.2">
      <c r="C1733" s="71"/>
      <c r="D1733" s="71"/>
      <c r="AA1733" s="49"/>
      <c r="AB1733" s="49"/>
      <c r="AC1733" s="49"/>
      <c r="AD1733" s="49"/>
      <c r="AE1733" s="49"/>
      <c r="AG1733" s="4"/>
      <c r="AN1733" s="49"/>
      <c r="AO1733" s="49"/>
      <c r="AP1733" s="49"/>
      <c r="AQ1733" s="49"/>
      <c r="AR1733" s="49"/>
      <c r="AS1733" s="49"/>
      <c r="AT1733" s="49"/>
      <c r="AU1733" s="49"/>
      <c r="AV1733" s="49"/>
      <c r="AX1733" s="49"/>
      <c r="AY1733" s="49"/>
      <c r="AZ1733" s="49"/>
      <c r="BA1733" s="49"/>
      <c r="BB1733" s="49"/>
      <c r="BC1733" s="49"/>
      <c r="BD1733" s="49"/>
      <c r="BE1733" s="49"/>
      <c r="BF1733" s="49"/>
      <c r="BG1733" s="49"/>
      <c r="BH1733" s="49"/>
      <c r="BI1733" s="49"/>
      <c r="BJ1733" s="49"/>
      <c r="BK1733" s="49"/>
      <c r="BL1733" s="49"/>
    </row>
    <row r="1734" spans="3:64" ht="12.95" customHeight="1" x14ac:dyDescent="0.2">
      <c r="C1734" s="71"/>
      <c r="D1734" s="71"/>
      <c r="AA1734" s="49"/>
      <c r="AB1734" s="49"/>
      <c r="AC1734" s="49"/>
      <c r="AD1734" s="49"/>
      <c r="AE1734" s="49"/>
      <c r="AG1734" s="4"/>
      <c r="AN1734" s="49"/>
      <c r="AO1734" s="49"/>
      <c r="AP1734" s="49"/>
      <c r="AQ1734" s="49"/>
      <c r="AR1734" s="49"/>
      <c r="AS1734" s="49"/>
      <c r="AT1734" s="49"/>
      <c r="AU1734" s="49"/>
    </row>
    <row r="1735" spans="3:64" ht="12.95" customHeight="1" x14ac:dyDescent="0.2">
      <c r="C1735" s="71"/>
      <c r="D1735" s="71"/>
      <c r="AA1735" s="49"/>
      <c r="AB1735" s="49"/>
      <c r="AC1735" s="49"/>
      <c r="AD1735" s="49"/>
      <c r="AE1735" s="49"/>
      <c r="AG1735" s="4"/>
      <c r="AN1735" s="49"/>
      <c r="AO1735" s="49"/>
      <c r="AP1735" s="49"/>
      <c r="AQ1735" s="49"/>
      <c r="AR1735" s="49"/>
      <c r="AS1735" s="49"/>
      <c r="AT1735" s="49"/>
      <c r="AU1735" s="49"/>
      <c r="AV1735" s="49"/>
      <c r="AX1735" s="49"/>
    </row>
    <row r="1736" spans="3:64" ht="12.95" customHeight="1" x14ac:dyDescent="0.2">
      <c r="C1736" s="71"/>
      <c r="D1736" s="71"/>
      <c r="AA1736" s="49"/>
      <c r="AB1736" s="49"/>
      <c r="AC1736" s="49"/>
      <c r="AD1736" s="49"/>
      <c r="AE1736" s="49"/>
      <c r="AG1736" s="4"/>
      <c r="AN1736" s="49"/>
      <c r="AO1736" s="49"/>
      <c r="AP1736" s="49"/>
      <c r="AQ1736" s="49"/>
      <c r="AR1736" s="49"/>
      <c r="AS1736" s="49"/>
      <c r="AT1736" s="49"/>
      <c r="AU1736" s="49"/>
    </row>
    <row r="1737" spans="3:64" ht="12.95" customHeight="1" x14ac:dyDescent="0.2">
      <c r="C1737" s="71"/>
      <c r="D1737" s="71"/>
      <c r="AA1737" s="49"/>
      <c r="AB1737" s="49"/>
      <c r="AC1737" s="49"/>
      <c r="AD1737" s="49"/>
      <c r="AE1737" s="49"/>
      <c r="AG1737" s="4"/>
      <c r="AN1737" s="49"/>
      <c r="AO1737" s="49"/>
      <c r="AP1737" s="49"/>
      <c r="AQ1737" s="49"/>
      <c r="AR1737" s="49"/>
      <c r="AS1737" s="49"/>
      <c r="AT1737" s="49"/>
      <c r="AU1737" s="49"/>
    </row>
    <row r="1738" spans="3:64" ht="12.95" customHeight="1" x14ac:dyDescent="0.2">
      <c r="C1738" s="71"/>
      <c r="D1738" s="71"/>
      <c r="AA1738" s="49"/>
      <c r="AB1738" s="49"/>
      <c r="AC1738" s="49"/>
      <c r="AD1738" s="49"/>
      <c r="AE1738" s="49"/>
      <c r="AG1738" s="4"/>
      <c r="AN1738" s="49"/>
      <c r="AO1738" s="49"/>
      <c r="AP1738" s="49"/>
      <c r="AQ1738" s="49"/>
      <c r="AR1738" s="49"/>
      <c r="AS1738" s="49"/>
      <c r="AT1738" s="49"/>
      <c r="AU1738" s="49"/>
      <c r="AV1738" s="49"/>
      <c r="AW1738" s="49"/>
      <c r="AX1738" s="49"/>
      <c r="AY1738" s="49"/>
      <c r="AZ1738" s="49"/>
      <c r="BA1738" s="49"/>
      <c r="BB1738" s="49"/>
      <c r="BC1738" s="49"/>
      <c r="BD1738" s="49"/>
      <c r="BE1738" s="49"/>
      <c r="BF1738" s="49"/>
      <c r="BG1738" s="49"/>
      <c r="BH1738" s="49"/>
      <c r="BI1738" s="49"/>
      <c r="BJ1738" s="49"/>
      <c r="BK1738" s="49"/>
      <c r="BL1738" s="49"/>
    </row>
    <row r="1739" spans="3:64" ht="12.95" customHeight="1" x14ac:dyDescent="0.2">
      <c r="C1739" s="71"/>
      <c r="D1739" s="71"/>
      <c r="AA1739" s="49"/>
      <c r="AB1739" s="49"/>
      <c r="AC1739" s="49"/>
      <c r="AD1739" s="49"/>
      <c r="AE1739" s="49"/>
      <c r="AG1739" s="4"/>
      <c r="AN1739" s="49"/>
      <c r="AO1739" s="49"/>
      <c r="AP1739" s="49"/>
      <c r="AQ1739" s="49"/>
      <c r="AR1739" s="49"/>
      <c r="AS1739" s="49"/>
      <c r="AT1739" s="49"/>
      <c r="AU1739" s="49"/>
      <c r="AV1739" s="49"/>
      <c r="AW1739" s="49"/>
      <c r="AX1739" s="49"/>
      <c r="AY1739" s="49"/>
      <c r="AZ1739" s="49"/>
      <c r="BA1739" s="49"/>
      <c r="BB1739" s="49"/>
      <c r="BC1739" s="49"/>
      <c r="BD1739" s="49"/>
      <c r="BE1739" s="49"/>
      <c r="BF1739" s="49"/>
      <c r="BG1739" s="49"/>
      <c r="BH1739" s="49"/>
      <c r="BI1739" s="49"/>
      <c r="BJ1739" s="49"/>
      <c r="BK1739" s="49"/>
      <c r="BL1739" s="49"/>
    </row>
    <row r="1740" spans="3:64" ht="12.95" customHeight="1" x14ac:dyDescent="0.2">
      <c r="C1740" s="71"/>
      <c r="D1740" s="71"/>
      <c r="AA1740" s="49"/>
      <c r="AB1740" s="49"/>
      <c r="AC1740" s="49"/>
      <c r="AD1740" s="49"/>
      <c r="AE1740" s="49"/>
      <c r="AG1740" s="4"/>
      <c r="AN1740" s="49"/>
      <c r="AO1740" s="49"/>
      <c r="AP1740" s="49"/>
      <c r="AQ1740" s="49"/>
      <c r="AR1740" s="49"/>
      <c r="AS1740" s="49"/>
      <c r="AT1740" s="49"/>
      <c r="AU1740" s="49"/>
    </row>
    <row r="1741" spans="3:64" ht="12.95" customHeight="1" x14ac:dyDescent="0.2">
      <c r="C1741" s="71"/>
      <c r="D1741" s="71"/>
      <c r="AA1741" s="49"/>
      <c r="AB1741" s="49"/>
      <c r="AC1741" s="49"/>
      <c r="AD1741" s="49"/>
      <c r="AE1741" s="49"/>
      <c r="AG1741" s="4"/>
      <c r="AN1741" s="49"/>
      <c r="AO1741" s="49"/>
      <c r="AP1741" s="49"/>
      <c r="AQ1741" s="49"/>
      <c r="AR1741" s="49"/>
      <c r="AS1741" s="49"/>
      <c r="AT1741" s="49"/>
      <c r="AU1741" s="49"/>
    </row>
    <row r="1742" spans="3:64" ht="12.95" customHeight="1" x14ac:dyDescent="0.2">
      <c r="C1742" s="71"/>
      <c r="D1742" s="71"/>
      <c r="AA1742" s="49"/>
      <c r="AB1742" s="49"/>
      <c r="AC1742" s="49"/>
      <c r="AD1742" s="49"/>
      <c r="AE1742" s="49"/>
      <c r="AG1742" s="4"/>
      <c r="AN1742" s="49"/>
      <c r="AO1742" s="49"/>
      <c r="AP1742" s="49"/>
      <c r="AQ1742" s="49"/>
      <c r="AR1742" s="49"/>
      <c r="AS1742" s="49"/>
      <c r="AT1742" s="49"/>
      <c r="AU1742" s="49"/>
      <c r="AV1742" s="49"/>
    </row>
    <row r="1743" spans="3:64" ht="12.95" customHeight="1" x14ac:dyDescent="0.2">
      <c r="C1743" s="71"/>
      <c r="D1743" s="71"/>
      <c r="AA1743" s="49"/>
      <c r="AB1743" s="49"/>
      <c r="AC1743" s="49"/>
      <c r="AD1743" s="49"/>
      <c r="AE1743" s="49"/>
      <c r="AG1743" s="4"/>
      <c r="AN1743" s="49"/>
      <c r="AO1743" s="49"/>
      <c r="AP1743" s="49"/>
      <c r="AQ1743" s="49"/>
      <c r="AR1743" s="49"/>
      <c r="AS1743" s="49"/>
      <c r="AT1743" s="49"/>
      <c r="AU1743" s="49"/>
    </row>
    <row r="1744" spans="3:64" ht="12.95" customHeight="1" x14ac:dyDescent="0.2">
      <c r="C1744" s="71"/>
      <c r="D1744" s="71"/>
      <c r="AA1744" s="49"/>
      <c r="AB1744" s="49"/>
      <c r="AC1744" s="49"/>
      <c r="AD1744" s="49"/>
      <c r="AE1744" s="49"/>
      <c r="AG1744" s="4"/>
      <c r="AN1744" s="49"/>
      <c r="AO1744" s="49"/>
      <c r="AP1744" s="49"/>
      <c r="AQ1744" s="49"/>
      <c r="AR1744" s="49"/>
      <c r="AS1744" s="49"/>
      <c r="AT1744" s="49"/>
      <c r="AU1744" s="49"/>
    </row>
    <row r="1745" spans="3:64" ht="12.95" customHeight="1" x14ac:dyDescent="0.2">
      <c r="C1745" s="71"/>
      <c r="D1745" s="71"/>
      <c r="AA1745" s="49"/>
      <c r="AB1745" s="49"/>
      <c r="AC1745" s="49"/>
      <c r="AD1745" s="49"/>
      <c r="AE1745" s="49"/>
      <c r="AG1745" s="4"/>
      <c r="AN1745" s="49"/>
      <c r="AO1745" s="49"/>
      <c r="AP1745" s="49"/>
      <c r="AQ1745" s="49"/>
      <c r="AR1745" s="49"/>
      <c r="AS1745" s="49"/>
      <c r="AT1745" s="49"/>
      <c r="AU1745" s="49"/>
    </row>
    <row r="1746" spans="3:64" ht="12.95" customHeight="1" x14ac:dyDescent="0.2">
      <c r="C1746" s="71"/>
      <c r="D1746" s="71"/>
      <c r="AA1746" s="49"/>
      <c r="AB1746" s="49"/>
      <c r="AC1746" s="49"/>
      <c r="AD1746" s="49"/>
      <c r="AE1746" s="49"/>
      <c r="AG1746" s="4"/>
      <c r="AN1746" s="49"/>
      <c r="AO1746" s="49"/>
      <c r="AP1746" s="49"/>
      <c r="AQ1746" s="49"/>
      <c r="AR1746" s="49"/>
      <c r="AS1746" s="49"/>
      <c r="AT1746" s="49"/>
      <c r="AU1746" s="49"/>
    </row>
    <row r="1747" spans="3:64" ht="12.95" customHeight="1" x14ac:dyDescent="0.2">
      <c r="C1747" s="71"/>
      <c r="D1747" s="71"/>
      <c r="AA1747" s="49"/>
      <c r="AB1747" s="49"/>
      <c r="AC1747" s="49"/>
      <c r="AD1747" s="49"/>
      <c r="AE1747" s="49"/>
      <c r="AG1747" s="4"/>
      <c r="AN1747" s="49"/>
      <c r="AO1747" s="49"/>
      <c r="AP1747" s="49"/>
      <c r="AQ1747" s="49"/>
      <c r="AR1747" s="49"/>
      <c r="AS1747" s="49"/>
      <c r="AT1747" s="49"/>
      <c r="AU1747" s="49"/>
    </row>
    <row r="1748" spans="3:64" ht="12.95" customHeight="1" x14ac:dyDescent="0.2">
      <c r="C1748" s="71"/>
      <c r="D1748" s="71"/>
      <c r="AA1748" s="49"/>
      <c r="AB1748" s="49"/>
      <c r="AC1748" s="49"/>
      <c r="AD1748" s="49"/>
      <c r="AE1748" s="49"/>
      <c r="AG1748" s="4"/>
      <c r="AN1748" s="49"/>
      <c r="AO1748" s="49"/>
      <c r="AP1748" s="49"/>
      <c r="AQ1748" s="49"/>
      <c r="AR1748" s="49"/>
      <c r="AS1748" s="49"/>
      <c r="AT1748" s="49"/>
      <c r="AU1748" s="49"/>
      <c r="AV1748" s="49"/>
    </row>
    <row r="1749" spans="3:64" ht="12.95" customHeight="1" x14ac:dyDescent="0.2">
      <c r="C1749" s="71"/>
      <c r="D1749" s="71"/>
      <c r="AA1749" s="49"/>
      <c r="AB1749" s="49"/>
      <c r="AC1749" s="49"/>
      <c r="AD1749" s="49"/>
      <c r="AE1749" s="49"/>
      <c r="AG1749" s="4"/>
      <c r="AN1749" s="49"/>
      <c r="AO1749" s="49"/>
      <c r="AP1749" s="49"/>
      <c r="AQ1749" s="49"/>
      <c r="AR1749" s="49"/>
      <c r="AS1749" s="49"/>
      <c r="AT1749" s="49"/>
      <c r="AU1749" s="49"/>
    </row>
    <row r="1750" spans="3:64" ht="12.95" customHeight="1" x14ac:dyDescent="0.2">
      <c r="C1750" s="71"/>
      <c r="D1750" s="71"/>
      <c r="AA1750" s="49"/>
      <c r="AB1750" s="49"/>
      <c r="AC1750" s="49"/>
      <c r="AD1750" s="49"/>
      <c r="AE1750" s="49"/>
      <c r="AG1750" s="4"/>
      <c r="AN1750" s="49"/>
      <c r="AO1750" s="49"/>
      <c r="AP1750" s="49"/>
      <c r="AQ1750" s="49"/>
      <c r="AR1750" s="49"/>
      <c r="AS1750" s="49"/>
      <c r="AT1750" s="49"/>
      <c r="AU1750" s="49"/>
    </row>
    <row r="1751" spans="3:64" ht="12.95" customHeight="1" x14ac:dyDescent="0.2">
      <c r="C1751" s="71"/>
      <c r="D1751" s="71"/>
      <c r="AA1751" s="49"/>
      <c r="AB1751" s="49"/>
      <c r="AC1751" s="49"/>
      <c r="AD1751" s="49"/>
      <c r="AE1751" s="49"/>
      <c r="AG1751" s="4"/>
      <c r="AN1751" s="49"/>
      <c r="AO1751" s="49"/>
      <c r="AP1751" s="49"/>
      <c r="AQ1751" s="49"/>
      <c r="AR1751" s="49"/>
      <c r="AS1751" s="49"/>
      <c r="AT1751" s="49"/>
      <c r="AU1751" s="49"/>
      <c r="AV1751" s="49"/>
      <c r="AW1751" s="49"/>
      <c r="AX1751" s="49"/>
      <c r="AY1751" s="49"/>
      <c r="AZ1751" s="49"/>
      <c r="BA1751" s="49"/>
      <c r="BB1751" s="49"/>
      <c r="BC1751" s="49"/>
      <c r="BD1751" s="49"/>
      <c r="BE1751" s="49"/>
      <c r="BF1751" s="49"/>
      <c r="BG1751" s="49"/>
      <c r="BH1751" s="49"/>
      <c r="BI1751" s="49"/>
      <c r="BJ1751" s="49"/>
      <c r="BK1751" s="49"/>
      <c r="BL1751" s="49"/>
    </row>
    <row r="1752" spans="3:64" ht="12.95" customHeight="1" x14ac:dyDescent="0.2">
      <c r="C1752" s="71"/>
      <c r="D1752" s="71"/>
      <c r="AA1752" s="49"/>
      <c r="AB1752" s="49"/>
      <c r="AC1752" s="49"/>
      <c r="AD1752" s="49"/>
      <c r="AE1752" s="49"/>
      <c r="AG1752" s="4"/>
      <c r="AN1752" s="49"/>
      <c r="AO1752" s="49"/>
      <c r="AP1752" s="49"/>
      <c r="AQ1752" s="49"/>
      <c r="AR1752" s="49"/>
      <c r="AS1752" s="49"/>
      <c r="AT1752" s="49"/>
      <c r="AU1752" s="49"/>
    </row>
    <row r="1753" spans="3:64" ht="12.95" customHeight="1" x14ac:dyDescent="0.2">
      <c r="C1753" s="71"/>
      <c r="D1753" s="71"/>
      <c r="AA1753" s="49"/>
      <c r="AB1753" s="49"/>
      <c r="AC1753" s="49"/>
      <c r="AD1753" s="49"/>
      <c r="AE1753" s="49"/>
      <c r="AG1753" s="4"/>
      <c r="AN1753" s="49"/>
      <c r="AO1753" s="49"/>
      <c r="AP1753" s="49"/>
      <c r="AQ1753" s="49"/>
      <c r="AR1753" s="49"/>
      <c r="AS1753" s="49"/>
      <c r="AT1753" s="49"/>
      <c r="AU1753" s="49"/>
    </row>
    <row r="1754" spans="3:64" ht="12.95" customHeight="1" x14ac:dyDescent="0.2">
      <c r="C1754" s="71"/>
      <c r="D1754" s="71"/>
      <c r="AA1754" s="49"/>
      <c r="AB1754" s="49"/>
      <c r="AC1754" s="49"/>
      <c r="AD1754" s="49"/>
      <c r="AE1754" s="49"/>
      <c r="AG1754" s="4"/>
      <c r="AN1754" s="49"/>
      <c r="AO1754" s="49"/>
      <c r="AP1754" s="49"/>
      <c r="AQ1754" s="49"/>
      <c r="AR1754" s="49"/>
      <c r="AS1754" s="49"/>
      <c r="AT1754" s="49"/>
      <c r="AU1754" s="49"/>
    </row>
    <row r="1755" spans="3:64" ht="12.95" customHeight="1" x14ac:dyDescent="0.2">
      <c r="C1755" s="71"/>
      <c r="D1755" s="71"/>
      <c r="AA1755" s="49"/>
      <c r="AB1755" s="49"/>
      <c r="AC1755" s="49"/>
      <c r="AD1755" s="49"/>
      <c r="AE1755" s="49"/>
      <c r="AG1755" s="4"/>
      <c r="AN1755" s="49"/>
      <c r="AO1755" s="49"/>
      <c r="AP1755" s="49"/>
      <c r="AQ1755" s="49"/>
      <c r="AR1755" s="49"/>
      <c r="AS1755" s="49"/>
      <c r="AT1755" s="49"/>
      <c r="AU1755" s="49"/>
    </row>
    <row r="1756" spans="3:64" ht="12.95" customHeight="1" x14ac:dyDescent="0.2">
      <c r="C1756" s="71"/>
      <c r="D1756" s="71"/>
      <c r="AA1756" s="49"/>
      <c r="AB1756" s="49"/>
      <c r="AC1756" s="49"/>
      <c r="AD1756" s="49"/>
      <c r="AE1756" s="49"/>
      <c r="AG1756" s="4"/>
      <c r="AN1756" s="49"/>
      <c r="AO1756" s="49"/>
      <c r="AP1756" s="49"/>
      <c r="AQ1756" s="49"/>
      <c r="AR1756" s="49"/>
      <c r="AS1756" s="49"/>
      <c r="AT1756" s="49"/>
      <c r="AU1756" s="49"/>
    </row>
    <row r="1757" spans="3:64" ht="12.95" customHeight="1" x14ac:dyDescent="0.2">
      <c r="C1757" s="71"/>
      <c r="D1757" s="71"/>
      <c r="AA1757" s="49"/>
      <c r="AB1757" s="49"/>
      <c r="AC1757" s="49"/>
      <c r="AD1757" s="49"/>
      <c r="AE1757" s="49"/>
      <c r="AG1757" s="4"/>
      <c r="AN1757" s="49"/>
      <c r="AO1757" s="49"/>
      <c r="AP1757" s="49"/>
      <c r="AQ1757" s="49"/>
      <c r="AR1757" s="49"/>
      <c r="AS1757" s="49"/>
      <c r="AT1757" s="49"/>
      <c r="AU1757" s="49"/>
      <c r="AV1757" s="49"/>
      <c r="AW1757" s="49"/>
      <c r="AX1757" s="49"/>
      <c r="AY1757" s="49"/>
      <c r="AZ1757" s="49"/>
      <c r="BA1757" s="49"/>
      <c r="BB1757" s="49"/>
      <c r="BC1757" s="49"/>
      <c r="BD1757" s="49"/>
      <c r="BE1757" s="49"/>
      <c r="BF1757" s="49"/>
      <c r="BG1757" s="49"/>
      <c r="BH1757" s="49"/>
      <c r="BI1757" s="49"/>
      <c r="BJ1757" s="49"/>
      <c r="BK1757" s="49"/>
      <c r="BL1757" s="49"/>
    </row>
    <row r="1758" spans="3:64" ht="12.95" customHeight="1" x14ac:dyDescent="0.2">
      <c r="C1758" s="71"/>
      <c r="D1758" s="71"/>
      <c r="AA1758" s="49"/>
      <c r="AB1758" s="49"/>
      <c r="AC1758" s="49"/>
      <c r="AD1758" s="49"/>
      <c r="AE1758" s="49"/>
      <c r="AG1758" s="4"/>
      <c r="AN1758" s="49"/>
      <c r="AO1758" s="49"/>
      <c r="AP1758" s="49"/>
      <c r="AQ1758" s="49"/>
      <c r="AR1758" s="49"/>
      <c r="AS1758" s="49"/>
      <c r="AT1758" s="49"/>
      <c r="AU1758" s="49"/>
      <c r="AV1758" s="49"/>
      <c r="AW1758" s="49"/>
      <c r="AX1758" s="49"/>
      <c r="AY1758" s="49"/>
      <c r="AZ1758" s="49"/>
      <c r="BA1758" s="49"/>
      <c r="BB1758" s="49"/>
      <c r="BC1758" s="49"/>
      <c r="BD1758" s="49"/>
      <c r="BE1758" s="49"/>
      <c r="BF1758" s="49"/>
      <c r="BG1758" s="49"/>
      <c r="BH1758" s="49"/>
      <c r="BI1758" s="49"/>
      <c r="BJ1758" s="49"/>
      <c r="BK1758" s="49"/>
      <c r="BL1758" s="49"/>
    </row>
    <row r="1759" spans="3:64" ht="12.95" customHeight="1" x14ac:dyDescent="0.2">
      <c r="C1759" s="71"/>
      <c r="D1759" s="71"/>
      <c r="AA1759" s="49"/>
      <c r="AB1759" s="49"/>
      <c r="AC1759" s="49"/>
      <c r="AD1759" s="49"/>
      <c r="AE1759" s="49"/>
      <c r="AG1759" s="4"/>
      <c r="AN1759" s="49"/>
      <c r="AO1759" s="49"/>
      <c r="AP1759" s="49"/>
      <c r="AQ1759" s="49"/>
      <c r="AR1759" s="49"/>
      <c r="AS1759" s="49"/>
      <c r="AT1759" s="49"/>
      <c r="AU1759" s="49"/>
      <c r="AV1759" s="49"/>
    </row>
    <row r="1760" spans="3:64" ht="12.95" customHeight="1" x14ac:dyDescent="0.2">
      <c r="C1760" s="71"/>
      <c r="D1760" s="71"/>
      <c r="AA1760" s="49"/>
      <c r="AB1760" s="49"/>
      <c r="AC1760" s="49"/>
      <c r="AD1760" s="49"/>
      <c r="AE1760" s="49"/>
      <c r="AG1760" s="4"/>
      <c r="AN1760" s="49"/>
      <c r="AO1760" s="49"/>
      <c r="AP1760" s="49"/>
      <c r="AQ1760" s="49"/>
      <c r="AR1760" s="49"/>
      <c r="AS1760" s="49"/>
      <c r="AT1760" s="49"/>
      <c r="AU1760" s="49"/>
      <c r="AV1760" s="49"/>
    </row>
    <row r="1761" spans="3:64" ht="12.95" customHeight="1" x14ac:dyDescent="0.2">
      <c r="C1761" s="71"/>
      <c r="D1761" s="71"/>
      <c r="AA1761" s="49"/>
      <c r="AB1761" s="49"/>
      <c r="AC1761" s="49"/>
      <c r="AD1761" s="49"/>
      <c r="AE1761" s="49"/>
      <c r="AG1761" s="4"/>
      <c r="AN1761" s="49"/>
      <c r="AO1761" s="49"/>
      <c r="AP1761" s="49"/>
      <c r="AQ1761" s="49"/>
      <c r="AR1761" s="49"/>
      <c r="AS1761" s="49"/>
      <c r="AT1761" s="49"/>
      <c r="AU1761" s="49"/>
    </row>
    <row r="1762" spans="3:64" ht="12.95" customHeight="1" x14ac:dyDescent="0.2">
      <c r="C1762" s="71"/>
      <c r="D1762" s="71"/>
      <c r="AA1762" s="49"/>
      <c r="AB1762" s="49"/>
      <c r="AC1762" s="49"/>
      <c r="AD1762" s="49"/>
      <c r="AE1762" s="49"/>
      <c r="AG1762" s="4"/>
      <c r="AN1762" s="49"/>
      <c r="AO1762" s="49"/>
      <c r="AP1762" s="49"/>
      <c r="AQ1762" s="49"/>
      <c r="AR1762" s="49"/>
      <c r="AS1762" s="49"/>
      <c r="AT1762" s="49"/>
      <c r="AU1762" s="49"/>
    </row>
    <row r="1763" spans="3:64" ht="12.95" customHeight="1" x14ac:dyDescent="0.2">
      <c r="C1763" s="71"/>
      <c r="D1763" s="71"/>
      <c r="AA1763" s="49"/>
      <c r="AB1763" s="49"/>
      <c r="AC1763" s="49"/>
      <c r="AD1763" s="49"/>
      <c r="AE1763" s="49"/>
      <c r="AG1763" s="4"/>
      <c r="AN1763" s="49"/>
      <c r="AO1763" s="49"/>
      <c r="AP1763" s="49"/>
      <c r="AQ1763" s="49"/>
      <c r="AR1763" s="49"/>
      <c r="AS1763" s="49"/>
      <c r="AT1763" s="49"/>
      <c r="AU1763" s="49"/>
      <c r="AV1763" s="49"/>
      <c r="AW1763" s="49"/>
      <c r="AX1763" s="49"/>
      <c r="AY1763" s="49"/>
      <c r="AZ1763" s="49"/>
      <c r="BA1763" s="49"/>
      <c r="BB1763" s="49"/>
      <c r="BC1763" s="49"/>
      <c r="BD1763" s="49"/>
      <c r="BE1763" s="49"/>
      <c r="BF1763" s="49"/>
      <c r="BG1763" s="49"/>
      <c r="BH1763" s="49"/>
      <c r="BI1763" s="49"/>
      <c r="BJ1763" s="49"/>
      <c r="BK1763" s="49"/>
      <c r="BL1763" s="49"/>
    </row>
    <row r="1764" spans="3:64" ht="12.95" customHeight="1" x14ac:dyDescent="0.2">
      <c r="C1764" s="71"/>
      <c r="D1764" s="71"/>
      <c r="AA1764" s="49"/>
      <c r="AB1764" s="49"/>
      <c r="AC1764" s="49"/>
      <c r="AD1764" s="49"/>
      <c r="AE1764" s="49"/>
      <c r="AG1764" s="4"/>
      <c r="AN1764" s="49"/>
      <c r="AO1764" s="49"/>
      <c r="AP1764" s="49"/>
      <c r="AQ1764" s="49"/>
      <c r="AR1764" s="49"/>
      <c r="AS1764" s="49"/>
      <c r="AT1764" s="49"/>
      <c r="AU1764" s="49"/>
      <c r="AV1764" s="49"/>
      <c r="AX1764" s="49"/>
      <c r="AY1764" s="49"/>
      <c r="AZ1764" s="49"/>
      <c r="BA1764" s="49"/>
      <c r="BB1764" s="49"/>
      <c r="BC1764" s="49"/>
      <c r="BD1764" s="49"/>
      <c r="BE1764" s="49"/>
      <c r="BF1764" s="49"/>
      <c r="BG1764" s="49"/>
      <c r="BH1764" s="49"/>
      <c r="BI1764" s="49"/>
      <c r="BJ1764" s="49"/>
      <c r="BK1764" s="49"/>
      <c r="BL1764" s="49"/>
    </row>
    <row r="1765" spans="3:64" ht="12.95" customHeight="1" x14ac:dyDescent="0.2">
      <c r="C1765" s="71"/>
      <c r="D1765" s="71"/>
      <c r="AA1765" s="49"/>
      <c r="AB1765" s="49"/>
      <c r="AC1765" s="49"/>
      <c r="AD1765" s="49"/>
      <c r="AE1765" s="49"/>
      <c r="AG1765" s="4"/>
      <c r="AN1765" s="49"/>
      <c r="AO1765" s="49"/>
      <c r="AP1765" s="49"/>
      <c r="AQ1765" s="49"/>
      <c r="AR1765" s="49"/>
      <c r="AS1765" s="49"/>
      <c r="AT1765" s="49"/>
      <c r="AU1765" s="49"/>
    </row>
    <row r="1766" spans="3:64" ht="12.95" customHeight="1" x14ac:dyDescent="0.2">
      <c r="C1766" s="71"/>
      <c r="D1766" s="71"/>
      <c r="AA1766" s="49"/>
      <c r="AB1766" s="49"/>
      <c r="AC1766" s="49"/>
      <c r="AD1766" s="49"/>
      <c r="AE1766" s="49"/>
      <c r="AG1766" s="4"/>
      <c r="AN1766" s="49"/>
      <c r="AO1766" s="49"/>
      <c r="AP1766" s="49"/>
      <c r="AQ1766" s="49"/>
      <c r="AR1766" s="49"/>
      <c r="AS1766" s="49"/>
      <c r="AT1766" s="49"/>
      <c r="AU1766" s="49"/>
      <c r="AV1766" s="49"/>
    </row>
    <row r="1767" spans="3:64" ht="12.95" customHeight="1" x14ac:dyDescent="0.2">
      <c r="C1767" s="71"/>
      <c r="D1767" s="71"/>
      <c r="AA1767" s="49"/>
      <c r="AB1767" s="49"/>
      <c r="AC1767" s="49"/>
      <c r="AD1767" s="49"/>
      <c r="AE1767" s="49"/>
      <c r="AG1767" s="4"/>
      <c r="AN1767" s="49"/>
      <c r="AO1767" s="49"/>
      <c r="AP1767" s="49"/>
      <c r="AQ1767" s="49"/>
      <c r="AR1767" s="49"/>
      <c r="AS1767" s="49"/>
      <c r="AT1767" s="49"/>
      <c r="AU1767" s="49"/>
    </row>
    <row r="1768" spans="3:64" ht="12.95" customHeight="1" x14ac:dyDescent="0.2">
      <c r="C1768" s="71"/>
      <c r="D1768" s="71"/>
      <c r="AA1768" s="49"/>
      <c r="AB1768" s="49"/>
      <c r="AC1768" s="49"/>
      <c r="AD1768" s="49"/>
      <c r="AE1768" s="49"/>
      <c r="AG1768" s="4"/>
      <c r="AN1768" s="49"/>
      <c r="AO1768" s="49"/>
      <c r="AP1768" s="49"/>
      <c r="AQ1768" s="49"/>
      <c r="AR1768" s="49"/>
      <c r="AS1768" s="49"/>
      <c r="AT1768" s="49"/>
      <c r="AU1768" s="49"/>
      <c r="AV1768" s="49"/>
    </row>
    <row r="1769" spans="3:64" ht="12.95" customHeight="1" x14ac:dyDescent="0.2">
      <c r="C1769" s="71"/>
      <c r="D1769" s="71"/>
      <c r="AA1769" s="49"/>
      <c r="AB1769" s="49"/>
      <c r="AC1769" s="49"/>
      <c r="AD1769" s="49"/>
      <c r="AE1769" s="49"/>
      <c r="AG1769" s="4"/>
      <c r="AN1769" s="49"/>
      <c r="AO1769" s="49"/>
      <c r="AP1769" s="49"/>
      <c r="AQ1769" s="49"/>
      <c r="AR1769" s="49"/>
      <c r="AS1769" s="49"/>
      <c r="AT1769" s="49"/>
      <c r="AU1769" s="49"/>
    </row>
    <row r="1770" spans="3:64" ht="12.95" customHeight="1" x14ac:dyDescent="0.2">
      <c r="C1770" s="71"/>
      <c r="D1770" s="71"/>
      <c r="AA1770" s="49"/>
      <c r="AB1770" s="49"/>
      <c r="AC1770" s="49"/>
      <c r="AD1770" s="49"/>
      <c r="AE1770" s="49"/>
      <c r="AG1770" s="4"/>
      <c r="AN1770" s="49"/>
      <c r="AO1770" s="49"/>
      <c r="AP1770" s="49"/>
      <c r="AQ1770" s="49"/>
      <c r="AR1770" s="49"/>
      <c r="AS1770" s="49"/>
      <c r="AT1770" s="49"/>
      <c r="AU1770" s="49"/>
      <c r="AV1770" s="49"/>
    </row>
    <row r="1771" spans="3:64" ht="12.95" customHeight="1" x14ac:dyDescent="0.2">
      <c r="C1771" s="71"/>
      <c r="D1771" s="71"/>
      <c r="AA1771" s="49"/>
      <c r="AB1771" s="49"/>
      <c r="AC1771" s="49"/>
      <c r="AD1771" s="49"/>
      <c r="AE1771" s="49"/>
      <c r="AG1771" s="4"/>
      <c r="AN1771" s="49"/>
      <c r="AO1771" s="49"/>
      <c r="AP1771" s="49"/>
      <c r="AQ1771" s="49"/>
      <c r="AR1771" s="49"/>
      <c r="AS1771" s="49"/>
      <c r="AT1771" s="49"/>
      <c r="AU1771" s="49"/>
      <c r="AV1771" s="49"/>
      <c r="AW1771" s="49"/>
      <c r="AX1771" s="49"/>
      <c r="AY1771" s="49"/>
      <c r="AZ1771" s="49"/>
      <c r="BA1771" s="49"/>
      <c r="BB1771" s="49"/>
      <c r="BC1771" s="49"/>
      <c r="BD1771" s="49"/>
      <c r="BE1771" s="49"/>
      <c r="BF1771" s="49"/>
      <c r="BG1771" s="49"/>
      <c r="BH1771" s="49"/>
      <c r="BI1771" s="49"/>
      <c r="BJ1771" s="49"/>
      <c r="BK1771" s="49"/>
      <c r="BL1771" s="49"/>
    </row>
    <row r="1772" spans="3:64" ht="12.95" customHeight="1" x14ac:dyDescent="0.2">
      <c r="C1772" s="71"/>
      <c r="D1772" s="71"/>
      <c r="AA1772" s="49"/>
      <c r="AB1772" s="49"/>
      <c r="AC1772" s="49"/>
      <c r="AD1772" s="49"/>
      <c r="AE1772" s="49"/>
      <c r="AG1772" s="4"/>
      <c r="AN1772" s="49"/>
      <c r="AO1772" s="49"/>
      <c r="AP1772" s="49"/>
      <c r="AQ1772" s="49"/>
      <c r="AR1772" s="49"/>
      <c r="AS1772" s="49"/>
      <c r="AT1772" s="49"/>
      <c r="AU1772" s="49"/>
    </row>
    <row r="1773" spans="3:64" ht="12.95" customHeight="1" x14ac:dyDescent="0.2">
      <c r="C1773" s="71"/>
      <c r="D1773" s="71"/>
      <c r="AA1773" s="49"/>
      <c r="AB1773" s="49"/>
      <c r="AC1773" s="49"/>
      <c r="AD1773" s="49"/>
      <c r="AE1773" s="49"/>
      <c r="AG1773" s="4"/>
      <c r="AN1773" s="49"/>
      <c r="AO1773" s="49"/>
      <c r="AP1773" s="49"/>
      <c r="AQ1773" s="49"/>
      <c r="AR1773" s="49"/>
      <c r="AS1773" s="49"/>
      <c r="AT1773" s="49"/>
      <c r="AU1773" s="49"/>
    </row>
    <row r="1774" spans="3:64" ht="12.95" customHeight="1" x14ac:dyDescent="0.2">
      <c r="C1774" s="71"/>
      <c r="D1774" s="71"/>
      <c r="AA1774" s="49"/>
      <c r="AB1774" s="49"/>
      <c r="AC1774" s="49"/>
      <c r="AD1774" s="49"/>
      <c r="AE1774" s="49"/>
      <c r="AG1774" s="4"/>
      <c r="AN1774" s="49"/>
      <c r="AO1774" s="49"/>
      <c r="AP1774" s="49"/>
      <c r="AQ1774" s="49"/>
      <c r="AR1774" s="49"/>
      <c r="AS1774" s="49"/>
      <c r="AT1774" s="49"/>
      <c r="AU1774" s="49"/>
    </row>
    <row r="1775" spans="3:64" ht="12.95" customHeight="1" x14ac:dyDescent="0.2">
      <c r="C1775" s="71"/>
      <c r="D1775" s="71"/>
      <c r="AA1775" s="49"/>
      <c r="AB1775" s="49"/>
      <c r="AC1775" s="49"/>
      <c r="AD1775" s="49"/>
      <c r="AE1775" s="49"/>
      <c r="AG1775" s="4"/>
      <c r="AN1775" s="49"/>
      <c r="AO1775" s="49"/>
      <c r="AP1775" s="49"/>
      <c r="AQ1775" s="49"/>
      <c r="AR1775" s="49"/>
      <c r="AS1775" s="49"/>
      <c r="AT1775" s="49"/>
      <c r="AU1775" s="49"/>
    </row>
    <row r="1776" spans="3:64" ht="12.95" customHeight="1" x14ac:dyDescent="0.2">
      <c r="C1776" s="71"/>
      <c r="D1776" s="71"/>
      <c r="AA1776" s="49"/>
      <c r="AB1776" s="49"/>
      <c r="AC1776" s="49"/>
      <c r="AD1776" s="49"/>
      <c r="AE1776" s="49"/>
      <c r="AG1776" s="4"/>
      <c r="AN1776" s="49"/>
      <c r="AO1776" s="49"/>
      <c r="AP1776" s="49"/>
      <c r="AQ1776" s="49"/>
      <c r="AR1776" s="49"/>
      <c r="AS1776" s="49"/>
      <c r="AT1776" s="49"/>
      <c r="AU1776" s="49"/>
    </row>
    <row r="1777" spans="3:48" ht="12.95" customHeight="1" x14ac:dyDescent="0.2">
      <c r="C1777" s="71"/>
      <c r="D1777" s="71"/>
      <c r="AA1777" s="49"/>
      <c r="AB1777" s="49"/>
      <c r="AC1777" s="49"/>
      <c r="AD1777" s="49"/>
      <c r="AE1777" s="49"/>
      <c r="AG1777" s="4"/>
      <c r="AN1777" s="49"/>
      <c r="AO1777" s="49"/>
      <c r="AP1777" s="49"/>
      <c r="AQ1777" s="49"/>
      <c r="AR1777" s="49"/>
      <c r="AS1777" s="49"/>
      <c r="AT1777" s="49"/>
      <c r="AU1777" s="49"/>
    </row>
    <row r="1778" spans="3:48" ht="12.95" customHeight="1" x14ac:dyDescent="0.2">
      <c r="C1778" s="71"/>
      <c r="D1778" s="71"/>
      <c r="AA1778" s="49"/>
      <c r="AB1778" s="49"/>
      <c r="AC1778" s="49"/>
      <c r="AD1778" s="49"/>
      <c r="AE1778" s="49"/>
      <c r="AG1778" s="4"/>
      <c r="AN1778" s="49"/>
      <c r="AO1778" s="49"/>
      <c r="AP1778" s="49"/>
      <c r="AQ1778" s="49"/>
      <c r="AR1778" s="49"/>
      <c r="AS1778" s="49"/>
      <c r="AT1778" s="49"/>
      <c r="AU1778" s="49"/>
    </row>
    <row r="1779" spans="3:48" ht="12.95" customHeight="1" x14ac:dyDescent="0.2">
      <c r="C1779" s="71"/>
      <c r="D1779" s="71"/>
      <c r="AA1779" s="49"/>
      <c r="AB1779" s="49"/>
      <c r="AC1779" s="49"/>
      <c r="AD1779" s="49"/>
      <c r="AE1779" s="49"/>
      <c r="AG1779" s="4"/>
      <c r="AN1779" s="49"/>
      <c r="AO1779" s="49"/>
      <c r="AP1779" s="49"/>
      <c r="AQ1779" s="49"/>
      <c r="AR1779" s="49"/>
      <c r="AS1779" s="49"/>
      <c r="AT1779" s="49"/>
      <c r="AU1779" s="49"/>
    </row>
    <row r="1780" spans="3:48" ht="12.95" customHeight="1" x14ac:dyDescent="0.2">
      <c r="C1780" s="71"/>
      <c r="D1780" s="71"/>
      <c r="AA1780" s="49"/>
      <c r="AB1780" s="49"/>
      <c r="AC1780" s="49"/>
      <c r="AD1780" s="49"/>
      <c r="AE1780" s="49"/>
      <c r="AG1780" s="4"/>
      <c r="AN1780" s="49"/>
      <c r="AO1780" s="49"/>
      <c r="AP1780" s="49"/>
      <c r="AQ1780" s="49"/>
      <c r="AR1780" s="49"/>
      <c r="AS1780" s="49"/>
      <c r="AT1780" s="49"/>
      <c r="AU1780" s="49"/>
    </row>
    <row r="1781" spans="3:48" ht="12.95" customHeight="1" x14ac:dyDescent="0.2">
      <c r="C1781" s="71"/>
      <c r="D1781" s="71"/>
      <c r="AA1781" s="49"/>
      <c r="AB1781" s="49"/>
      <c r="AC1781" s="49"/>
      <c r="AD1781" s="49"/>
      <c r="AE1781" s="49"/>
      <c r="AG1781" s="4"/>
      <c r="AN1781" s="49"/>
      <c r="AO1781" s="49"/>
      <c r="AP1781" s="49"/>
      <c r="AQ1781" s="49"/>
      <c r="AR1781" s="49"/>
      <c r="AS1781" s="49"/>
      <c r="AT1781" s="49"/>
      <c r="AU1781" s="49"/>
    </row>
    <row r="1782" spans="3:48" ht="12.95" customHeight="1" x14ac:dyDescent="0.2">
      <c r="C1782" s="71"/>
      <c r="D1782" s="71"/>
      <c r="AA1782" s="49"/>
      <c r="AB1782" s="49"/>
      <c r="AC1782" s="49"/>
      <c r="AD1782" s="49"/>
      <c r="AE1782" s="49"/>
      <c r="AG1782" s="4"/>
      <c r="AN1782" s="49"/>
      <c r="AO1782" s="49"/>
      <c r="AP1782" s="49"/>
      <c r="AQ1782" s="49"/>
      <c r="AR1782" s="49"/>
      <c r="AS1782" s="49"/>
      <c r="AT1782" s="49"/>
      <c r="AU1782" s="49"/>
      <c r="AV1782" s="49"/>
    </row>
    <row r="1783" spans="3:48" ht="12.95" customHeight="1" x14ac:dyDescent="0.2">
      <c r="C1783" s="71"/>
      <c r="D1783" s="71"/>
      <c r="AA1783" s="49"/>
      <c r="AB1783" s="49"/>
      <c r="AC1783" s="49"/>
      <c r="AD1783" s="49"/>
      <c r="AE1783" s="49"/>
      <c r="AG1783" s="4"/>
      <c r="AN1783" s="49"/>
      <c r="AO1783" s="49"/>
      <c r="AP1783" s="49"/>
      <c r="AQ1783" s="49"/>
      <c r="AR1783" s="49"/>
      <c r="AS1783" s="49"/>
      <c r="AT1783" s="49"/>
      <c r="AU1783" s="49"/>
    </row>
    <row r="1784" spans="3:48" ht="12.95" customHeight="1" x14ac:dyDescent="0.2">
      <c r="C1784" s="71"/>
      <c r="D1784" s="71"/>
      <c r="AA1784" s="49"/>
      <c r="AB1784" s="49"/>
      <c r="AC1784" s="49"/>
      <c r="AD1784" s="49"/>
      <c r="AE1784" s="49"/>
      <c r="AG1784" s="4"/>
      <c r="AN1784" s="49"/>
      <c r="AO1784" s="49"/>
      <c r="AP1784" s="49"/>
      <c r="AQ1784" s="49"/>
      <c r="AR1784" s="49"/>
      <c r="AS1784" s="49"/>
      <c r="AT1784" s="49"/>
      <c r="AU1784" s="49"/>
    </row>
    <row r="1785" spans="3:48" ht="12.95" customHeight="1" x14ac:dyDescent="0.2">
      <c r="C1785" s="71"/>
      <c r="D1785" s="71"/>
      <c r="AA1785" s="49"/>
      <c r="AB1785" s="49"/>
      <c r="AC1785" s="49"/>
      <c r="AD1785" s="49"/>
      <c r="AE1785" s="49"/>
      <c r="AG1785" s="4"/>
      <c r="AN1785" s="49"/>
      <c r="AO1785" s="49"/>
      <c r="AP1785" s="49"/>
      <c r="AQ1785" s="49"/>
      <c r="AR1785" s="49"/>
      <c r="AS1785" s="49"/>
      <c r="AT1785" s="49"/>
      <c r="AU1785" s="49"/>
    </row>
    <row r="1786" spans="3:48" ht="12.95" customHeight="1" x14ac:dyDescent="0.2">
      <c r="C1786" s="71"/>
      <c r="D1786" s="71"/>
      <c r="AA1786" s="49"/>
      <c r="AB1786" s="49"/>
      <c r="AC1786" s="49"/>
      <c r="AD1786" s="49"/>
      <c r="AE1786" s="49"/>
      <c r="AG1786" s="4"/>
      <c r="AN1786" s="49"/>
      <c r="AO1786" s="49"/>
      <c r="AP1786" s="49"/>
      <c r="AQ1786" s="49"/>
      <c r="AR1786" s="49"/>
      <c r="AS1786" s="49"/>
      <c r="AT1786" s="49"/>
      <c r="AU1786" s="49"/>
    </row>
    <row r="1787" spans="3:48" ht="12.95" customHeight="1" x14ac:dyDescent="0.2">
      <c r="C1787" s="71"/>
      <c r="D1787" s="71"/>
      <c r="AA1787" s="49"/>
      <c r="AB1787" s="49"/>
      <c r="AC1787" s="49"/>
      <c r="AD1787" s="49"/>
      <c r="AE1787" s="49"/>
      <c r="AG1787" s="4"/>
      <c r="AN1787" s="49"/>
      <c r="AO1787" s="49"/>
      <c r="AP1787" s="49"/>
      <c r="AQ1787" s="49"/>
      <c r="AR1787" s="49"/>
      <c r="AS1787" s="49"/>
      <c r="AT1787" s="49"/>
      <c r="AU1787" s="49"/>
      <c r="AV1787" s="49"/>
    </row>
    <row r="1788" spans="3:48" ht="12.95" customHeight="1" x14ac:dyDescent="0.2">
      <c r="C1788" s="71"/>
      <c r="D1788" s="71"/>
      <c r="AA1788" s="49"/>
      <c r="AB1788" s="49"/>
      <c r="AC1788" s="49"/>
      <c r="AD1788" s="49"/>
      <c r="AE1788" s="49"/>
      <c r="AG1788" s="4"/>
      <c r="AN1788" s="49"/>
      <c r="AO1788" s="49"/>
      <c r="AP1788" s="49"/>
      <c r="AQ1788" s="49"/>
      <c r="AR1788" s="49"/>
      <c r="AS1788" s="49"/>
      <c r="AT1788" s="49"/>
      <c r="AU1788" s="49"/>
    </row>
    <row r="1789" spans="3:48" ht="12.95" customHeight="1" x14ac:dyDescent="0.2">
      <c r="C1789" s="71"/>
      <c r="D1789" s="71"/>
      <c r="AA1789" s="49"/>
      <c r="AB1789" s="49"/>
      <c r="AC1789" s="49"/>
      <c r="AD1789" s="49"/>
      <c r="AE1789" s="49"/>
      <c r="AG1789" s="4"/>
      <c r="AN1789" s="49"/>
      <c r="AO1789" s="49"/>
      <c r="AP1789" s="49"/>
      <c r="AQ1789" s="49"/>
      <c r="AR1789" s="49"/>
      <c r="AS1789" s="49"/>
      <c r="AT1789" s="49"/>
      <c r="AU1789" s="49"/>
    </row>
    <row r="1790" spans="3:48" ht="12.95" customHeight="1" x14ac:dyDescent="0.2">
      <c r="C1790" s="71"/>
      <c r="D1790" s="71"/>
      <c r="AA1790" s="49"/>
      <c r="AB1790" s="49"/>
      <c r="AC1790" s="49"/>
      <c r="AD1790" s="49"/>
      <c r="AE1790" s="49"/>
      <c r="AG1790" s="4"/>
      <c r="AN1790" s="49"/>
      <c r="AO1790" s="49"/>
      <c r="AP1790" s="49"/>
      <c r="AQ1790" s="49"/>
      <c r="AR1790" s="49"/>
      <c r="AS1790" s="49"/>
      <c r="AT1790" s="49"/>
      <c r="AU1790" s="49"/>
    </row>
    <row r="1791" spans="3:48" ht="12.95" customHeight="1" x14ac:dyDescent="0.2">
      <c r="C1791" s="71"/>
      <c r="D1791" s="71"/>
      <c r="AA1791" s="49"/>
      <c r="AB1791" s="49"/>
      <c r="AC1791" s="49"/>
      <c r="AD1791" s="49"/>
      <c r="AE1791" s="49"/>
      <c r="AG1791" s="4"/>
      <c r="AN1791" s="49"/>
      <c r="AO1791" s="49"/>
      <c r="AP1791" s="49"/>
      <c r="AQ1791" s="49"/>
      <c r="AR1791" s="49"/>
      <c r="AS1791" s="49"/>
      <c r="AT1791" s="49"/>
      <c r="AU1791" s="49"/>
    </row>
    <row r="1792" spans="3:48" ht="12.95" customHeight="1" x14ac:dyDescent="0.2">
      <c r="C1792" s="71"/>
      <c r="D1792" s="71"/>
      <c r="AA1792" s="49"/>
      <c r="AB1792" s="49"/>
      <c r="AC1792" s="49"/>
      <c r="AD1792" s="49"/>
      <c r="AE1792" s="49"/>
      <c r="AG1792" s="4"/>
      <c r="AN1792" s="49"/>
      <c r="AO1792" s="49"/>
      <c r="AP1792" s="49"/>
      <c r="AQ1792" s="49"/>
      <c r="AR1792" s="49"/>
      <c r="AS1792" s="49"/>
      <c r="AT1792" s="49"/>
      <c r="AU1792" s="49"/>
    </row>
    <row r="1793" spans="3:64" ht="12.95" customHeight="1" x14ac:dyDescent="0.2">
      <c r="C1793" s="71"/>
      <c r="D1793" s="71"/>
      <c r="AA1793" s="49"/>
      <c r="AB1793" s="49"/>
      <c r="AC1793" s="49"/>
      <c r="AD1793" s="49"/>
      <c r="AE1793" s="49"/>
      <c r="AG1793" s="4"/>
      <c r="AN1793" s="49"/>
      <c r="AO1793" s="49"/>
      <c r="AP1793" s="49"/>
      <c r="AQ1793" s="49"/>
      <c r="AR1793" s="49"/>
      <c r="AS1793" s="49"/>
      <c r="AT1793" s="49"/>
      <c r="AU1793" s="49"/>
    </row>
    <row r="1794" spans="3:64" ht="12.95" customHeight="1" x14ac:dyDescent="0.2">
      <c r="C1794" s="71"/>
      <c r="D1794" s="71"/>
      <c r="AA1794" s="49"/>
      <c r="AB1794" s="49"/>
      <c r="AC1794" s="49"/>
      <c r="AD1794" s="49"/>
      <c r="AE1794" s="49"/>
      <c r="AG1794" s="4"/>
      <c r="AN1794" s="49"/>
      <c r="AO1794" s="49"/>
      <c r="AP1794" s="49"/>
      <c r="AQ1794" s="49"/>
      <c r="AR1794" s="49"/>
      <c r="AS1794" s="49"/>
      <c r="AT1794" s="49"/>
      <c r="AU1794" s="49"/>
    </row>
    <row r="1795" spans="3:64" ht="12.95" customHeight="1" x14ac:dyDescent="0.2">
      <c r="C1795" s="71"/>
      <c r="D1795" s="71"/>
      <c r="AA1795" s="49"/>
      <c r="AB1795" s="49"/>
      <c r="AC1795" s="49"/>
      <c r="AD1795" s="49"/>
      <c r="AE1795" s="49"/>
      <c r="AG1795" s="4"/>
      <c r="AN1795" s="49"/>
      <c r="AO1795" s="49"/>
      <c r="AP1795" s="49"/>
      <c r="AQ1795" s="49"/>
      <c r="AR1795" s="49"/>
      <c r="AS1795" s="49"/>
      <c r="AT1795" s="49"/>
      <c r="AU1795" s="49"/>
    </row>
    <row r="1796" spans="3:64" ht="12.95" customHeight="1" x14ac:dyDescent="0.2">
      <c r="C1796" s="71"/>
      <c r="D1796" s="71"/>
      <c r="AA1796" s="49"/>
      <c r="AB1796" s="49"/>
      <c r="AC1796" s="49"/>
      <c r="AD1796" s="49"/>
      <c r="AE1796" s="49"/>
      <c r="AG1796" s="4"/>
      <c r="AN1796" s="49"/>
      <c r="AO1796" s="49"/>
      <c r="AP1796" s="49"/>
      <c r="AQ1796" s="49"/>
      <c r="AR1796" s="49"/>
      <c r="AS1796" s="49"/>
      <c r="AT1796" s="49"/>
      <c r="AU1796" s="49"/>
      <c r="AV1796" s="49"/>
    </row>
    <row r="1797" spans="3:64" ht="12.95" customHeight="1" x14ac:dyDescent="0.2">
      <c r="C1797" s="71"/>
      <c r="D1797" s="71"/>
      <c r="AA1797" s="49"/>
      <c r="AB1797" s="49"/>
      <c r="AC1797" s="49"/>
      <c r="AD1797" s="49"/>
      <c r="AE1797" s="49"/>
      <c r="AG1797" s="4"/>
      <c r="AN1797" s="49"/>
      <c r="AO1797" s="49"/>
      <c r="AP1797" s="49"/>
      <c r="AQ1797" s="49"/>
      <c r="AR1797" s="49"/>
      <c r="AS1797" s="49"/>
      <c r="AT1797" s="49"/>
      <c r="AU1797" s="49"/>
    </row>
    <row r="1798" spans="3:64" ht="12.95" customHeight="1" x14ac:dyDescent="0.2">
      <c r="C1798" s="71"/>
      <c r="D1798" s="71"/>
      <c r="AA1798" s="49"/>
      <c r="AB1798" s="49"/>
      <c r="AC1798" s="49"/>
      <c r="AD1798" s="49"/>
      <c r="AE1798" s="49"/>
      <c r="AG1798" s="4"/>
      <c r="AN1798" s="49"/>
      <c r="AO1798" s="49"/>
      <c r="AP1798" s="49"/>
      <c r="AQ1798" s="49"/>
      <c r="AR1798" s="49"/>
      <c r="AS1798" s="49"/>
      <c r="AT1798" s="49"/>
      <c r="AU1798" s="49"/>
      <c r="AV1798" s="49"/>
      <c r="AX1798" s="49"/>
    </row>
    <row r="1799" spans="3:64" ht="12.95" customHeight="1" x14ac:dyDescent="0.2">
      <c r="C1799" s="71"/>
      <c r="D1799" s="71"/>
      <c r="AA1799" s="49"/>
      <c r="AB1799" s="49"/>
      <c r="AC1799" s="49"/>
      <c r="AD1799" s="49"/>
      <c r="AE1799" s="49"/>
      <c r="AG1799" s="4"/>
      <c r="AN1799" s="49"/>
      <c r="AO1799" s="49"/>
      <c r="AP1799" s="49"/>
      <c r="AQ1799" s="49"/>
      <c r="AR1799" s="49"/>
      <c r="AS1799" s="49"/>
      <c r="AT1799" s="49"/>
      <c r="AU1799" s="49"/>
      <c r="AV1799" s="49"/>
      <c r="AW1799" s="49"/>
      <c r="AX1799" s="49"/>
      <c r="AY1799" s="49"/>
      <c r="AZ1799" s="49"/>
      <c r="BA1799" s="49"/>
      <c r="BB1799" s="49"/>
      <c r="BC1799" s="49"/>
      <c r="BD1799" s="49"/>
      <c r="BE1799" s="49"/>
      <c r="BF1799" s="49"/>
      <c r="BG1799" s="49"/>
      <c r="BH1799" s="49"/>
      <c r="BI1799" s="49"/>
      <c r="BJ1799" s="49"/>
      <c r="BK1799" s="49"/>
      <c r="BL1799" s="49"/>
    </row>
    <row r="1800" spans="3:64" ht="12.95" customHeight="1" x14ac:dyDescent="0.2">
      <c r="C1800" s="71"/>
      <c r="D1800" s="71"/>
      <c r="AA1800" s="49"/>
      <c r="AB1800" s="49"/>
      <c r="AC1800" s="49"/>
      <c r="AD1800" s="49"/>
      <c r="AE1800" s="49"/>
      <c r="AG1800" s="4"/>
      <c r="AN1800" s="49"/>
      <c r="AO1800" s="49"/>
      <c r="AP1800" s="49"/>
      <c r="AQ1800" s="49"/>
      <c r="AR1800" s="49"/>
      <c r="AS1800" s="49"/>
      <c r="AT1800" s="49"/>
      <c r="AU1800" s="49"/>
    </row>
    <row r="1801" spans="3:64" ht="12.95" customHeight="1" x14ac:dyDescent="0.2">
      <c r="C1801" s="71"/>
      <c r="D1801" s="71"/>
      <c r="AA1801" s="49"/>
      <c r="AB1801" s="49"/>
      <c r="AC1801" s="49"/>
      <c r="AD1801" s="49"/>
      <c r="AE1801" s="49"/>
      <c r="AG1801" s="4"/>
      <c r="AN1801" s="49"/>
      <c r="AO1801" s="49"/>
      <c r="AP1801" s="49"/>
      <c r="AQ1801" s="49"/>
      <c r="AR1801" s="49"/>
      <c r="AS1801" s="49"/>
      <c r="AT1801" s="49"/>
      <c r="AU1801" s="49"/>
    </row>
    <row r="1802" spans="3:64" ht="12.95" customHeight="1" x14ac:dyDescent="0.2">
      <c r="C1802" s="71"/>
      <c r="D1802" s="71"/>
      <c r="AA1802" s="49"/>
      <c r="AB1802" s="49"/>
      <c r="AC1802" s="49"/>
      <c r="AD1802" s="49"/>
      <c r="AE1802" s="49"/>
      <c r="AG1802" s="4"/>
      <c r="AN1802" s="49"/>
      <c r="AO1802" s="49"/>
      <c r="AP1802" s="49"/>
      <c r="AQ1802" s="49"/>
      <c r="AR1802" s="49"/>
      <c r="AS1802" s="49"/>
      <c r="AT1802" s="49"/>
      <c r="AU1802" s="49"/>
    </row>
    <row r="1803" spans="3:64" ht="12.95" customHeight="1" x14ac:dyDescent="0.2">
      <c r="C1803" s="71"/>
      <c r="D1803" s="71"/>
      <c r="AA1803" s="49"/>
      <c r="AB1803" s="49"/>
      <c r="AC1803" s="49"/>
      <c r="AD1803" s="49"/>
      <c r="AE1803" s="49"/>
      <c r="AG1803" s="4"/>
      <c r="AN1803" s="49"/>
      <c r="AO1803" s="49"/>
      <c r="AP1803" s="49"/>
      <c r="AQ1803" s="49"/>
      <c r="AR1803" s="49"/>
      <c r="AS1803" s="49"/>
      <c r="AT1803" s="49"/>
      <c r="AU1803" s="49"/>
      <c r="AV1803" s="49"/>
      <c r="AX1803" s="49"/>
    </row>
    <row r="1804" spans="3:64" ht="12.95" customHeight="1" x14ac:dyDescent="0.2">
      <c r="C1804" s="71"/>
      <c r="D1804" s="71"/>
      <c r="AA1804" s="49"/>
      <c r="AB1804" s="49"/>
      <c r="AC1804" s="49"/>
      <c r="AD1804" s="49"/>
      <c r="AE1804" s="49"/>
      <c r="AG1804" s="4"/>
      <c r="AN1804" s="49"/>
      <c r="AO1804" s="49"/>
      <c r="AP1804" s="49"/>
      <c r="AQ1804" s="49"/>
      <c r="AR1804" s="49"/>
      <c r="AS1804" s="49"/>
      <c r="AT1804" s="49"/>
      <c r="AU1804" s="49"/>
      <c r="AV1804" s="49"/>
      <c r="AW1804" s="49"/>
      <c r="AX1804" s="49"/>
      <c r="AY1804" s="49"/>
      <c r="AZ1804" s="49"/>
      <c r="BA1804" s="49"/>
      <c r="BB1804" s="49"/>
      <c r="BC1804" s="49"/>
      <c r="BD1804" s="49"/>
      <c r="BE1804" s="49"/>
      <c r="BF1804" s="49"/>
      <c r="BG1804" s="49"/>
      <c r="BH1804" s="49"/>
      <c r="BI1804" s="49"/>
      <c r="BJ1804" s="49"/>
      <c r="BK1804" s="49"/>
      <c r="BL1804" s="49"/>
    </row>
    <row r="1805" spans="3:64" ht="12.95" customHeight="1" x14ac:dyDescent="0.2">
      <c r="C1805" s="71"/>
      <c r="D1805" s="71"/>
      <c r="AA1805" s="49"/>
      <c r="AB1805" s="49"/>
      <c r="AC1805" s="49"/>
      <c r="AD1805" s="49"/>
      <c r="AE1805" s="49"/>
      <c r="AG1805" s="4"/>
      <c r="AN1805" s="49"/>
      <c r="AO1805" s="49"/>
      <c r="AP1805" s="49"/>
      <c r="AQ1805" s="49"/>
      <c r="AR1805" s="49"/>
      <c r="AS1805" s="49"/>
      <c r="AT1805" s="49"/>
      <c r="AU1805" s="49"/>
    </row>
    <row r="1806" spans="3:64" ht="12.95" customHeight="1" x14ac:dyDescent="0.2">
      <c r="C1806" s="71"/>
      <c r="D1806" s="71"/>
      <c r="AA1806" s="49"/>
      <c r="AB1806" s="49"/>
      <c r="AC1806" s="49"/>
      <c r="AD1806" s="49"/>
      <c r="AE1806" s="49"/>
      <c r="AG1806" s="4"/>
      <c r="AN1806" s="49"/>
      <c r="AO1806" s="49"/>
      <c r="AP1806" s="49"/>
      <c r="AQ1806" s="49"/>
      <c r="AR1806" s="49"/>
      <c r="AS1806" s="49"/>
      <c r="AT1806" s="49"/>
      <c r="AU1806" s="49"/>
    </row>
    <row r="1807" spans="3:64" ht="12.95" customHeight="1" x14ac:dyDescent="0.2">
      <c r="C1807" s="71"/>
      <c r="D1807" s="71"/>
      <c r="AA1807" s="49"/>
      <c r="AB1807" s="49"/>
      <c r="AC1807" s="49"/>
      <c r="AD1807" s="49"/>
      <c r="AE1807" s="49"/>
      <c r="AG1807" s="4"/>
      <c r="AN1807" s="49"/>
      <c r="AO1807" s="49"/>
      <c r="AP1807" s="49"/>
      <c r="AQ1807" s="49"/>
      <c r="AR1807" s="49"/>
      <c r="AS1807" s="49"/>
      <c r="AT1807" s="49"/>
      <c r="AU1807" s="49"/>
    </row>
    <row r="1808" spans="3:64" ht="12.95" customHeight="1" x14ac:dyDescent="0.2">
      <c r="C1808" s="71"/>
      <c r="D1808" s="71"/>
      <c r="AA1808" s="49"/>
      <c r="AB1808" s="49"/>
      <c r="AC1808" s="49"/>
      <c r="AD1808" s="49"/>
      <c r="AE1808" s="49"/>
      <c r="AG1808" s="4"/>
      <c r="AN1808" s="49"/>
      <c r="AO1808" s="49"/>
      <c r="AP1808" s="49"/>
      <c r="AQ1808" s="49"/>
      <c r="AR1808" s="49"/>
      <c r="AS1808" s="49"/>
      <c r="AT1808" s="49"/>
      <c r="AU1808" s="49"/>
    </row>
    <row r="1809" spans="3:64" ht="12.95" customHeight="1" x14ac:dyDescent="0.2">
      <c r="C1809" s="71"/>
      <c r="D1809" s="71"/>
      <c r="AA1809" s="49"/>
      <c r="AB1809" s="49"/>
      <c r="AC1809" s="49"/>
      <c r="AD1809" s="49"/>
      <c r="AE1809" s="49"/>
      <c r="AG1809" s="4"/>
      <c r="AN1809" s="49"/>
      <c r="AO1809" s="49"/>
      <c r="AP1809" s="49"/>
      <c r="AQ1809" s="49"/>
      <c r="AR1809" s="49"/>
      <c r="AS1809" s="49"/>
      <c r="AT1809" s="49"/>
      <c r="AU1809" s="49"/>
      <c r="AV1809" s="49"/>
      <c r="AX1809" s="49"/>
    </row>
    <row r="1810" spans="3:64" ht="12.95" customHeight="1" x14ac:dyDescent="0.2">
      <c r="C1810" s="71"/>
      <c r="D1810" s="71"/>
      <c r="AA1810" s="49"/>
      <c r="AB1810" s="49"/>
      <c r="AC1810" s="49"/>
      <c r="AD1810" s="49"/>
      <c r="AE1810" s="49"/>
      <c r="AG1810" s="4"/>
      <c r="AN1810" s="49"/>
      <c r="AO1810" s="49"/>
      <c r="AP1810" s="49"/>
      <c r="AQ1810" s="49"/>
      <c r="AR1810" s="49"/>
      <c r="AS1810" s="49"/>
      <c r="AT1810" s="49"/>
      <c r="AU1810" s="49"/>
    </row>
    <row r="1811" spans="3:64" ht="12.95" customHeight="1" x14ac:dyDescent="0.2">
      <c r="C1811" s="71"/>
      <c r="D1811" s="71"/>
      <c r="AA1811" s="49"/>
      <c r="AB1811" s="49"/>
      <c r="AC1811" s="49"/>
      <c r="AD1811" s="49"/>
      <c r="AE1811" s="49"/>
      <c r="AG1811" s="4"/>
      <c r="AN1811" s="49"/>
      <c r="AO1811" s="49"/>
      <c r="AP1811" s="49"/>
      <c r="AQ1811" s="49"/>
      <c r="AR1811" s="49"/>
      <c r="AS1811" s="49"/>
      <c r="AT1811" s="49"/>
      <c r="AU1811" s="49"/>
    </row>
    <row r="1812" spans="3:64" ht="12.95" customHeight="1" x14ac:dyDescent="0.2">
      <c r="C1812" s="71"/>
      <c r="D1812" s="71"/>
      <c r="AA1812" s="49"/>
      <c r="AB1812" s="49"/>
      <c r="AC1812" s="49"/>
      <c r="AD1812" s="49"/>
      <c r="AE1812" s="49"/>
      <c r="AG1812" s="4"/>
      <c r="AN1812" s="49"/>
      <c r="AO1812" s="49"/>
      <c r="AP1812" s="49"/>
      <c r="AQ1812" s="49"/>
      <c r="AR1812" s="49"/>
      <c r="AS1812" s="49"/>
      <c r="AT1812" s="49"/>
      <c r="AU1812" s="49"/>
    </row>
    <row r="1813" spans="3:64" ht="12.95" customHeight="1" x14ac:dyDescent="0.2">
      <c r="C1813" s="71"/>
      <c r="D1813" s="71"/>
      <c r="AA1813" s="49"/>
      <c r="AB1813" s="49"/>
      <c r="AC1813" s="49"/>
      <c r="AD1813" s="49"/>
      <c r="AE1813" s="49"/>
      <c r="AG1813" s="4"/>
      <c r="AN1813" s="49"/>
      <c r="AO1813" s="49"/>
      <c r="AP1813" s="49"/>
      <c r="AQ1813" s="49"/>
      <c r="AR1813" s="49"/>
      <c r="AS1813" s="49"/>
      <c r="AT1813" s="49"/>
      <c r="AU1813" s="49"/>
    </row>
    <row r="1814" spans="3:64" ht="12.95" customHeight="1" x14ac:dyDescent="0.2">
      <c r="C1814" s="71"/>
      <c r="D1814" s="71"/>
      <c r="AA1814" s="49"/>
      <c r="AB1814" s="49"/>
      <c r="AC1814" s="49"/>
      <c r="AD1814" s="49"/>
      <c r="AE1814" s="49"/>
      <c r="AG1814" s="4"/>
      <c r="AN1814" s="49"/>
      <c r="AO1814" s="49"/>
      <c r="AP1814" s="49"/>
      <c r="AQ1814" s="49"/>
      <c r="AR1814" s="49"/>
      <c r="AS1814" s="49"/>
      <c r="AT1814" s="49"/>
      <c r="AU1814" s="49"/>
    </row>
    <row r="1815" spans="3:64" ht="12.95" customHeight="1" x14ac:dyDescent="0.2">
      <c r="C1815" s="71"/>
      <c r="D1815" s="71"/>
      <c r="AA1815" s="49"/>
      <c r="AB1815" s="49"/>
      <c r="AC1815" s="49"/>
      <c r="AD1815" s="49"/>
      <c r="AE1815" s="49"/>
      <c r="AG1815" s="4"/>
      <c r="AN1815" s="49"/>
      <c r="AO1815" s="49"/>
      <c r="AP1815" s="49"/>
      <c r="AQ1815" s="49"/>
      <c r="AR1815" s="49"/>
      <c r="AS1815" s="49"/>
      <c r="AT1815" s="49"/>
      <c r="AU1815" s="49"/>
    </row>
    <row r="1816" spans="3:64" ht="12.95" customHeight="1" x14ac:dyDescent="0.2">
      <c r="C1816" s="71"/>
      <c r="D1816" s="71"/>
      <c r="AA1816" s="49"/>
      <c r="AB1816" s="49"/>
      <c r="AC1816" s="49"/>
      <c r="AD1816" s="49"/>
      <c r="AE1816" s="49"/>
      <c r="AG1816" s="4"/>
      <c r="AN1816" s="49"/>
      <c r="AO1816" s="49"/>
      <c r="AP1816" s="49"/>
      <c r="AQ1816" s="49"/>
      <c r="AR1816" s="49"/>
      <c r="AS1816" s="49"/>
      <c r="AT1816" s="49"/>
      <c r="AU1816" s="49"/>
      <c r="AV1816" s="49"/>
      <c r="AX1816" s="49"/>
      <c r="AY1816" s="49"/>
      <c r="AZ1816" s="49"/>
      <c r="BA1816" s="49"/>
      <c r="BB1816" s="49"/>
      <c r="BC1816" s="49"/>
      <c r="BD1816" s="49"/>
      <c r="BE1816" s="49"/>
      <c r="BF1816" s="49"/>
      <c r="BG1816" s="49"/>
      <c r="BH1816" s="49"/>
      <c r="BI1816" s="49"/>
      <c r="BJ1816" s="49"/>
      <c r="BK1816" s="49"/>
      <c r="BL1816" s="49"/>
    </row>
    <row r="1817" spans="3:64" ht="12.95" customHeight="1" x14ac:dyDescent="0.2">
      <c r="C1817" s="71"/>
      <c r="D1817" s="71"/>
      <c r="AA1817" s="49"/>
      <c r="AB1817" s="49"/>
      <c r="AC1817" s="49"/>
      <c r="AD1817" s="49"/>
      <c r="AE1817" s="49"/>
      <c r="AG1817" s="4"/>
      <c r="AN1817" s="49"/>
      <c r="AO1817" s="49"/>
      <c r="AP1817" s="49"/>
      <c r="AQ1817" s="49"/>
      <c r="AR1817" s="49"/>
      <c r="AS1817" s="49"/>
      <c r="AT1817" s="49"/>
      <c r="AU1817" s="49"/>
      <c r="AV1817" s="49"/>
    </row>
    <row r="1818" spans="3:64" ht="12.95" customHeight="1" x14ac:dyDescent="0.2">
      <c r="C1818" s="71"/>
      <c r="D1818" s="71"/>
      <c r="AA1818" s="49"/>
      <c r="AB1818" s="49"/>
      <c r="AC1818" s="49"/>
      <c r="AD1818" s="49"/>
      <c r="AE1818" s="49"/>
      <c r="AG1818" s="4"/>
      <c r="AN1818" s="49"/>
      <c r="AO1818" s="49"/>
      <c r="AP1818" s="49"/>
      <c r="AQ1818" s="49"/>
      <c r="AR1818" s="49"/>
      <c r="AS1818" s="49"/>
      <c r="AT1818" s="49"/>
      <c r="AU1818" s="49"/>
    </row>
    <row r="1819" spans="3:64" ht="12.95" customHeight="1" x14ac:dyDescent="0.2">
      <c r="C1819" s="71"/>
      <c r="D1819" s="71"/>
      <c r="AA1819" s="49"/>
      <c r="AB1819" s="49"/>
      <c r="AC1819" s="49"/>
      <c r="AD1819" s="49"/>
      <c r="AE1819" s="49"/>
      <c r="AG1819" s="4"/>
      <c r="AN1819" s="49"/>
      <c r="AO1819" s="49"/>
      <c r="AP1819" s="49"/>
      <c r="AQ1819" s="49"/>
      <c r="AR1819" s="49"/>
      <c r="AS1819" s="49"/>
      <c r="AT1819" s="49"/>
      <c r="AU1819" s="49"/>
      <c r="AV1819" s="49"/>
    </row>
    <row r="1820" spans="3:64" ht="12.95" customHeight="1" x14ac:dyDescent="0.2">
      <c r="C1820" s="71"/>
      <c r="D1820" s="71"/>
      <c r="AA1820" s="49"/>
      <c r="AB1820" s="49"/>
      <c r="AC1820" s="49"/>
      <c r="AD1820" s="49"/>
      <c r="AE1820" s="49"/>
      <c r="AG1820" s="4"/>
      <c r="AN1820" s="49"/>
      <c r="AO1820" s="49"/>
      <c r="AP1820" s="49"/>
      <c r="AQ1820" s="49"/>
      <c r="AR1820" s="49"/>
      <c r="AS1820" s="49"/>
      <c r="AT1820" s="49"/>
      <c r="AU1820" s="49"/>
    </row>
    <row r="1821" spans="3:64" ht="12.95" customHeight="1" x14ac:dyDescent="0.2">
      <c r="C1821" s="71"/>
      <c r="D1821" s="71"/>
      <c r="AA1821" s="49"/>
      <c r="AB1821" s="49"/>
      <c r="AC1821" s="49"/>
      <c r="AD1821" s="49"/>
      <c r="AE1821" s="49"/>
      <c r="AG1821" s="4"/>
      <c r="AN1821" s="49"/>
      <c r="AO1821" s="49"/>
      <c r="AP1821" s="49"/>
      <c r="AQ1821" s="49"/>
      <c r="AR1821" s="49"/>
      <c r="AS1821" s="49"/>
      <c r="AT1821" s="49"/>
      <c r="AU1821" s="49"/>
    </row>
    <row r="1822" spans="3:64" ht="12.95" customHeight="1" x14ac:dyDescent="0.2">
      <c r="C1822" s="71"/>
      <c r="D1822" s="71"/>
      <c r="AA1822" s="49"/>
      <c r="AB1822" s="49"/>
      <c r="AC1822" s="49"/>
      <c r="AD1822" s="49"/>
      <c r="AE1822" s="49"/>
      <c r="AG1822" s="4"/>
      <c r="AN1822" s="49"/>
      <c r="AO1822" s="49"/>
      <c r="AP1822" s="49"/>
      <c r="AQ1822" s="49"/>
      <c r="AR1822" s="49"/>
      <c r="AS1822" s="49"/>
      <c r="AT1822" s="49"/>
      <c r="AU1822" s="49"/>
    </row>
    <row r="1823" spans="3:64" ht="12.95" customHeight="1" x14ac:dyDescent="0.2">
      <c r="C1823" s="71"/>
      <c r="D1823" s="71"/>
      <c r="AA1823" s="49"/>
      <c r="AB1823" s="49"/>
      <c r="AC1823" s="49"/>
      <c r="AD1823" s="49"/>
      <c r="AE1823" s="49"/>
      <c r="AG1823" s="4"/>
      <c r="AN1823" s="49"/>
      <c r="AO1823" s="49"/>
      <c r="AP1823" s="49"/>
      <c r="AQ1823" s="49"/>
      <c r="AR1823" s="49"/>
      <c r="AS1823" s="49"/>
      <c r="AT1823" s="49"/>
      <c r="AU1823" s="49"/>
    </row>
    <row r="1824" spans="3:64" ht="12.95" customHeight="1" x14ac:dyDescent="0.2">
      <c r="C1824" s="71"/>
      <c r="D1824" s="71"/>
      <c r="AA1824" s="49"/>
      <c r="AB1824" s="49"/>
      <c r="AC1824" s="49"/>
      <c r="AD1824" s="49"/>
      <c r="AE1824" s="49"/>
      <c r="AG1824" s="4"/>
      <c r="AN1824" s="49"/>
      <c r="AO1824" s="49"/>
      <c r="AP1824" s="49"/>
      <c r="AQ1824" s="49"/>
      <c r="AR1824" s="49"/>
      <c r="AS1824" s="49"/>
      <c r="AT1824" s="49"/>
      <c r="AU1824" s="49"/>
    </row>
    <row r="1825" spans="3:64" ht="12.95" customHeight="1" x14ac:dyDescent="0.2">
      <c r="C1825" s="71"/>
      <c r="D1825" s="71"/>
      <c r="AA1825" s="49"/>
      <c r="AB1825" s="49"/>
      <c r="AC1825" s="49"/>
      <c r="AD1825" s="49"/>
      <c r="AE1825" s="49"/>
      <c r="AG1825" s="4"/>
      <c r="AN1825" s="49"/>
      <c r="AO1825" s="49"/>
      <c r="AP1825" s="49"/>
      <c r="AQ1825" s="49"/>
      <c r="AR1825" s="49"/>
      <c r="AS1825" s="49"/>
      <c r="AT1825" s="49"/>
      <c r="AU1825" s="49"/>
    </row>
    <row r="1826" spans="3:64" ht="12.95" customHeight="1" x14ac:dyDescent="0.2">
      <c r="C1826" s="71"/>
      <c r="D1826" s="71"/>
      <c r="AA1826" s="49"/>
      <c r="AB1826" s="49"/>
      <c r="AC1826" s="49"/>
      <c r="AD1826" s="49"/>
      <c r="AE1826" s="49"/>
      <c r="AG1826" s="4"/>
      <c r="AN1826" s="49"/>
      <c r="AO1826" s="49"/>
      <c r="AP1826" s="49"/>
      <c r="AQ1826" s="49"/>
      <c r="AR1826" s="49"/>
      <c r="AS1826" s="49"/>
      <c r="AT1826" s="49"/>
      <c r="AU1826" s="49"/>
    </row>
    <row r="1827" spans="3:64" ht="12.95" customHeight="1" x14ac:dyDescent="0.2">
      <c r="C1827" s="71"/>
      <c r="D1827" s="71"/>
      <c r="AA1827" s="49"/>
      <c r="AB1827" s="49"/>
      <c r="AC1827" s="49"/>
      <c r="AD1827" s="49"/>
      <c r="AE1827" s="49"/>
      <c r="AG1827" s="4"/>
      <c r="AN1827" s="49"/>
      <c r="AO1827" s="49"/>
      <c r="AP1827" s="49"/>
      <c r="AQ1827" s="49"/>
      <c r="AR1827" s="49"/>
      <c r="AS1827" s="49"/>
      <c r="AT1827" s="49"/>
      <c r="AU1827" s="49"/>
    </row>
    <row r="1828" spans="3:64" ht="12.95" customHeight="1" x14ac:dyDescent="0.2">
      <c r="C1828" s="71"/>
      <c r="D1828" s="71"/>
      <c r="AA1828" s="49"/>
      <c r="AB1828" s="49"/>
      <c r="AC1828" s="49"/>
      <c r="AD1828" s="49"/>
      <c r="AE1828" s="49"/>
      <c r="AG1828" s="4"/>
      <c r="AN1828" s="49"/>
      <c r="AO1828" s="49"/>
      <c r="AP1828" s="49"/>
      <c r="AQ1828" s="49"/>
      <c r="AR1828" s="49"/>
      <c r="AS1828" s="49"/>
      <c r="AT1828" s="49"/>
      <c r="AU1828" s="49"/>
    </row>
    <row r="1829" spans="3:64" ht="12.95" customHeight="1" x14ac:dyDescent="0.2">
      <c r="C1829" s="71"/>
      <c r="D1829" s="71"/>
      <c r="AA1829" s="49"/>
      <c r="AB1829" s="49"/>
      <c r="AC1829" s="49"/>
      <c r="AD1829" s="49"/>
      <c r="AE1829" s="49"/>
      <c r="AG1829" s="4"/>
      <c r="AN1829" s="49"/>
      <c r="AO1829" s="49"/>
      <c r="AP1829" s="49"/>
      <c r="AQ1829" s="49"/>
      <c r="AR1829" s="49"/>
      <c r="AS1829" s="49"/>
      <c r="AT1829" s="49"/>
      <c r="AU1829" s="49"/>
      <c r="AV1829" s="49"/>
      <c r="AW1829" s="49"/>
      <c r="AX1829" s="49"/>
      <c r="AY1829" s="49"/>
      <c r="AZ1829" s="49"/>
      <c r="BA1829" s="49"/>
      <c r="BB1829" s="49"/>
      <c r="BC1829" s="49"/>
      <c r="BD1829" s="49"/>
      <c r="BE1829" s="49"/>
      <c r="BF1829" s="49"/>
      <c r="BG1829" s="49"/>
      <c r="BH1829" s="49"/>
      <c r="BI1829" s="49"/>
      <c r="BJ1829" s="49"/>
      <c r="BK1829" s="49"/>
      <c r="BL1829" s="49"/>
    </row>
    <row r="1830" spans="3:64" ht="12.95" customHeight="1" x14ac:dyDescent="0.2">
      <c r="C1830" s="71"/>
      <c r="D1830" s="71"/>
      <c r="AA1830" s="49"/>
      <c r="AB1830" s="49"/>
      <c r="AC1830" s="49"/>
      <c r="AD1830" s="49"/>
      <c r="AE1830" s="49"/>
      <c r="AG1830" s="4"/>
      <c r="AN1830" s="49"/>
      <c r="AO1830" s="49"/>
      <c r="AP1830" s="49"/>
      <c r="AQ1830" s="49"/>
      <c r="AR1830" s="49"/>
      <c r="AS1830" s="49"/>
      <c r="AT1830" s="49"/>
      <c r="AU1830" s="49"/>
    </row>
    <row r="1831" spans="3:64" ht="12.95" customHeight="1" x14ac:dyDescent="0.2">
      <c r="C1831" s="71"/>
      <c r="D1831" s="71"/>
      <c r="AA1831" s="49"/>
      <c r="AB1831" s="49"/>
      <c r="AC1831" s="49"/>
      <c r="AD1831" s="49"/>
      <c r="AE1831" s="49"/>
      <c r="AG1831" s="4"/>
      <c r="AN1831" s="49"/>
      <c r="AO1831" s="49"/>
      <c r="AP1831" s="49"/>
      <c r="AQ1831" s="49"/>
      <c r="AR1831" s="49"/>
      <c r="AS1831" s="49"/>
      <c r="AT1831" s="49"/>
      <c r="AU1831" s="49"/>
    </row>
    <row r="1832" spans="3:64" ht="12.95" customHeight="1" x14ac:dyDescent="0.2">
      <c r="C1832" s="71"/>
      <c r="D1832" s="71"/>
      <c r="AA1832" s="49"/>
      <c r="AB1832" s="49"/>
      <c r="AC1832" s="49"/>
      <c r="AD1832" s="49"/>
      <c r="AE1832" s="49"/>
      <c r="AG1832" s="4"/>
      <c r="AN1832" s="49"/>
      <c r="AO1832" s="49"/>
      <c r="AP1832" s="49"/>
      <c r="AQ1832" s="49"/>
      <c r="AR1832" s="49"/>
      <c r="AS1832" s="49"/>
      <c r="AT1832" s="49"/>
      <c r="AU1832" s="49"/>
    </row>
    <row r="1833" spans="3:64" ht="12.95" customHeight="1" x14ac:dyDescent="0.2">
      <c r="C1833" s="71"/>
      <c r="D1833" s="71"/>
      <c r="AA1833" s="49"/>
      <c r="AB1833" s="49"/>
      <c r="AC1833" s="49"/>
      <c r="AD1833" s="49"/>
      <c r="AE1833" s="49"/>
      <c r="AG1833" s="4"/>
      <c r="AN1833" s="49"/>
      <c r="AO1833" s="49"/>
      <c r="AP1833" s="49"/>
      <c r="AQ1833" s="49"/>
      <c r="AR1833" s="49"/>
      <c r="AS1833" s="49"/>
      <c r="AT1833" s="49"/>
      <c r="AU1833" s="49"/>
    </row>
    <row r="1834" spans="3:64" ht="12.95" customHeight="1" x14ac:dyDescent="0.2">
      <c r="C1834" s="71"/>
      <c r="D1834" s="71"/>
      <c r="AA1834" s="49"/>
      <c r="AB1834" s="49"/>
      <c r="AC1834" s="49"/>
      <c r="AD1834" s="49"/>
      <c r="AE1834" s="49"/>
      <c r="AG1834" s="4"/>
      <c r="AN1834" s="49"/>
      <c r="AO1834" s="49"/>
      <c r="AP1834" s="49"/>
      <c r="AQ1834" s="49"/>
      <c r="AR1834" s="49"/>
      <c r="AS1834" s="49"/>
      <c r="AT1834" s="49"/>
      <c r="AU1834" s="49"/>
    </row>
    <row r="1835" spans="3:64" ht="12.95" customHeight="1" x14ac:dyDescent="0.2">
      <c r="C1835" s="71"/>
      <c r="D1835" s="71"/>
      <c r="AA1835" s="49"/>
      <c r="AB1835" s="49"/>
      <c r="AC1835" s="49"/>
      <c r="AD1835" s="49"/>
      <c r="AE1835" s="49"/>
      <c r="AG1835" s="4"/>
      <c r="AN1835" s="49"/>
      <c r="AO1835" s="49"/>
      <c r="AP1835" s="49"/>
      <c r="AQ1835" s="49"/>
      <c r="AR1835" s="49"/>
      <c r="AS1835" s="49"/>
      <c r="AT1835" s="49"/>
      <c r="AU1835" s="49"/>
    </row>
    <row r="1836" spans="3:64" ht="12.95" customHeight="1" x14ac:dyDescent="0.2">
      <c r="C1836" s="71"/>
      <c r="D1836" s="71"/>
      <c r="AA1836" s="49"/>
      <c r="AB1836" s="49"/>
      <c r="AC1836" s="49"/>
      <c r="AD1836" s="49"/>
      <c r="AE1836" s="49"/>
      <c r="AG1836" s="4"/>
      <c r="AN1836" s="49"/>
      <c r="AO1836" s="49"/>
      <c r="AP1836" s="49"/>
      <c r="AQ1836" s="49"/>
      <c r="AR1836" s="49"/>
      <c r="AS1836" s="49"/>
      <c r="AT1836" s="49"/>
      <c r="AU1836" s="49"/>
    </row>
    <row r="1837" spans="3:64" ht="12.95" customHeight="1" x14ac:dyDescent="0.2">
      <c r="C1837" s="71"/>
      <c r="D1837" s="71"/>
      <c r="AA1837" s="49"/>
      <c r="AB1837" s="49"/>
      <c r="AC1837" s="49"/>
      <c r="AD1837" s="49"/>
      <c r="AE1837" s="49"/>
      <c r="AG1837" s="4"/>
      <c r="AN1837" s="49"/>
      <c r="AO1837" s="49"/>
      <c r="AP1837" s="49"/>
      <c r="AQ1837" s="49"/>
      <c r="AR1837" s="49"/>
      <c r="AS1837" s="49"/>
      <c r="AT1837" s="49"/>
      <c r="AU1837" s="49"/>
    </row>
    <row r="1838" spans="3:64" ht="12.95" customHeight="1" x14ac:dyDescent="0.2">
      <c r="C1838" s="71"/>
      <c r="D1838" s="71"/>
      <c r="AA1838" s="49"/>
      <c r="AB1838" s="49"/>
      <c r="AC1838" s="49"/>
      <c r="AD1838" s="49"/>
      <c r="AE1838" s="49"/>
      <c r="AG1838" s="4"/>
      <c r="AN1838" s="49"/>
      <c r="AO1838" s="49"/>
      <c r="AP1838" s="49"/>
      <c r="AQ1838" s="49"/>
      <c r="AR1838" s="49"/>
      <c r="AS1838" s="49"/>
      <c r="AT1838" s="49"/>
      <c r="AU1838" s="49"/>
    </row>
    <row r="1839" spans="3:64" ht="12.95" customHeight="1" x14ac:dyDescent="0.2">
      <c r="C1839" s="71"/>
      <c r="D1839" s="71"/>
      <c r="AA1839" s="49"/>
      <c r="AB1839" s="49"/>
      <c r="AC1839" s="49"/>
      <c r="AD1839" s="49"/>
      <c r="AE1839" s="49"/>
      <c r="AG1839" s="4"/>
      <c r="AN1839" s="49"/>
      <c r="AO1839" s="49"/>
      <c r="AP1839" s="49"/>
      <c r="AQ1839" s="49"/>
      <c r="AR1839" s="49"/>
      <c r="AS1839" s="49"/>
      <c r="AT1839" s="49"/>
      <c r="AU1839" s="49"/>
    </row>
    <row r="1840" spans="3:64" ht="12.95" customHeight="1" x14ac:dyDescent="0.2">
      <c r="C1840" s="71"/>
      <c r="D1840" s="71"/>
      <c r="AA1840" s="49"/>
      <c r="AB1840" s="49"/>
      <c r="AC1840" s="49"/>
      <c r="AD1840" s="49"/>
      <c r="AE1840" s="49"/>
      <c r="AG1840" s="4"/>
      <c r="AN1840" s="49"/>
      <c r="AO1840" s="49"/>
      <c r="AP1840" s="49"/>
      <c r="AQ1840" s="49"/>
      <c r="AR1840" s="49"/>
      <c r="AS1840" s="49"/>
      <c r="AT1840" s="49"/>
      <c r="AU1840" s="49"/>
    </row>
    <row r="1841" spans="3:64" ht="12.95" customHeight="1" x14ac:dyDescent="0.2">
      <c r="C1841" s="71"/>
      <c r="D1841" s="71"/>
      <c r="AA1841" s="49"/>
      <c r="AB1841" s="49"/>
      <c r="AC1841" s="49"/>
      <c r="AD1841" s="49"/>
      <c r="AE1841" s="49"/>
      <c r="AG1841" s="4"/>
      <c r="AN1841" s="49"/>
      <c r="AO1841" s="49"/>
      <c r="AP1841" s="49"/>
      <c r="AQ1841" s="49"/>
      <c r="AR1841" s="49"/>
      <c r="AS1841" s="49"/>
      <c r="AT1841" s="49"/>
      <c r="AU1841" s="49"/>
    </row>
    <row r="1842" spans="3:64" ht="12.95" customHeight="1" x14ac:dyDescent="0.2">
      <c r="C1842" s="71"/>
      <c r="D1842" s="71"/>
      <c r="AA1842" s="49"/>
      <c r="AB1842" s="49"/>
      <c r="AC1842" s="49"/>
      <c r="AD1842" s="49"/>
      <c r="AE1842" s="49"/>
      <c r="AG1842" s="4"/>
      <c r="AN1842" s="49"/>
      <c r="AO1842" s="49"/>
      <c r="AP1842" s="49"/>
      <c r="AQ1842" s="49"/>
      <c r="AR1842" s="49"/>
      <c r="AS1842" s="49"/>
      <c r="AT1842" s="49"/>
      <c r="AU1842" s="49"/>
    </row>
    <row r="1843" spans="3:64" ht="12.95" customHeight="1" x14ac:dyDescent="0.2">
      <c r="C1843" s="71"/>
      <c r="D1843" s="71"/>
      <c r="AA1843" s="49"/>
      <c r="AB1843" s="49"/>
      <c r="AC1843" s="49"/>
      <c r="AD1843" s="49"/>
      <c r="AE1843" s="49"/>
      <c r="AG1843" s="4"/>
      <c r="AN1843" s="49"/>
      <c r="AO1843" s="49"/>
      <c r="AP1843" s="49"/>
      <c r="AQ1843" s="49"/>
      <c r="AR1843" s="49"/>
      <c r="AS1843" s="49"/>
      <c r="AT1843" s="49"/>
      <c r="AU1843" s="49"/>
    </row>
    <row r="1844" spans="3:64" ht="12.95" customHeight="1" x14ac:dyDescent="0.2">
      <c r="C1844" s="71"/>
      <c r="D1844" s="71"/>
      <c r="AA1844" s="49"/>
      <c r="AB1844" s="49"/>
      <c r="AC1844" s="49"/>
      <c r="AD1844" s="49"/>
      <c r="AE1844" s="49"/>
      <c r="AG1844" s="4"/>
      <c r="AN1844" s="49"/>
      <c r="AO1844" s="49"/>
      <c r="AP1844" s="49"/>
      <c r="AQ1844" s="49"/>
      <c r="AR1844" s="49"/>
      <c r="AS1844" s="49"/>
      <c r="AT1844" s="49"/>
      <c r="AU1844" s="49"/>
    </row>
    <row r="1845" spans="3:64" ht="12.95" customHeight="1" x14ac:dyDescent="0.2">
      <c r="C1845" s="71"/>
      <c r="D1845" s="71"/>
      <c r="AA1845" s="49"/>
      <c r="AB1845" s="49"/>
      <c r="AC1845" s="49"/>
      <c r="AD1845" s="49"/>
      <c r="AE1845" s="49"/>
      <c r="AG1845" s="4"/>
      <c r="AN1845" s="49"/>
      <c r="AO1845" s="49"/>
      <c r="AP1845" s="49"/>
      <c r="AQ1845" s="49"/>
      <c r="AR1845" s="49"/>
      <c r="AS1845" s="49"/>
      <c r="AT1845" s="49"/>
      <c r="AU1845" s="49"/>
    </row>
    <row r="1846" spans="3:64" ht="12.95" customHeight="1" x14ac:dyDescent="0.2">
      <c r="C1846" s="71"/>
      <c r="D1846" s="71"/>
      <c r="AA1846" s="49"/>
      <c r="AB1846" s="49"/>
      <c r="AC1846" s="49"/>
      <c r="AD1846" s="49"/>
      <c r="AE1846" s="49"/>
      <c r="AG1846" s="4"/>
      <c r="AN1846" s="49"/>
      <c r="AO1846" s="49"/>
      <c r="AP1846" s="49"/>
      <c r="AQ1846" s="49"/>
      <c r="AR1846" s="49"/>
      <c r="AS1846" s="49"/>
      <c r="AT1846" s="49"/>
      <c r="AU1846" s="49"/>
    </row>
    <row r="1847" spans="3:64" ht="12.95" customHeight="1" x14ac:dyDescent="0.2">
      <c r="C1847" s="71"/>
      <c r="D1847" s="71"/>
      <c r="AA1847" s="49"/>
      <c r="AB1847" s="49"/>
      <c r="AC1847" s="49"/>
      <c r="AD1847" s="49"/>
      <c r="AE1847" s="49"/>
      <c r="AG1847" s="4"/>
      <c r="AN1847" s="49"/>
      <c r="AO1847" s="49"/>
      <c r="AP1847" s="49"/>
      <c r="AQ1847" s="49"/>
      <c r="AR1847" s="49"/>
      <c r="AS1847" s="49"/>
      <c r="AT1847" s="49"/>
      <c r="AU1847" s="49"/>
    </row>
    <row r="1848" spans="3:64" ht="12.95" customHeight="1" x14ac:dyDescent="0.2">
      <c r="C1848" s="71"/>
      <c r="D1848" s="71"/>
      <c r="AA1848" s="49"/>
      <c r="AB1848" s="49"/>
      <c r="AC1848" s="49"/>
      <c r="AD1848" s="49"/>
      <c r="AE1848" s="49"/>
      <c r="AG1848" s="4"/>
      <c r="AN1848" s="49"/>
      <c r="AO1848" s="49"/>
      <c r="AP1848" s="49"/>
      <c r="AQ1848" s="49"/>
      <c r="AR1848" s="49"/>
      <c r="AS1848" s="49"/>
      <c r="AT1848" s="49"/>
      <c r="AU1848" s="49"/>
      <c r="AV1848" s="49"/>
    </row>
    <row r="1849" spans="3:64" ht="12.95" customHeight="1" x14ac:dyDescent="0.2">
      <c r="C1849" s="71"/>
      <c r="D1849" s="71"/>
      <c r="AA1849" s="49"/>
      <c r="AB1849" s="49"/>
      <c r="AC1849" s="49"/>
      <c r="AD1849" s="49"/>
      <c r="AE1849" s="49"/>
      <c r="AG1849" s="4"/>
      <c r="AN1849" s="49"/>
      <c r="AO1849" s="49"/>
      <c r="AP1849" s="49"/>
      <c r="AQ1849" s="49"/>
      <c r="AR1849" s="49"/>
      <c r="AS1849" s="49"/>
      <c r="AT1849" s="49"/>
      <c r="AU1849" s="49"/>
    </row>
    <row r="1850" spans="3:64" ht="12.95" customHeight="1" x14ac:dyDescent="0.2">
      <c r="C1850" s="71"/>
      <c r="D1850" s="71"/>
      <c r="AA1850" s="49"/>
      <c r="AB1850" s="49"/>
      <c r="AC1850" s="49"/>
      <c r="AD1850" s="49"/>
      <c r="AE1850" s="49"/>
      <c r="AG1850" s="4"/>
      <c r="AN1850" s="49"/>
      <c r="AO1850" s="49"/>
      <c r="AP1850" s="49"/>
      <c r="AQ1850" s="49"/>
      <c r="AR1850" s="49"/>
      <c r="AS1850" s="49"/>
      <c r="AT1850" s="49"/>
      <c r="AU1850" s="49"/>
      <c r="AV1850" s="49"/>
      <c r="AW1850" s="49"/>
      <c r="AX1850" s="49"/>
      <c r="AY1850" s="49"/>
      <c r="AZ1850" s="49"/>
      <c r="BA1850" s="49"/>
      <c r="BB1850" s="49"/>
      <c r="BC1850" s="49"/>
      <c r="BD1850" s="49"/>
      <c r="BE1850" s="49"/>
      <c r="BF1850" s="49"/>
      <c r="BG1850" s="49"/>
      <c r="BH1850" s="49"/>
      <c r="BI1850" s="49"/>
      <c r="BJ1850" s="49"/>
      <c r="BK1850" s="49"/>
      <c r="BL1850" s="49"/>
    </row>
    <row r="1851" spans="3:64" ht="12.95" customHeight="1" x14ac:dyDescent="0.2">
      <c r="C1851" s="71"/>
      <c r="D1851" s="71"/>
      <c r="AA1851" s="49"/>
      <c r="AB1851" s="49"/>
      <c r="AC1851" s="49"/>
      <c r="AD1851" s="49"/>
      <c r="AE1851" s="49"/>
      <c r="AG1851" s="4"/>
      <c r="AN1851" s="49"/>
      <c r="AO1851" s="49"/>
      <c r="AP1851" s="49"/>
      <c r="AQ1851" s="49"/>
      <c r="AR1851" s="49"/>
      <c r="AS1851" s="49"/>
      <c r="AT1851" s="49"/>
      <c r="AU1851" s="49"/>
      <c r="AV1851" s="49"/>
    </row>
    <row r="1852" spans="3:64" ht="12.95" customHeight="1" x14ac:dyDescent="0.2">
      <c r="C1852" s="71"/>
      <c r="D1852" s="71"/>
      <c r="AA1852" s="49"/>
      <c r="AB1852" s="49"/>
      <c r="AC1852" s="49"/>
      <c r="AD1852" s="49"/>
      <c r="AE1852" s="49"/>
      <c r="AG1852" s="4"/>
      <c r="AN1852" s="49"/>
      <c r="AO1852" s="49"/>
      <c r="AP1852" s="49"/>
      <c r="AQ1852" s="49"/>
      <c r="AR1852" s="49"/>
      <c r="AS1852" s="49"/>
      <c r="AT1852" s="49"/>
      <c r="AU1852" s="49"/>
    </row>
    <row r="1853" spans="3:64" ht="12.95" customHeight="1" x14ac:dyDescent="0.2">
      <c r="C1853" s="71"/>
      <c r="D1853" s="71"/>
      <c r="AA1853" s="49"/>
      <c r="AB1853" s="49"/>
      <c r="AC1853" s="49"/>
      <c r="AD1853" s="49"/>
      <c r="AE1853" s="49"/>
      <c r="AG1853" s="4"/>
      <c r="AN1853" s="49"/>
      <c r="AO1853" s="49"/>
      <c r="AP1853" s="49"/>
      <c r="AQ1853" s="49"/>
      <c r="AR1853" s="49"/>
      <c r="AS1853" s="49"/>
      <c r="AT1853" s="49"/>
      <c r="AU1853" s="49"/>
    </row>
    <row r="1854" spans="3:64" ht="12.95" customHeight="1" x14ac:dyDescent="0.2">
      <c r="C1854" s="71"/>
      <c r="D1854" s="71"/>
      <c r="AA1854" s="49"/>
      <c r="AB1854" s="49"/>
      <c r="AC1854" s="49"/>
      <c r="AD1854" s="49"/>
      <c r="AE1854" s="49"/>
      <c r="AG1854" s="4"/>
      <c r="AN1854" s="49"/>
      <c r="AO1854" s="49"/>
      <c r="AP1854" s="49"/>
      <c r="AQ1854" s="49"/>
      <c r="AR1854" s="49"/>
      <c r="AS1854" s="49"/>
      <c r="AT1854" s="49"/>
      <c r="AU1854" s="49"/>
    </row>
    <row r="1855" spans="3:64" ht="12.95" customHeight="1" x14ac:dyDescent="0.2">
      <c r="C1855" s="71"/>
      <c r="D1855" s="71"/>
      <c r="AA1855" s="49"/>
      <c r="AB1855" s="49"/>
      <c r="AC1855" s="49"/>
      <c r="AD1855" s="49"/>
      <c r="AE1855" s="49"/>
      <c r="AG1855" s="4"/>
      <c r="AN1855" s="49"/>
      <c r="AO1855" s="49"/>
      <c r="AP1855" s="49"/>
      <c r="AQ1855" s="49"/>
      <c r="AR1855" s="49"/>
      <c r="AS1855" s="49"/>
      <c r="AT1855" s="49"/>
      <c r="AU1855" s="49"/>
    </row>
    <row r="1856" spans="3:64" ht="12.95" customHeight="1" x14ac:dyDescent="0.2">
      <c r="C1856" s="71"/>
      <c r="D1856" s="71"/>
      <c r="AA1856" s="49"/>
      <c r="AB1856" s="49"/>
      <c r="AC1856" s="49"/>
      <c r="AD1856" s="49"/>
      <c r="AE1856" s="49"/>
      <c r="AG1856" s="4"/>
      <c r="AN1856" s="49"/>
      <c r="AO1856" s="49"/>
      <c r="AP1856" s="49"/>
      <c r="AQ1856" s="49"/>
      <c r="AR1856" s="49"/>
      <c r="AS1856" s="49"/>
      <c r="AT1856" s="49"/>
      <c r="AU1856" s="49"/>
    </row>
    <row r="1857" spans="3:47" ht="12.95" customHeight="1" x14ac:dyDescent="0.2">
      <c r="C1857" s="71"/>
      <c r="D1857" s="71"/>
      <c r="AA1857" s="49"/>
      <c r="AB1857" s="49"/>
      <c r="AC1857" s="49"/>
      <c r="AD1857" s="49"/>
      <c r="AE1857" s="49"/>
      <c r="AG1857" s="4"/>
      <c r="AN1857" s="49"/>
      <c r="AO1857" s="49"/>
      <c r="AP1857" s="49"/>
      <c r="AQ1857" s="49"/>
      <c r="AR1857" s="49"/>
      <c r="AS1857" s="49"/>
      <c r="AT1857" s="49"/>
      <c r="AU1857" s="49"/>
    </row>
    <row r="1858" spans="3:47" ht="12.95" customHeight="1" x14ac:dyDescent="0.2">
      <c r="C1858" s="71"/>
      <c r="D1858" s="71"/>
      <c r="AA1858" s="49"/>
      <c r="AB1858" s="49"/>
      <c r="AC1858" s="49"/>
      <c r="AD1858" s="49"/>
      <c r="AE1858" s="49"/>
      <c r="AG1858" s="4"/>
      <c r="AN1858" s="49"/>
      <c r="AO1858" s="49"/>
      <c r="AP1858" s="49"/>
      <c r="AQ1858" s="49"/>
      <c r="AR1858" s="49"/>
      <c r="AS1858" s="49"/>
      <c r="AT1858" s="49"/>
      <c r="AU1858" s="49"/>
    </row>
    <row r="1859" spans="3:47" ht="12.95" customHeight="1" x14ac:dyDescent="0.2">
      <c r="C1859" s="71"/>
      <c r="D1859" s="71"/>
      <c r="AA1859" s="49"/>
      <c r="AB1859" s="49"/>
      <c r="AC1859" s="49"/>
      <c r="AD1859" s="49"/>
      <c r="AE1859" s="49"/>
      <c r="AG1859" s="4"/>
      <c r="AN1859" s="49"/>
      <c r="AO1859" s="49"/>
      <c r="AP1859" s="49"/>
      <c r="AQ1859" s="49"/>
      <c r="AR1859" s="49"/>
      <c r="AS1859" s="49"/>
      <c r="AT1859" s="49"/>
      <c r="AU1859" s="49"/>
    </row>
    <row r="1860" spans="3:47" ht="12.95" customHeight="1" x14ac:dyDescent="0.2">
      <c r="C1860" s="71"/>
      <c r="D1860" s="71"/>
      <c r="AA1860" s="49"/>
      <c r="AB1860" s="49"/>
      <c r="AC1860" s="49"/>
      <c r="AD1860" s="49"/>
      <c r="AE1860" s="49"/>
      <c r="AG1860" s="4"/>
      <c r="AN1860" s="49"/>
      <c r="AO1860" s="49"/>
      <c r="AP1860" s="49"/>
      <c r="AQ1860" s="49"/>
      <c r="AR1860" s="49"/>
      <c r="AS1860" s="49"/>
      <c r="AT1860" s="49"/>
      <c r="AU1860" s="49"/>
    </row>
    <row r="1861" spans="3:47" ht="12.95" customHeight="1" x14ac:dyDescent="0.2">
      <c r="C1861" s="71"/>
      <c r="D1861" s="71"/>
      <c r="AA1861" s="49"/>
      <c r="AB1861" s="49"/>
      <c r="AC1861" s="49"/>
      <c r="AD1861" s="49"/>
      <c r="AE1861" s="49"/>
      <c r="AG1861" s="4"/>
      <c r="AN1861" s="49"/>
      <c r="AO1861" s="49"/>
      <c r="AP1861" s="49"/>
      <c r="AQ1861" s="49"/>
      <c r="AR1861" s="49"/>
      <c r="AS1861" s="49"/>
      <c r="AT1861" s="49"/>
      <c r="AU1861" s="49"/>
    </row>
    <row r="1862" spans="3:47" ht="12.95" customHeight="1" x14ac:dyDescent="0.2">
      <c r="C1862" s="71"/>
      <c r="D1862" s="71"/>
      <c r="AA1862" s="49"/>
      <c r="AB1862" s="49"/>
      <c r="AC1862" s="49"/>
      <c r="AD1862" s="49"/>
      <c r="AE1862" s="49"/>
      <c r="AG1862" s="4"/>
      <c r="AN1862" s="49"/>
      <c r="AO1862" s="49"/>
      <c r="AP1862" s="49"/>
      <c r="AQ1862" s="49"/>
      <c r="AR1862" s="49"/>
      <c r="AS1862" s="49"/>
      <c r="AT1862" s="49"/>
      <c r="AU1862" s="49"/>
    </row>
    <row r="1863" spans="3:47" ht="12.95" customHeight="1" x14ac:dyDescent="0.2">
      <c r="C1863" s="71"/>
      <c r="D1863" s="71"/>
      <c r="AA1863" s="49"/>
      <c r="AB1863" s="49"/>
      <c r="AC1863" s="49"/>
      <c r="AD1863" s="49"/>
      <c r="AE1863" s="49"/>
      <c r="AG1863" s="4"/>
      <c r="AN1863" s="49"/>
      <c r="AO1863" s="49"/>
      <c r="AP1863" s="49"/>
      <c r="AQ1863" s="49"/>
      <c r="AR1863" s="49"/>
      <c r="AS1863" s="49"/>
      <c r="AT1863" s="49"/>
      <c r="AU1863" s="49"/>
    </row>
    <row r="1864" spans="3:47" ht="12.95" customHeight="1" x14ac:dyDescent="0.2">
      <c r="C1864" s="71"/>
      <c r="D1864" s="71"/>
      <c r="AA1864" s="49"/>
      <c r="AB1864" s="49"/>
      <c r="AC1864" s="49"/>
      <c r="AD1864" s="49"/>
      <c r="AE1864" s="49"/>
      <c r="AG1864" s="4"/>
      <c r="AN1864" s="49"/>
      <c r="AO1864" s="49"/>
      <c r="AP1864" s="49"/>
      <c r="AQ1864" s="49"/>
      <c r="AR1864" s="49"/>
      <c r="AS1864" s="49"/>
      <c r="AT1864" s="49"/>
      <c r="AU1864" s="49"/>
    </row>
    <row r="1865" spans="3:47" ht="12.95" customHeight="1" x14ac:dyDescent="0.2">
      <c r="C1865" s="71"/>
      <c r="D1865" s="71"/>
      <c r="AA1865" s="49"/>
      <c r="AB1865" s="49"/>
      <c r="AC1865" s="49"/>
      <c r="AD1865" s="49"/>
      <c r="AE1865" s="49"/>
      <c r="AG1865" s="4"/>
      <c r="AN1865" s="49"/>
      <c r="AO1865" s="49"/>
      <c r="AP1865" s="49"/>
      <c r="AQ1865" s="49"/>
      <c r="AR1865" s="49"/>
      <c r="AS1865" s="49"/>
      <c r="AT1865" s="49"/>
      <c r="AU1865" s="49"/>
    </row>
    <row r="1866" spans="3:47" ht="12.95" customHeight="1" x14ac:dyDescent="0.2">
      <c r="C1866" s="71"/>
      <c r="D1866" s="71"/>
      <c r="AA1866" s="49"/>
      <c r="AB1866" s="49"/>
      <c r="AC1866" s="49"/>
      <c r="AD1866" s="49"/>
      <c r="AE1866" s="49"/>
      <c r="AG1866" s="4"/>
      <c r="AN1866" s="49"/>
      <c r="AO1866" s="49"/>
      <c r="AP1866" s="49"/>
      <c r="AQ1866" s="49"/>
      <c r="AR1866" s="49"/>
      <c r="AS1866" s="49"/>
      <c r="AT1866" s="49"/>
      <c r="AU1866" s="49"/>
    </row>
    <row r="1867" spans="3:47" ht="12.95" customHeight="1" x14ac:dyDescent="0.2">
      <c r="C1867" s="71"/>
      <c r="D1867" s="71"/>
      <c r="AA1867" s="49"/>
      <c r="AB1867" s="49"/>
      <c r="AC1867" s="49"/>
      <c r="AD1867" s="49"/>
      <c r="AE1867" s="49"/>
      <c r="AG1867" s="4"/>
      <c r="AN1867" s="49"/>
      <c r="AO1867" s="49"/>
      <c r="AP1867" s="49"/>
      <c r="AQ1867" s="49"/>
      <c r="AR1867" s="49"/>
      <c r="AS1867" s="49"/>
      <c r="AT1867" s="49"/>
      <c r="AU1867" s="49"/>
    </row>
    <row r="1868" spans="3:47" ht="12.95" customHeight="1" x14ac:dyDescent="0.2">
      <c r="C1868" s="71"/>
      <c r="D1868" s="71"/>
      <c r="AA1868" s="49"/>
      <c r="AB1868" s="49"/>
      <c r="AC1868" s="49"/>
      <c r="AD1868" s="49"/>
      <c r="AE1868" s="49"/>
      <c r="AG1868" s="4"/>
      <c r="AN1868" s="49"/>
      <c r="AO1868" s="49"/>
      <c r="AP1868" s="49"/>
      <c r="AQ1868" s="49"/>
      <c r="AR1868" s="49"/>
      <c r="AS1868" s="49"/>
      <c r="AT1868" s="49"/>
      <c r="AU1868" s="49"/>
    </row>
    <row r="1869" spans="3:47" ht="12.95" customHeight="1" x14ac:dyDescent="0.2">
      <c r="C1869" s="71"/>
      <c r="D1869" s="71"/>
      <c r="AA1869" s="49"/>
      <c r="AB1869" s="49"/>
      <c r="AC1869" s="49"/>
      <c r="AD1869" s="49"/>
      <c r="AE1869" s="49"/>
      <c r="AG1869" s="4"/>
      <c r="AN1869" s="49"/>
      <c r="AO1869" s="49"/>
      <c r="AP1869" s="49"/>
      <c r="AQ1869" s="49"/>
      <c r="AR1869" s="49"/>
      <c r="AS1869" s="49"/>
      <c r="AT1869" s="49"/>
      <c r="AU1869" s="49"/>
    </row>
    <row r="1870" spans="3:47" ht="12.95" customHeight="1" x14ac:dyDescent="0.2">
      <c r="C1870" s="71"/>
      <c r="D1870" s="71"/>
      <c r="AA1870" s="49"/>
      <c r="AB1870" s="49"/>
      <c r="AC1870" s="49"/>
      <c r="AD1870" s="49"/>
      <c r="AE1870" s="49"/>
      <c r="AG1870" s="4"/>
      <c r="AN1870" s="49"/>
      <c r="AO1870" s="49"/>
      <c r="AP1870" s="49"/>
      <c r="AQ1870" s="49"/>
      <c r="AR1870" s="49"/>
      <c r="AS1870" s="49"/>
      <c r="AT1870" s="49"/>
      <c r="AU1870" s="49"/>
    </row>
    <row r="1871" spans="3:47" ht="12.95" customHeight="1" x14ac:dyDescent="0.2">
      <c r="C1871" s="71"/>
      <c r="D1871" s="71"/>
      <c r="AA1871" s="49"/>
      <c r="AB1871" s="49"/>
      <c r="AC1871" s="49"/>
      <c r="AD1871" s="49"/>
      <c r="AE1871" s="49"/>
      <c r="AG1871" s="4"/>
      <c r="AN1871" s="49"/>
      <c r="AO1871" s="49"/>
      <c r="AP1871" s="49"/>
      <c r="AQ1871" s="49"/>
      <c r="AR1871" s="49"/>
      <c r="AS1871" s="49"/>
      <c r="AT1871" s="49"/>
      <c r="AU1871" s="49"/>
    </row>
    <row r="1872" spans="3:47" ht="12.95" customHeight="1" x14ac:dyDescent="0.2">
      <c r="C1872" s="71"/>
      <c r="D1872" s="71"/>
      <c r="AA1872" s="49"/>
      <c r="AB1872" s="49"/>
      <c r="AC1872" s="49"/>
      <c r="AD1872" s="49"/>
      <c r="AE1872" s="49"/>
      <c r="AG1872" s="4"/>
      <c r="AN1872" s="49"/>
      <c r="AO1872" s="49"/>
      <c r="AP1872" s="49"/>
      <c r="AQ1872" s="49"/>
      <c r="AR1872" s="49"/>
      <c r="AS1872" s="49"/>
      <c r="AT1872" s="49"/>
      <c r="AU1872" s="49"/>
    </row>
    <row r="1873" spans="3:47" ht="12.95" customHeight="1" x14ac:dyDescent="0.2">
      <c r="C1873" s="71"/>
      <c r="D1873" s="71"/>
      <c r="AA1873" s="49"/>
      <c r="AB1873" s="49"/>
      <c r="AC1873" s="49"/>
      <c r="AD1873" s="49"/>
      <c r="AE1873" s="49"/>
      <c r="AG1873" s="4"/>
      <c r="AN1873" s="49"/>
      <c r="AO1873" s="49"/>
      <c r="AP1873" s="49"/>
      <c r="AQ1873" s="49"/>
      <c r="AR1873" s="49"/>
      <c r="AS1873" s="49"/>
      <c r="AT1873" s="49"/>
      <c r="AU1873" s="49"/>
    </row>
    <row r="1874" spans="3:47" ht="12.95" customHeight="1" x14ac:dyDescent="0.2">
      <c r="C1874" s="71"/>
      <c r="D1874" s="71"/>
      <c r="AA1874" s="49"/>
      <c r="AB1874" s="49"/>
      <c r="AC1874" s="49"/>
      <c r="AD1874" s="49"/>
      <c r="AE1874" s="49"/>
      <c r="AG1874" s="4"/>
      <c r="AN1874" s="49"/>
      <c r="AO1874" s="49"/>
      <c r="AP1874" s="49"/>
      <c r="AQ1874" s="49"/>
      <c r="AR1874" s="49"/>
      <c r="AS1874" s="49"/>
      <c r="AT1874" s="49"/>
      <c r="AU1874" s="49"/>
    </row>
    <row r="1875" spans="3:47" ht="12.95" customHeight="1" x14ac:dyDescent="0.2">
      <c r="C1875" s="71"/>
      <c r="D1875" s="71"/>
      <c r="AA1875" s="49"/>
      <c r="AB1875" s="49"/>
      <c r="AC1875" s="49"/>
      <c r="AD1875" s="49"/>
      <c r="AE1875" s="49"/>
      <c r="AG1875" s="4"/>
      <c r="AN1875" s="49"/>
      <c r="AO1875" s="49"/>
      <c r="AP1875" s="49"/>
      <c r="AQ1875" s="49"/>
      <c r="AR1875" s="49"/>
      <c r="AS1875" s="49"/>
      <c r="AT1875" s="49"/>
      <c r="AU1875" s="49"/>
    </row>
    <row r="1876" spans="3:47" ht="12.95" customHeight="1" x14ac:dyDescent="0.2">
      <c r="C1876" s="71"/>
      <c r="D1876" s="71"/>
      <c r="AA1876" s="49"/>
      <c r="AB1876" s="49"/>
      <c r="AC1876" s="49"/>
      <c r="AD1876" s="49"/>
      <c r="AE1876" s="49"/>
      <c r="AG1876" s="4"/>
      <c r="AN1876" s="49"/>
      <c r="AO1876" s="49"/>
      <c r="AP1876" s="49"/>
      <c r="AQ1876" s="49"/>
      <c r="AR1876" s="49"/>
      <c r="AS1876" s="49"/>
      <c r="AT1876" s="49"/>
      <c r="AU1876" s="49"/>
    </row>
    <row r="1877" spans="3:47" ht="12.95" customHeight="1" x14ac:dyDescent="0.2">
      <c r="C1877" s="71"/>
      <c r="D1877" s="71"/>
      <c r="AA1877" s="49"/>
      <c r="AB1877" s="49"/>
      <c r="AC1877" s="49"/>
      <c r="AD1877" s="49"/>
      <c r="AE1877" s="49"/>
      <c r="AG1877" s="4"/>
      <c r="AN1877" s="49"/>
      <c r="AO1877" s="49"/>
      <c r="AP1877" s="49"/>
      <c r="AQ1877" s="49"/>
      <c r="AR1877" s="49"/>
      <c r="AS1877" s="49"/>
      <c r="AT1877" s="49"/>
      <c r="AU1877" s="49"/>
    </row>
    <row r="1878" spans="3:47" ht="12.95" customHeight="1" x14ac:dyDescent="0.2">
      <c r="C1878" s="71"/>
      <c r="D1878" s="71"/>
      <c r="AA1878" s="49"/>
      <c r="AB1878" s="49"/>
      <c r="AC1878" s="49"/>
      <c r="AD1878" s="49"/>
      <c r="AE1878" s="49"/>
      <c r="AG1878" s="4"/>
      <c r="AN1878" s="49"/>
      <c r="AO1878" s="49"/>
      <c r="AP1878" s="49"/>
      <c r="AQ1878" s="49"/>
      <c r="AR1878" s="49"/>
      <c r="AS1878" s="49"/>
      <c r="AT1878" s="49"/>
      <c r="AU1878" s="49"/>
    </row>
    <row r="1879" spans="3:47" ht="12.95" customHeight="1" x14ac:dyDescent="0.2">
      <c r="C1879" s="71"/>
      <c r="D1879" s="71"/>
      <c r="AA1879" s="49"/>
      <c r="AB1879" s="49"/>
      <c r="AC1879" s="49"/>
      <c r="AD1879" s="49"/>
      <c r="AE1879" s="49"/>
      <c r="AG1879" s="4"/>
      <c r="AN1879" s="49"/>
      <c r="AO1879" s="49"/>
      <c r="AP1879" s="49"/>
      <c r="AQ1879" s="49"/>
      <c r="AR1879" s="49"/>
      <c r="AS1879" s="49"/>
      <c r="AT1879" s="49"/>
      <c r="AU1879" s="49"/>
    </row>
    <row r="1880" spans="3:47" ht="12.95" customHeight="1" x14ac:dyDescent="0.2">
      <c r="C1880" s="71"/>
      <c r="D1880" s="71"/>
      <c r="AA1880" s="49"/>
      <c r="AB1880" s="49"/>
      <c r="AC1880" s="49"/>
      <c r="AD1880" s="49"/>
      <c r="AE1880" s="49"/>
      <c r="AG1880" s="4"/>
      <c r="AN1880" s="49"/>
      <c r="AO1880" s="49"/>
      <c r="AP1880" s="49"/>
      <c r="AQ1880" s="49"/>
      <c r="AR1880" s="49"/>
      <c r="AS1880" s="49"/>
      <c r="AT1880" s="49"/>
      <c r="AU1880" s="49"/>
    </row>
    <row r="1881" spans="3:47" ht="12.95" customHeight="1" x14ac:dyDescent="0.2">
      <c r="C1881" s="71"/>
      <c r="D1881" s="71"/>
      <c r="AA1881" s="49"/>
      <c r="AB1881" s="49"/>
      <c r="AC1881" s="49"/>
      <c r="AD1881" s="49"/>
      <c r="AE1881" s="49"/>
      <c r="AG1881" s="4"/>
      <c r="AN1881" s="49"/>
      <c r="AO1881" s="49"/>
      <c r="AP1881" s="49"/>
      <c r="AQ1881" s="49"/>
      <c r="AR1881" s="49"/>
      <c r="AS1881" s="49"/>
      <c r="AT1881" s="49"/>
      <c r="AU1881" s="49"/>
    </row>
    <row r="1882" spans="3:47" ht="12.95" customHeight="1" x14ac:dyDescent="0.2">
      <c r="C1882" s="71"/>
      <c r="D1882" s="71"/>
      <c r="AA1882" s="49"/>
      <c r="AB1882" s="49"/>
      <c r="AC1882" s="49"/>
      <c r="AD1882" s="49"/>
      <c r="AE1882" s="49"/>
      <c r="AG1882" s="4"/>
      <c r="AN1882" s="49"/>
      <c r="AO1882" s="49"/>
      <c r="AP1882" s="49"/>
      <c r="AQ1882" s="49"/>
      <c r="AR1882" s="49"/>
      <c r="AS1882" s="49"/>
      <c r="AT1882" s="49"/>
      <c r="AU1882" s="49"/>
    </row>
    <row r="1883" spans="3:47" ht="12.95" customHeight="1" x14ac:dyDescent="0.2">
      <c r="C1883" s="71"/>
      <c r="D1883" s="71"/>
      <c r="AA1883" s="49"/>
      <c r="AB1883" s="49"/>
      <c r="AC1883" s="49"/>
      <c r="AD1883" s="49"/>
      <c r="AE1883" s="49"/>
      <c r="AG1883" s="4"/>
      <c r="AN1883" s="49"/>
      <c r="AO1883" s="49"/>
      <c r="AP1883" s="49"/>
      <c r="AQ1883" s="49"/>
      <c r="AR1883" s="49"/>
      <c r="AS1883" s="49"/>
      <c r="AT1883" s="49"/>
      <c r="AU1883" s="49"/>
    </row>
    <row r="1884" spans="3:47" ht="12.95" customHeight="1" x14ac:dyDescent="0.2">
      <c r="C1884" s="71"/>
      <c r="D1884" s="71"/>
      <c r="AA1884" s="49"/>
      <c r="AB1884" s="49"/>
      <c r="AC1884" s="49"/>
      <c r="AD1884" s="49"/>
      <c r="AE1884" s="49"/>
      <c r="AG1884" s="4"/>
      <c r="AN1884" s="49"/>
      <c r="AO1884" s="49"/>
      <c r="AP1884" s="49"/>
      <c r="AQ1884" s="49"/>
      <c r="AR1884" s="49"/>
      <c r="AS1884" s="49"/>
      <c r="AT1884" s="49"/>
      <c r="AU1884" s="49"/>
    </row>
    <row r="1885" spans="3:47" ht="12.95" customHeight="1" x14ac:dyDescent="0.2">
      <c r="C1885" s="71"/>
      <c r="D1885" s="71"/>
      <c r="AA1885" s="49"/>
      <c r="AB1885" s="49"/>
      <c r="AC1885" s="49"/>
      <c r="AD1885" s="49"/>
      <c r="AE1885" s="49"/>
      <c r="AG1885" s="4"/>
      <c r="AN1885" s="49"/>
      <c r="AO1885" s="49"/>
      <c r="AP1885" s="49"/>
      <c r="AQ1885" s="49"/>
      <c r="AR1885" s="49"/>
      <c r="AS1885" s="49"/>
      <c r="AT1885" s="49"/>
      <c r="AU1885" s="49"/>
    </row>
    <row r="1886" spans="3:47" ht="12.95" customHeight="1" x14ac:dyDescent="0.2">
      <c r="C1886" s="71"/>
      <c r="D1886" s="71"/>
      <c r="AA1886" s="49"/>
      <c r="AB1886" s="49"/>
      <c r="AC1886" s="49"/>
      <c r="AD1886" s="49"/>
      <c r="AE1886" s="49"/>
      <c r="AG1886" s="4"/>
      <c r="AN1886" s="49"/>
      <c r="AO1886" s="49"/>
      <c r="AP1886" s="49"/>
      <c r="AQ1886" s="49"/>
      <c r="AR1886" s="49"/>
      <c r="AS1886" s="49"/>
      <c r="AT1886" s="49"/>
      <c r="AU1886" s="49"/>
    </row>
    <row r="1887" spans="3:47" ht="12.95" customHeight="1" x14ac:dyDescent="0.2">
      <c r="C1887" s="71"/>
      <c r="D1887" s="71"/>
      <c r="AA1887" s="49"/>
      <c r="AB1887" s="49"/>
      <c r="AC1887" s="49"/>
      <c r="AD1887" s="49"/>
      <c r="AE1887" s="49"/>
      <c r="AG1887" s="4"/>
      <c r="AN1887" s="49"/>
      <c r="AO1887" s="49"/>
      <c r="AP1887" s="49"/>
      <c r="AQ1887" s="49"/>
      <c r="AR1887" s="49"/>
      <c r="AS1887" s="49"/>
      <c r="AT1887" s="49"/>
      <c r="AU1887" s="49"/>
    </row>
    <row r="1888" spans="3:47" ht="12.95" customHeight="1" x14ac:dyDescent="0.2">
      <c r="C1888" s="71"/>
      <c r="D1888" s="71"/>
      <c r="AA1888" s="49"/>
      <c r="AB1888" s="49"/>
      <c r="AC1888" s="49"/>
      <c r="AD1888" s="49"/>
      <c r="AE1888" s="49"/>
      <c r="AG1888" s="4"/>
      <c r="AN1888" s="49"/>
      <c r="AO1888" s="49"/>
      <c r="AP1888" s="49"/>
      <c r="AQ1888" s="49"/>
      <c r="AR1888" s="49"/>
      <c r="AS1888" s="49"/>
      <c r="AT1888" s="49"/>
      <c r="AU1888" s="49"/>
    </row>
    <row r="1889" spans="3:47" ht="12.95" customHeight="1" x14ac:dyDescent="0.2">
      <c r="C1889" s="71"/>
      <c r="D1889" s="71"/>
      <c r="AA1889" s="49"/>
      <c r="AB1889" s="49"/>
      <c r="AC1889" s="49"/>
      <c r="AD1889" s="49"/>
      <c r="AE1889" s="49"/>
      <c r="AG1889" s="4"/>
      <c r="AN1889" s="49"/>
      <c r="AO1889" s="49"/>
      <c r="AP1889" s="49"/>
      <c r="AQ1889" s="49"/>
      <c r="AR1889" s="49"/>
      <c r="AS1889" s="49"/>
      <c r="AT1889" s="49"/>
      <c r="AU1889" s="49"/>
    </row>
    <row r="1890" spans="3:47" ht="12.95" customHeight="1" x14ac:dyDescent="0.2">
      <c r="C1890" s="71"/>
      <c r="D1890" s="71"/>
      <c r="AA1890" s="49"/>
      <c r="AB1890" s="49"/>
      <c r="AC1890" s="49"/>
      <c r="AD1890" s="49"/>
      <c r="AE1890" s="49"/>
      <c r="AG1890" s="4"/>
      <c r="AN1890" s="49"/>
      <c r="AO1890" s="49"/>
      <c r="AP1890" s="49"/>
      <c r="AQ1890" s="49"/>
      <c r="AR1890" s="49"/>
      <c r="AS1890" s="49"/>
      <c r="AT1890" s="49"/>
      <c r="AU1890" s="49"/>
    </row>
    <row r="1891" spans="3:47" ht="12.95" customHeight="1" x14ac:dyDescent="0.2">
      <c r="C1891" s="71"/>
      <c r="D1891" s="71"/>
      <c r="AA1891" s="49"/>
      <c r="AB1891" s="49"/>
      <c r="AC1891" s="49"/>
      <c r="AD1891" s="49"/>
      <c r="AE1891" s="49"/>
      <c r="AG1891" s="4"/>
      <c r="AN1891" s="49"/>
      <c r="AO1891" s="49"/>
      <c r="AP1891" s="49"/>
      <c r="AQ1891" s="49"/>
      <c r="AR1891" s="49"/>
      <c r="AS1891" s="49"/>
      <c r="AT1891" s="49"/>
      <c r="AU1891" s="49"/>
    </row>
    <row r="1892" spans="3:47" ht="12.95" customHeight="1" x14ac:dyDescent="0.2">
      <c r="C1892" s="71"/>
      <c r="D1892" s="71"/>
      <c r="AA1892" s="49"/>
      <c r="AB1892" s="49"/>
      <c r="AC1892" s="49"/>
      <c r="AD1892" s="49"/>
      <c r="AE1892" s="49"/>
      <c r="AG1892" s="4"/>
      <c r="AN1892" s="49"/>
      <c r="AO1892" s="49"/>
      <c r="AP1892" s="49"/>
      <c r="AQ1892" s="49"/>
      <c r="AR1892" s="49"/>
      <c r="AS1892" s="49"/>
      <c r="AT1892" s="49"/>
      <c r="AU1892" s="49"/>
    </row>
    <row r="1893" spans="3:47" ht="12.95" customHeight="1" x14ac:dyDescent="0.2">
      <c r="C1893" s="71"/>
      <c r="D1893" s="71"/>
      <c r="AA1893" s="49"/>
      <c r="AB1893" s="49"/>
      <c r="AC1893" s="49"/>
      <c r="AD1893" s="49"/>
      <c r="AE1893" s="49"/>
      <c r="AG1893" s="4"/>
      <c r="AN1893" s="49"/>
      <c r="AO1893" s="49"/>
      <c r="AP1893" s="49"/>
      <c r="AQ1893" s="49"/>
      <c r="AR1893" s="49"/>
      <c r="AS1893" s="49"/>
      <c r="AT1893" s="49"/>
      <c r="AU1893" s="49"/>
    </row>
    <row r="1894" spans="3:47" ht="12.95" customHeight="1" x14ac:dyDescent="0.2">
      <c r="C1894" s="71"/>
      <c r="D1894" s="71"/>
      <c r="AA1894" s="49"/>
      <c r="AB1894" s="49"/>
      <c r="AC1894" s="49"/>
      <c r="AD1894" s="49"/>
      <c r="AE1894" s="49"/>
      <c r="AG1894" s="4"/>
      <c r="AN1894" s="49"/>
      <c r="AO1894" s="49"/>
      <c r="AP1894" s="49"/>
      <c r="AQ1894" s="49"/>
      <c r="AR1894" s="49"/>
      <c r="AS1894" s="49"/>
      <c r="AT1894" s="49"/>
      <c r="AU1894" s="49"/>
    </row>
    <row r="1895" spans="3:47" ht="12.95" customHeight="1" x14ac:dyDescent="0.2">
      <c r="C1895" s="71"/>
      <c r="D1895" s="71"/>
      <c r="AA1895" s="49"/>
      <c r="AB1895" s="49"/>
      <c r="AC1895" s="49"/>
      <c r="AD1895" s="49"/>
      <c r="AE1895" s="49"/>
      <c r="AG1895" s="4"/>
      <c r="AN1895" s="49"/>
      <c r="AO1895" s="49"/>
      <c r="AP1895" s="49"/>
      <c r="AQ1895" s="49"/>
      <c r="AR1895" s="49"/>
      <c r="AS1895" s="49"/>
      <c r="AT1895" s="49"/>
      <c r="AU1895" s="49"/>
    </row>
    <row r="1896" spans="3:47" ht="12.95" customHeight="1" x14ac:dyDescent="0.2">
      <c r="C1896" s="71"/>
      <c r="D1896" s="71"/>
      <c r="AA1896" s="49"/>
      <c r="AB1896" s="49"/>
      <c r="AC1896" s="49"/>
      <c r="AD1896" s="49"/>
      <c r="AE1896" s="49"/>
      <c r="AG1896" s="4"/>
      <c r="AN1896" s="49"/>
      <c r="AO1896" s="49"/>
      <c r="AP1896" s="49"/>
      <c r="AQ1896" s="49"/>
      <c r="AR1896" s="49"/>
      <c r="AS1896" s="49"/>
      <c r="AT1896" s="49"/>
      <c r="AU1896" s="49"/>
    </row>
    <row r="1897" spans="3:47" ht="12.95" customHeight="1" x14ac:dyDescent="0.2">
      <c r="C1897" s="71"/>
      <c r="D1897" s="71"/>
      <c r="AA1897" s="49"/>
      <c r="AB1897" s="49"/>
      <c r="AC1897" s="49"/>
      <c r="AD1897" s="49"/>
      <c r="AE1897" s="49"/>
      <c r="AG1897" s="4"/>
      <c r="AN1897" s="49"/>
      <c r="AO1897" s="49"/>
      <c r="AP1897" s="49"/>
      <c r="AQ1897" s="49"/>
      <c r="AR1897" s="49"/>
      <c r="AS1897" s="49"/>
      <c r="AT1897" s="49"/>
      <c r="AU1897" s="49"/>
    </row>
    <row r="1898" spans="3:47" ht="12.95" customHeight="1" x14ac:dyDescent="0.2">
      <c r="C1898" s="71"/>
      <c r="D1898" s="71"/>
      <c r="AA1898" s="49"/>
      <c r="AB1898" s="49"/>
      <c r="AC1898" s="49"/>
      <c r="AD1898" s="49"/>
      <c r="AE1898" s="49"/>
      <c r="AG1898" s="4"/>
      <c r="AN1898" s="49"/>
      <c r="AO1898" s="49"/>
      <c r="AP1898" s="49"/>
      <c r="AQ1898" s="49"/>
      <c r="AR1898" s="49"/>
      <c r="AS1898" s="49"/>
      <c r="AT1898" s="49"/>
      <c r="AU1898" s="49"/>
    </row>
    <row r="1899" spans="3:47" ht="12.95" customHeight="1" x14ac:dyDescent="0.2">
      <c r="C1899" s="71"/>
      <c r="D1899" s="71"/>
      <c r="AA1899" s="49"/>
      <c r="AB1899" s="49"/>
      <c r="AC1899" s="49"/>
      <c r="AD1899" s="49"/>
      <c r="AE1899" s="49"/>
      <c r="AG1899" s="4"/>
      <c r="AN1899" s="49"/>
      <c r="AO1899" s="49"/>
      <c r="AP1899" s="49"/>
      <c r="AQ1899" s="49"/>
      <c r="AR1899" s="49"/>
      <c r="AS1899" s="49"/>
      <c r="AT1899" s="49"/>
      <c r="AU1899" s="49"/>
    </row>
    <row r="1900" spans="3:47" ht="12.95" customHeight="1" x14ac:dyDescent="0.2">
      <c r="C1900" s="71"/>
      <c r="D1900" s="71"/>
      <c r="AA1900" s="49"/>
      <c r="AB1900" s="49"/>
      <c r="AC1900" s="49"/>
      <c r="AD1900" s="49"/>
      <c r="AE1900" s="49"/>
      <c r="AG1900" s="4"/>
      <c r="AN1900" s="49"/>
      <c r="AO1900" s="49"/>
      <c r="AP1900" s="49"/>
      <c r="AQ1900" s="49"/>
      <c r="AR1900" s="49"/>
      <c r="AS1900" s="49"/>
      <c r="AT1900" s="49"/>
      <c r="AU1900" s="49"/>
    </row>
    <row r="1901" spans="3:47" ht="12.95" customHeight="1" x14ac:dyDescent="0.2">
      <c r="C1901" s="71"/>
      <c r="D1901" s="71"/>
      <c r="AA1901" s="49"/>
      <c r="AB1901" s="49"/>
      <c r="AC1901" s="49"/>
      <c r="AD1901" s="49"/>
      <c r="AE1901" s="49"/>
      <c r="AG1901" s="4"/>
      <c r="AN1901" s="49"/>
      <c r="AO1901" s="49"/>
      <c r="AP1901" s="49"/>
      <c r="AQ1901" s="49"/>
      <c r="AR1901" s="49"/>
      <c r="AS1901" s="49"/>
      <c r="AT1901" s="49"/>
      <c r="AU1901" s="49"/>
    </row>
    <row r="1902" spans="3:47" ht="12.95" customHeight="1" x14ac:dyDescent="0.2">
      <c r="C1902" s="71"/>
      <c r="D1902" s="71"/>
      <c r="AA1902" s="49"/>
      <c r="AB1902" s="49"/>
      <c r="AC1902" s="49"/>
      <c r="AD1902" s="49"/>
      <c r="AE1902" s="49"/>
      <c r="AG1902" s="4"/>
      <c r="AN1902" s="49"/>
      <c r="AO1902" s="49"/>
      <c r="AP1902" s="49"/>
      <c r="AQ1902" s="49"/>
      <c r="AR1902" s="49"/>
      <c r="AS1902" s="49"/>
      <c r="AT1902" s="49"/>
      <c r="AU1902" s="49"/>
    </row>
    <row r="1903" spans="3:47" ht="12.95" customHeight="1" x14ac:dyDescent="0.2">
      <c r="C1903" s="71"/>
      <c r="D1903" s="71"/>
      <c r="AA1903" s="49"/>
      <c r="AB1903" s="49"/>
      <c r="AC1903" s="49"/>
      <c r="AD1903" s="49"/>
      <c r="AE1903" s="49"/>
      <c r="AG1903" s="4"/>
      <c r="AN1903" s="49"/>
      <c r="AO1903" s="49"/>
      <c r="AP1903" s="49"/>
      <c r="AQ1903" s="49"/>
      <c r="AR1903" s="49"/>
      <c r="AS1903" s="49"/>
      <c r="AT1903" s="49"/>
      <c r="AU1903" s="49"/>
    </row>
    <row r="1904" spans="3:47" ht="12.95" customHeight="1" x14ac:dyDescent="0.2">
      <c r="C1904" s="71"/>
      <c r="D1904" s="71"/>
      <c r="AA1904" s="49"/>
      <c r="AB1904" s="49"/>
      <c r="AC1904" s="49"/>
      <c r="AD1904" s="49"/>
      <c r="AE1904" s="49"/>
      <c r="AG1904" s="4"/>
      <c r="AN1904" s="49"/>
      <c r="AO1904" s="49"/>
      <c r="AP1904" s="49"/>
      <c r="AQ1904" s="49"/>
      <c r="AR1904" s="49"/>
      <c r="AS1904" s="49"/>
      <c r="AT1904" s="49"/>
      <c r="AU1904" s="49"/>
    </row>
    <row r="1905" spans="3:48" ht="12.95" customHeight="1" x14ac:dyDescent="0.2">
      <c r="C1905" s="71"/>
      <c r="D1905" s="71"/>
      <c r="AA1905" s="49"/>
      <c r="AB1905" s="49"/>
      <c r="AC1905" s="49"/>
      <c r="AD1905" s="49"/>
      <c r="AE1905" s="49"/>
      <c r="AG1905" s="4"/>
      <c r="AN1905" s="49"/>
      <c r="AO1905" s="49"/>
      <c r="AP1905" s="49"/>
      <c r="AQ1905" s="49"/>
      <c r="AR1905" s="49"/>
      <c r="AS1905" s="49"/>
      <c r="AT1905" s="49"/>
      <c r="AU1905" s="49"/>
    </row>
    <row r="1906" spans="3:48" ht="12.95" customHeight="1" x14ac:dyDescent="0.2">
      <c r="C1906" s="71"/>
      <c r="D1906" s="71"/>
      <c r="AA1906" s="49"/>
      <c r="AB1906" s="49"/>
      <c r="AC1906" s="49"/>
      <c r="AD1906" s="49"/>
      <c r="AE1906" s="49"/>
      <c r="AG1906" s="4"/>
      <c r="AN1906" s="49"/>
      <c r="AO1906" s="49"/>
      <c r="AP1906" s="49"/>
      <c r="AQ1906" s="49"/>
      <c r="AR1906" s="49"/>
      <c r="AS1906" s="49"/>
      <c r="AT1906" s="49"/>
      <c r="AU1906" s="49"/>
    </row>
    <row r="1907" spans="3:48" ht="12.95" customHeight="1" x14ac:dyDescent="0.2">
      <c r="C1907" s="71"/>
      <c r="D1907" s="71"/>
      <c r="AA1907" s="49"/>
      <c r="AB1907" s="49"/>
      <c r="AC1907" s="49"/>
      <c r="AD1907" s="49"/>
      <c r="AE1907" s="49"/>
      <c r="AG1907" s="4"/>
      <c r="AN1907" s="49"/>
      <c r="AO1907" s="49"/>
      <c r="AP1907" s="49"/>
      <c r="AQ1907" s="49"/>
      <c r="AR1907" s="49"/>
      <c r="AS1907" s="49"/>
      <c r="AT1907" s="49"/>
      <c r="AU1907" s="49"/>
    </row>
    <row r="1908" spans="3:48" ht="12.95" customHeight="1" x14ac:dyDescent="0.2">
      <c r="C1908" s="71"/>
      <c r="D1908" s="71"/>
      <c r="AA1908" s="49"/>
      <c r="AB1908" s="49"/>
      <c r="AC1908" s="49"/>
      <c r="AD1908" s="49"/>
      <c r="AE1908" s="49"/>
      <c r="AG1908" s="4"/>
      <c r="AN1908" s="49"/>
      <c r="AO1908" s="49"/>
      <c r="AP1908" s="49"/>
      <c r="AQ1908" s="49"/>
      <c r="AR1908" s="49"/>
      <c r="AS1908" s="49"/>
      <c r="AT1908" s="49"/>
      <c r="AU1908" s="49"/>
    </row>
    <row r="1909" spans="3:48" ht="12.95" customHeight="1" x14ac:dyDescent="0.2">
      <c r="C1909" s="71"/>
      <c r="D1909" s="71"/>
      <c r="AA1909" s="49"/>
      <c r="AB1909" s="49"/>
      <c r="AC1909" s="49"/>
      <c r="AD1909" s="49"/>
      <c r="AE1909" s="49"/>
      <c r="AG1909" s="4"/>
      <c r="AN1909" s="49"/>
      <c r="AO1909" s="49"/>
      <c r="AP1909" s="49"/>
      <c r="AQ1909" s="49"/>
      <c r="AR1909" s="49"/>
      <c r="AS1909" s="49"/>
      <c r="AT1909" s="49"/>
      <c r="AU1909" s="49"/>
    </row>
    <row r="1910" spans="3:48" ht="12.95" customHeight="1" x14ac:dyDescent="0.2">
      <c r="C1910" s="71"/>
      <c r="D1910" s="71"/>
      <c r="AA1910" s="49"/>
      <c r="AB1910" s="49"/>
      <c r="AC1910" s="49"/>
      <c r="AD1910" s="49"/>
      <c r="AE1910" s="49"/>
      <c r="AG1910" s="4"/>
      <c r="AN1910" s="49"/>
      <c r="AO1910" s="49"/>
      <c r="AP1910" s="49"/>
      <c r="AQ1910" s="49"/>
      <c r="AR1910" s="49"/>
      <c r="AS1910" s="49"/>
      <c r="AT1910" s="49"/>
      <c r="AU1910" s="49"/>
    </row>
    <row r="1911" spans="3:48" ht="12.95" customHeight="1" x14ac:dyDescent="0.2">
      <c r="C1911" s="71"/>
      <c r="D1911" s="71"/>
      <c r="AA1911" s="49"/>
      <c r="AB1911" s="49"/>
      <c r="AC1911" s="49"/>
      <c r="AD1911" s="49"/>
      <c r="AE1911" s="49"/>
      <c r="AG1911" s="4"/>
      <c r="AN1911" s="49"/>
      <c r="AO1911" s="49"/>
      <c r="AP1911" s="49"/>
      <c r="AQ1911" s="49"/>
      <c r="AR1911" s="49"/>
      <c r="AS1911" s="49"/>
      <c r="AT1911" s="49"/>
      <c r="AU1911" s="49"/>
    </row>
    <row r="1912" spans="3:48" ht="12.95" customHeight="1" x14ac:dyDescent="0.2">
      <c r="C1912" s="71"/>
      <c r="D1912" s="71"/>
      <c r="AA1912" s="49"/>
      <c r="AB1912" s="49"/>
      <c r="AC1912" s="49"/>
      <c r="AD1912" s="49"/>
      <c r="AE1912" s="49"/>
      <c r="AG1912" s="4"/>
      <c r="AN1912" s="49"/>
      <c r="AO1912" s="49"/>
      <c r="AP1912" s="49"/>
      <c r="AQ1912" s="49"/>
      <c r="AR1912" s="49"/>
      <c r="AS1912" s="49"/>
      <c r="AT1912" s="49"/>
      <c r="AU1912" s="49"/>
    </row>
    <row r="1913" spans="3:48" ht="12.95" customHeight="1" x14ac:dyDescent="0.2">
      <c r="C1913" s="71"/>
      <c r="D1913" s="71"/>
      <c r="AA1913" s="49"/>
      <c r="AB1913" s="49"/>
      <c r="AC1913" s="49"/>
      <c r="AD1913" s="49"/>
      <c r="AE1913" s="49"/>
      <c r="AG1913" s="4"/>
      <c r="AN1913" s="49"/>
      <c r="AO1913" s="49"/>
      <c r="AP1913" s="49"/>
      <c r="AQ1913" s="49"/>
      <c r="AR1913" s="49"/>
      <c r="AS1913" s="49"/>
      <c r="AT1913" s="49"/>
      <c r="AU1913" s="49"/>
    </row>
    <row r="1914" spans="3:48" ht="12.95" customHeight="1" x14ac:dyDescent="0.2">
      <c r="C1914" s="71"/>
      <c r="D1914" s="71"/>
      <c r="AA1914" s="49"/>
      <c r="AB1914" s="49"/>
      <c r="AC1914" s="49"/>
      <c r="AD1914" s="49"/>
      <c r="AE1914" s="49"/>
      <c r="AG1914" s="4"/>
      <c r="AN1914" s="49"/>
      <c r="AO1914" s="49"/>
      <c r="AP1914" s="49"/>
      <c r="AQ1914" s="49"/>
      <c r="AR1914" s="49"/>
      <c r="AS1914" s="49"/>
      <c r="AT1914" s="49"/>
      <c r="AU1914" s="49"/>
      <c r="AV1914" s="49"/>
    </row>
    <row r="1915" spans="3:48" ht="12.95" customHeight="1" x14ac:dyDescent="0.2">
      <c r="C1915" s="71"/>
      <c r="D1915" s="71"/>
      <c r="AA1915" s="49"/>
      <c r="AB1915" s="49"/>
      <c r="AC1915" s="49"/>
      <c r="AD1915" s="49"/>
      <c r="AE1915" s="49"/>
      <c r="AG1915" s="4"/>
      <c r="AN1915" s="49"/>
      <c r="AO1915" s="49"/>
      <c r="AP1915" s="49"/>
      <c r="AQ1915" s="49"/>
      <c r="AR1915" s="49"/>
      <c r="AS1915" s="49"/>
      <c r="AT1915" s="49"/>
      <c r="AU1915" s="49"/>
    </row>
    <row r="1916" spans="3:48" ht="12.95" customHeight="1" x14ac:dyDescent="0.2">
      <c r="C1916" s="71"/>
      <c r="D1916" s="71"/>
      <c r="AA1916" s="49"/>
      <c r="AB1916" s="49"/>
      <c r="AC1916" s="49"/>
      <c r="AD1916" s="49"/>
      <c r="AE1916" s="49"/>
      <c r="AG1916" s="4"/>
      <c r="AN1916" s="49"/>
      <c r="AO1916" s="49"/>
      <c r="AP1916" s="49"/>
      <c r="AQ1916" s="49"/>
      <c r="AR1916" s="49"/>
      <c r="AS1916" s="49"/>
      <c r="AT1916" s="49"/>
      <c r="AU1916" s="49"/>
    </row>
    <row r="1917" spans="3:48" ht="12.95" customHeight="1" x14ac:dyDescent="0.2">
      <c r="C1917" s="71"/>
      <c r="D1917" s="71"/>
      <c r="AA1917" s="49"/>
      <c r="AB1917" s="49"/>
      <c r="AC1917" s="49"/>
      <c r="AD1917" s="49"/>
      <c r="AE1917" s="49"/>
      <c r="AG1917" s="4"/>
      <c r="AN1917" s="49"/>
      <c r="AO1917" s="49"/>
      <c r="AP1917" s="49"/>
      <c r="AQ1917" s="49"/>
      <c r="AR1917" s="49"/>
      <c r="AS1917" s="49"/>
      <c r="AT1917" s="49"/>
      <c r="AU1917" s="49"/>
    </row>
    <row r="1918" spans="3:48" ht="12.95" customHeight="1" x14ac:dyDescent="0.2">
      <c r="C1918" s="71"/>
      <c r="D1918" s="71"/>
      <c r="AA1918" s="49"/>
      <c r="AB1918" s="49"/>
      <c r="AC1918" s="49"/>
      <c r="AD1918" s="49"/>
      <c r="AE1918" s="49"/>
      <c r="AG1918" s="4"/>
      <c r="AN1918" s="49"/>
      <c r="AO1918" s="49"/>
      <c r="AP1918" s="49"/>
      <c r="AQ1918" s="49"/>
      <c r="AR1918" s="49"/>
      <c r="AS1918" s="49"/>
      <c r="AT1918" s="49"/>
      <c r="AU1918" s="49"/>
      <c r="AV1918" s="49"/>
    </row>
    <row r="1919" spans="3:48" ht="12.95" customHeight="1" x14ac:dyDescent="0.2">
      <c r="C1919" s="71"/>
      <c r="D1919" s="71"/>
      <c r="AA1919" s="49"/>
      <c r="AB1919" s="49"/>
      <c r="AC1919" s="49"/>
      <c r="AD1919" s="49"/>
      <c r="AE1919" s="49"/>
      <c r="AG1919" s="4"/>
      <c r="AN1919" s="49"/>
      <c r="AO1919" s="49"/>
      <c r="AP1919" s="49"/>
      <c r="AQ1919" s="49"/>
      <c r="AR1919" s="49"/>
      <c r="AS1919" s="49"/>
      <c r="AT1919" s="49"/>
      <c r="AU1919" s="49"/>
    </row>
    <row r="1920" spans="3:48" ht="12.95" customHeight="1" x14ac:dyDescent="0.2">
      <c r="C1920" s="71"/>
      <c r="D1920" s="71"/>
      <c r="AA1920" s="49"/>
      <c r="AB1920" s="49"/>
      <c r="AC1920" s="49"/>
      <c r="AD1920" s="49"/>
      <c r="AE1920" s="49"/>
      <c r="AG1920" s="4"/>
      <c r="AN1920" s="49"/>
      <c r="AO1920" s="49"/>
      <c r="AP1920" s="49"/>
      <c r="AQ1920" s="49"/>
      <c r="AR1920" s="49"/>
      <c r="AS1920" s="49"/>
      <c r="AT1920" s="49"/>
      <c r="AU1920" s="49"/>
    </row>
    <row r="1921" spans="3:48" ht="12.95" customHeight="1" x14ac:dyDescent="0.2">
      <c r="C1921" s="71"/>
      <c r="D1921" s="71"/>
      <c r="AA1921" s="49"/>
      <c r="AB1921" s="49"/>
      <c r="AC1921" s="49"/>
      <c r="AD1921" s="49"/>
      <c r="AE1921" s="49"/>
      <c r="AG1921" s="4"/>
      <c r="AN1921" s="49"/>
      <c r="AO1921" s="49"/>
      <c r="AP1921" s="49"/>
      <c r="AQ1921" s="49"/>
      <c r="AR1921" s="49"/>
      <c r="AS1921" s="49"/>
      <c r="AT1921" s="49"/>
      <c r="AU1921" s="49"/>
      <c r="AV1921" s="49"/>
    </row>
    <row r="1922" spans="3:48" ht="12.95" customHeight="1" x14ac:dyDescent="0.2">
      <c r="C1922" s="71"/>
      <c r="D1922" s="71"/>
      <c r="AA1922" s="49"/>
      <c r="AB1922" s="49"/>
      <c r="AC1922" s="49"/>
      <c r="AD1922" s="49"/>
      <c r="AE1922" s="49"/>
      <c r="AG1922" s="4"/>
      <c r="AN1922" s="49"/>
      <c r="AO1922" s="49"/>
      <c r="AP1922" s="49"/>
      <c r="AQ1922" s="49"/>
      <c r="AR1922" s="49"/>
      <c r="AS1922" s="49"/>
      <c r="AT1922" s="49"/>
      <c r="AU1922" s="49"/>
    </row>
    <row r="1923" spans="3:48" ht="12.95" customHeight="1" x14ac:dyDescent="0.2">
      <c r="C1923" s="71"/>
      <c r="D1923" s="71"/>
      <c r="AA1923" s="49"/>
      <c r="AB1923" s="49"/>
      <c r="AC1923" s="49"/>
      <c r="AD1923" s="49"/>
      <c r="AE1923" s="49"/>
      <c r="AG1923" s="4"/>
      <c r="AN1923" s="49"/>
      <c r="AO1923" s="49"/>
      <c r="AP1923" s="49"/>
      <c r="AQ1923" s="49"/>
      <c r="AR1923" s="49"/>
      <c r="AS1923" s="49"/>
      <c r="AT1923" s="49"/>
      <c r="AU1923" s="49"/>
    </row>
    <row r="1924" spans="3:48" ht="12.95" customHeight="1" x14ac:dyDescent="0.2">
      <c r="C1924" s="71"/>
      <c r="D1924" s="71"/>
      <c r="AA1924" s="49"/>
      <c r="AB1924" s="49"/>
      <c r="AC1924" s="49"/>
      <c r="AD1924" s="49"/>
      <c r="AE1924" s="49"/>
      <c r="AG1924" s="4"/>
      <c r="AN1924" s="49"/>
      <c r="AO1924" s="49"/>
      <c r="AP1924" s="49"/>
      <c r="AQ1924" s="49"/>
      <c r="AR1924" s="49"/>
      <c r="AS1924" s="49"/>
      <c r="AT1924" s="49"/>
      <c r="AU1924" s="49"/>
    </row>
    <row r="1925" spans="3:48" ht="12.95" customHeight="1" x14ac:dyDescent="0.2">
      <c r="C1925" s="71"/>
      <c r="D1925" s="71"/>
      <c r="AA1925" s="49"/>
      <c r="AB1925" s="49"/>
      <c r="AC1925" s="49"/>
      <c r="AD1925" s="49"/>
      <c r="AE1925" s="49"/>
      <c r="AG1925" s="4"/>
      <c r="AN1925" s="49"/>
      <c r="AO1925" s="49"/>
      <c r="AP1925" s="49"/>
      <c r="AQ1925" s="49"/>
      <c r="AR1925" s="49"/>
      <c r="AS1925" s="49"/>
      <c r="AT1925" s="49"/>
      <c r="AU1925" s="49"/>
    </row>
    <row r="1926" spans="3:48" ht="12.95" customHeight="1" x14ac:dyDescent="0.2">
      <c r="C1926" s="71"/>
      <c r="D1926" s="71"/>
      <c r="AA1926" s="49"/>
      <c r="AB1926" s="49"/>
      <c r="AC1926" s="49"/>
      <c r="AD1926" s="49"/>
      <c r="AE1926" s="49"/>
      <c r="AG1926" s="4"/>
      <c r="AN1926" s="49"/>
      <c r="AO1926" s="49"/>
      <c r="AP1926" s="49"/>
      <c r="AQ1926" s="49"/>
      <c r="AR1926" s="49"/>
      <c r="AS1926" s="49"/>
      <c r="AT1926" s="49"/>
      <c r="AU1926" s="49"/>
    </row>
    <row r="1927" spans="3:48" ht="12.95" customHeight="1" x14ac:dyDescent="0.2">
      <c r="C1927" s="71"/>
      <c r="D1927" s="71"/>
      <c r="AA1927" s="49"/>
      <c r="AB1927" s="49"/>
      <c r="AC1927" s="49"/>
      <c r="AD1927" s="49"/>
      <c r="AE1927" s="49"/>
      <c r="AG1927" s="4"/>
      <c r="AN1927" s="49"/>
      <c r="AO1927" s="49"/>
      <c r="AP1927" s="49"/>
      <c r="AQ1927" s="49"/>
      <c r="AR1927" s="49"/>
      <c r="AS1927" s="49"/>
      <c r="AT1927" s="49"/>
      <c r="AU1927" s="49"/>
    </row>
    <row r="1928" spans="3:48" ht="12.95" customHeight="1" x14ac:dyDescent="0.2">
      <c r="C1928" s="71"/>
      <c r="D1928" s="71"/>
      <c r="AA1928" s="49"/>
      <c r="AB1928" s="49"/>
      <c r="AC1928" s="49"/>
      <c r="AD1928" s="49"/>
      <c r="AE1928" s="49"/>
      <c r="AG1928" s="4"/>
      <c r="AN1928" s="49"/>
      <c r="AO1928" s="49"/>
      <c r="AP1928" s="49"/>
      <c r="AQ1928" s="49"/>
      <c r="AR1928" s="49"/>
      <c r="AS1928" s="49"/>
      <c r="AT1928" s="49"/>
      <c r="AU1928" s="49"/>
    </row>
    <row r="1929" spans="3:48" ht="12.95" customHeight="1" x14ac:dyDescent="0.2">
      <c r="C1929" s="71"/>
      <c r="D1929" s="71"/>
      <c r="AA1929" s="49"/>
      <c r="AB1929" s="49"/>
      <c r="AC1929" s="49"/>
      <c r="AD1929" s="49"/>
      <c r="AE1929" s="49"/>
      <c r="AG1929" s="4"/>
      <c r="AN1929" s="49"/>
      <c r="AO1929" s="49"/>
      <c r="AP1929" s="49"/>
      <c r="AQ1929" s="49"/>
      <c r="AR1929" s="49"/>
      <c r="AS1929" s="49"/>
      <c r="AT1929" s="49"/>
      <c r="AU1929" s="49"/>
    </row>
    <row r="1930" spans="3:48" ht="12.95" customHeight="1" x14ac:dyDescent="0.2">
      <c r="C1930" s="71"/>
      <c r="D1930" s="71"/>
      <c r="AA1930" s="49"/>
      <c r="AB1930" s="49"/>
      <c r="AC1930" s="49"/>
      <c r="AD1930" s="49"/>
      <c r="AE1930" s="49"/>
      <c r="AG1930" s="4"/>
      <c r="AN1930" s="49"/>
      <c r="AO1930" s="49"/>
      <c r="AP1930" s="49"/>
      <c r="AQ1930" s="49"/>
      <c r="AR1930" s="49"/>
      <c r="AS1930" s="49"/>
      <c r="AT1930" s="49"/>
      <c r="AU1930" s="49"/>
    </row>
    <row r="1931" spans="3:48" ht="12.95" customHeight="1" x14ac:dyDescent="0.2">
      <c r="C1931" s="71"/>
      <c r="D1931" s="71"/>
      <c r="AA1931" s="49"/>
      <c r="AB1931" s="49"/>
      <c r="AC1931" s="49"/>
      <c r="AD1931" s="49"/>
      <c r="AE1931" s="49"/>
      <c r="AG1931" s="4"/>
      <c r="AN1931" s="49"/>
      <c r="AO1931" s="49"/>
      <c r="AP1931" s="49"/>
      <c r="AQ1931" s="49"/>
      <c r="AR1931" s="49"/>
      <c r="AS1931" s="49"/>
      <c r="AT1931" s="49"/>
      <c r="AU1931" s="49"/>
    </row>
    <row r="1932" spans="3:48" ht="12.95" customHeight="1" x14ac:dyDescent="0.2">
      <c r="C1932" s="71"/>
      <c r="D1932" s="71"/>
      <c r="AA1932" s="49"/>
      <c r="AB1932" s="49"/>
      <c r="AC1932" s="49"/>
      <c r="AD1932" s="49"/>
      <c r="AE1932" s="49"/>
      <c r="AG1932" s="4"/>
      <c r="AN1932" s="49"/>
      <c r="AO1932" s="49"/>
      <c r="AP1932" s="49"/>
      <c r="AQ1932" s="49"/>
      <c r="AR1932" s="49"/>
      <c r="AS1932" s="49"/>
      <c r="AT1932" s="49"/>
      <c r="AU1932" s="49"/>
    </row>
    <row r="1933" spans="3:48" ht="12.95" customHeight="1" x14ac:dyDescent="0.2">
      <c r="C1933" s="71"/>
      <c r="D1933" s="71"/>
      <c r="AA1933" s="49"/>
      <c r="AB1933" s="49"/>
      <c r="AC1933" s="49"/>
      <c r="AD1933" s="49"/>
      <c r="AE1933" s="49"/>
      <c r="AG1933" s="4"/>
      <c r="AN1933" s="49"/>
      <c r="AO1933" s="49"/>
      <c r="AP1933" s="49"/>
      <c r="AQ1933" s="49"/>
      <c r="AR1933" s="49"/>
      <c r="AS1933" s="49"/>
      <c r="AT1933" s="49"/>
      <c r="AU1933" s="49"/>
    </row>
    <row r="1934" spans="3:48" ht="12.95" customHeight="1" x14ac:dyDescent="0.2">
      <c r="C1934" s="71"/>
      <c r="D1934" s="71"/>
      <c r="AA1934" s="49"/>
      <c r="AB1934" s="49"/>
      <c r="AC1934" s="49"/>
      <c r="AD1934" s="49"/>
      <c r="AE1934" s="49"/>
      <c r="AG1934" s="4"/>
      <c r="AN1934" s="49"/>
      <c r="AO1934" s="49"/>
      <c r="AP1934" s="49"/>
      <c r="AQ1934" s="49"/>
      <c r="AR1934" s="49"/>
      <c r="AS1934" s="49"/>
      <c r="AT1934" s="49"/>
      <c r="AU1934" s="49"/>
    </row>
    <row r="1935" spans="3:48" ht="12.95" customHeight="1" x14ac:dyDescent="0.2">
      <c r="C1935" s="71"/>
      <c r="D1935" s="71"/>
      <c r="AA1935" s="49"/>
      <c r="AB1935" s="49"/>
      <c r="AC1935" s="49"/>
      <c r="AD1935" s="49"/>
      <c r="AE1935" s="49"/>
      <c r="AG1935" s="4"/>
      <c r="AN1935" s="49"/>
      <c r="AO1935" s="49"/>
      <c r="AP1935" s="49"/>
      <c r="AQ1935" s="49"/>
      <c r="AR1935" s="49"/>
      <c r="AS1935" s="49"/>
      <c r="AT1935" s="49"/>
      <c r="AU1935" s="49"/>
    </row>
    <row r="1936" spans="3:48" ht="12.95" customHeight="1" x14ac:dyDescent="0.2">
      <c r="C1936" s="71"/>
      <c r="D1936" s="71"/>
      <c r="AA1936" s="49"/>
      <c r="AB1936" s="49"/>
      <c r="AC1936" s="49"/>
      <c r="AD1936" s="49"/>
      <c r="AE1936" s="49"/>
      <c r="AG1936" s="4"/>
      <c r="AN1936" s="49"/>
      <c r="AO1936" s="49"/>
      <c r="AP1936" s="49"/>
      <c r="AQ1936" s="49"/>
      <c r="AR1936" s="49"/>
      <c r="AS1936" s="49"/>
      <c r="AT1936" s="49"/>
      <c r="AU1936" s="49"/>
    </row>
    <row r="1937" spans="3:47" ht="12.95" customHeight="1" x14ac:dyDescent="0.2">
      <c r="C1937" s="71"/>
      <c r="D1937" s="71"/>
      <c r="AA1937" s="49"/>
      <c r="AB1937" s="49"/>
      <c r="AC1937" s="49"/>
      <c r="AD1937" s="49"/>
      <c r="AE1937" s="49"/>
      <c r="AG1937" s="4"/>
      <c r="AN1937" s="49"/>
      <c r="AO1937" s="49"/>
      <c r="AP1937" s="49"/>
      <c r="AQ1937" s="49"/>
      <c r="AR1937" s="49"/>
      <c r="AS1937" s="49"/>
      <c r="AT1937" s="49"/>
      <c r="AU1937" s="49"/>
    </row>
    <row r="1938" spans="3:47" ht="12.95" customHeight="1" x14ac:dyDescent="0.2">
      <c r="C1938" s="71"/>
      <c r="D1938" s="71"/>
      <c r="AA1938" s="49"/>
      <c r="AB1938" s="49"/>
      <c r="AC1938" s="49"/>
      <c r="AD1938" s="49"/>
      <c r="AE1938" s="49"/>
      <c r="AG1938" s="4"/>
      <c r="AN1938" s="49"/>
      <c r="AO1938" s="49"/>
      <c r="AP1938" s="49"/>
      <c r="AQ1938" s="49"/>
      <c r="AR1938" s="49"/>
      <c r="AS1938" s="49"/>
      <c r="AT1938" s="49"/>
      <c r="AU1938" s="49"/>
    </row>
    <row r="1939" spans="3:47" ht="12.95" customHeight="1" x14ac:dyDescent="0.2">
      <c r="C1939" s="71"/>
      <c r="D1939" s="71"/>
      <c r="AA1939" s="49"/>
      <c r="AB1939" s="49"/>
      <c r="AC1939" s="49"/>
      <c r="AD1939" s="49"/>
      <c r="AE1939" s="49"/>
      <c r="AG1939" s="4"/>
      <c r="AN1939" s="49"/>
      <c r="AO1939" s="49"/>
      <c r="AP1939" s="49"/>
      <c r="AQ1939" s="49"/>
      <c r="AR1939" s="49"/>
      <c r="AS1939" s="49"/>
      <c r="AT1939" s="49"/>
      <c r="AU1939" s="49"/>
    </row>
    <row r="1940" spans="3:47" ht="12.95" customHeight="1" x14ac:dyDescent="0.2">
      <c r="C1940" s="71"/>
      <c r="D1940" s="71"/>
      <c r="AA1940" s="49"/>
      <c r="AB1940" s="49"/>
      <c r="AC1940" s="49"/>
      <c r="AD1940" s="49"/>
      <c r="AE1940" s="49"/>
      <c r="AG1940" s="4"/>
      <c r="AN1940" s="49"/>
      <c r="AO1940" s="49"/>
      <c r="AP1940" s="49"/>
      <c r="AQ1940" s="49"/>
      <c r="AR1940" s="49"/>
      <c r="AS1940" s="49"/>
      <c r="AT1940" s="49"/>
      <c r="AU1940" s="49"/>
    </row>
    <row r="1941" spans="3:47" ht="12.95" customHeight="1" x14ac:dyDescent="0.2">
      <c r="C1941" s="71"/>
      <c r="D1941" s="71"/>
      <c r="AA1941" s="49"/>
      <c r="AB1941" s="49"/>
      <c r="AC1941" s="49"/>
      <c r="AD1941" s="49"/>
      <c r="AE1941" s="49"/>
      <c r="AG1941" s="4"/>
      <c r="AN1941" s="49"/>
      <c r="AO1941" s="49"/>
      <c r="AP1941" s="49"/>
      <c r="AQ1941" s="49"/>
      <c r="AR1941" s="49"/>
      <c r="AS1941" s="49"/>
      <c r="AT1941" s="49"/>
      <c r="AU1941" s="49"/>
    </row>
    <row r="1942" spans="3:47" ht="12.95" customHeight="1" x14ac:dyDescent="0.2">
      <c r="C1942" s="71"/>
      <c r="D1942" s="71"/>
      <c r="AA1942" s="49"/>
      <c r="AB1942" s="49"/>
      <c r="AC1942" s="49"/>
      <c r="AD1942" s="49"/>
      <c r="AE1942" s="49"/>
      <c r="AG1942" s="4"/>
      <c r="AN1942" s="49"/>
      <c r="AO1942" s="49"/>
      <c r="AP1942" s="49"/>
      <c r="AQ1942" s="49"/>
      <c r="AR1942" s="49"/>
      <c r="AS1942" s="49"/>
      <c r="AT1942" s="49"/>
      <c r="AU1942" s="49"/>
    </row>
    <row r="1943" spans="3:47" ht="12.95" customHeight="1" x14ac:dyDescent="0.2">
      <c r="C1943" s="71"/>
      <c r="D1943" s="71"/>
      <c r="AA1943" s="49"/>
      <c r="AB1943" s="49"/>
      <c r="AC1943" s="49"/>
      <c r="AD1943" s="49"/>
      <c r="AE1943" s="49"/>
      <c r="AG1943" s="4"/>
      <c r="AN1943" s="49"/>
      <c r="AO1943" s="49"/>
      <c r="AP1943" s="49"/>
      <c r="AQ1943" s="49"/>
      <c r="AR1943" s="49"/>
      <c r="AS1943" s="49"/>
      <c r="AT1943" s="49"/>
      <c r="AU1943" s="49"/>
    </row>
    <row r="1944" spans="3:47" ht="12.95" customHeight="1" x14ac:dyDescent="0.2">
      <c r="C1944" s="71"/>
      <c r="D1944" s="71"/>
      <c r="AA1944" s="49"/>
      <c r="AB1944" s="49"/>
      <c r="AC1944" s="49"/>
      <c r="AD1944" s="49"/>
      <c r="AE1944" s="49"/>
      <c r="AG1944" s="4"/>
      <c r="AN1944" s="49"/>
      <c r="AO1944" s="49"/>
      <c r="AP1944" s="49"/>
      <c r="AQ1944" s="49"/>
      <c r="AR1944" s="49"/>
      <c r="AS1944" s="49"/>
      <c r="AT1944" s="49"/>
      <c r="AU1944" s="49"/>
    </row>
    <row r="1945" spans="3:47" ht="12.95" customHeight="1" x14ac:dyDescent="0.2">
      <c r="C1945" s="71"/>
      <c r="D1945" s="71"/>
      <c r="AA1945" s="49"/>
      <c r="AB1945" s="49"/>
      <c r="AC1945" s="49"/>
      <c r="AD1945" s="49"/>
      <c r="AE1945" s="49"/>
      <c r="AG1945" s="4"/>
      <c r="AN1945" s="49"/>
      <c r="AO1945" s="49"/>
      <c r="AP1945" s="49"/>
      <c r="AQ1945" s="49"/>
      <c r="AR1945" s="49"/>
      <c r="AS1945" s="49"/>
      <c r="AT1945" s="49"/>
      <c r="AU1945" s="49"/>
    </row>
    <row r="1946" spans="3:47" ht="12.95" customHeight="1" x14ac:dyDescent="0.2">
      <c r="C1946" s="71"/>
      <c r="D1946" s="71"/>
      <c r="AA1946" s="49"/>
      <c r="AB1946" s="49"/>
      <c r="AC1946" s="49"/>
      <c r="AD1946" s="49"/>
      <c r="AE1946" s="49"/>
      <c r="AG1946" s="4"/>
      <c r="AN1946" s="49"/>
      <c r="AO1946" s="49"/>
      <c r="AP1946" s="49"/>
      <c r="AQ1946" s="49"/>
      <c r="AR1946" s="49"/>
      <c r="AS1946" s="49"/>
      <c r="AT1946" s="49"/>
      <c r="AU1946" s="49"/>
    </row>
    <row r="1947" spans="3:47" ht="12.95" customHeight="1" x14ac:dyDescent="0.2">
      <c r="C1947" s="71"/>
      <c r="D1947" s="71"/>
      <c r="AA1947" s="49"/>
      <c r="AB1947" s="49"/>
      <c r="AC1947" s="49"/>
      <c r="AD1947" s="49"/>
      <c r="AE1947" s="49"/>
      <c r="AG1947" s="4"/>
      <c r="AN1947" s="49"/>
      <c r="AO1947" s="49"/>
      <c r="AP1947" s="49"/>
      <c r="AQ1947" s="49"/>
      <c r="AR1947" s="49"/>
      <c r="AS1947" s="49"/>
      <c r="AT1947" s="49"/>
      <c r="AU1947" s="49"/>
    </row>
    <row r="1948" spans="3:47" ht="12.95" customHeight="1" x14ac:dyDescent="0.2">
      <c r="C1948" s="71"/>
      <c r="D1948" s="71"/>
      <c r="AA1948" s="49"/>
      <c r="AB1948" s="49"/>
      <c r="AC1948" s="49"/>
      <c r="AD1948" s="49"/>
      <c r="AE1948" s="49"/>
      <c r="AG1948" s="4"/>
      <c r="AN1948" s="49"/>
      <c r="AO1948" s="49"/>
      <c r="AP1948" s="49"/>
      <c r="AQ1948" s="49"/>
      <c r="AR1948" s="49"/>
      <c r="AS1948" s="49"/>
      <c r="AT1948" s="49"/>
      <c r="AU1948" s="49"/>
    </row>
    <row r="1949" spans="3:47" ht="12.95" customHeight="1" x14ac:dyDescent="0.2">
      <c r="C1949" s="71"/>
      <c r="D1949" s="71"/>
      <c r="AA1949" s="49"/>
      <c r="AB1949" s="49"/>
      <c r="AC1949" s="49"/>
      <c r="AD1949" s="49"/>
      <c r="AE1949" s="49"/>
      <c r="AG1949" s="4"/>
      <c r="AN1949" s="49"/>
      <c r="AO1949" s="49"/>
      <c r="AP1949" s="49"/>
      <c r="AQ1949" s="49"/>
      <c r="AR1949" s="49"/>
      <c r="AS1949" s="49"/>
      <c r="AT1949" s="49"/>
      <c r="AU1949" s="49"/>
    </row>
    <row r="1950" spans="3:47" ht="12.95" customHeight="1" x14ac:dyDescent="0.2">
      <c r="C1950" s="71"/>
      <c r="D1950" s="71"/>
      <c r="AA1950" s="49"/>
      <c r="AB1950" s="49"/>
      <c r="AC1950" s="49"/>
      <c r="AD1950" s="49"/>
      <c r="AE1950" s="49"/>
      <c r="AG1950" s="4"/>
      <c r="AN1950" s="49"/>
      <c r="AO1950" s="49"/>
      <c r="AP1950" s="49"/>
      <c r="AQ1950" s="49"/>
      <c r="AR1950" s="49"/>
      <c r="AS1950" s="49"/>
      <c r="AT1950" s="49"/>
      <c r="AU1950" s="49"/>
    </row>
    <row r="1951" spans="3:47" ht="12.95" customHeight="1" x14ac:dyDescent="0.2">
      <c r="C1951" s="71"/>
      <c r="D1951" s="71"/>
      <c r="AA1951" s="49"/>
      <c r="AB1951" s="49"/>
      <c r="AC1951" s="49"/>
      <c r="AD1951" s="49"/>
      <c r="AE1951" s="49"/>
      <c r="AG1951" s="4"/>
      <c r="AN1951" s="49"/>
      <c r="AO1951" s="49"/>
      <c r="AP1951" s="49"/>
      <c r="AQ1951" s="49"/>
      <c r="AR1951" s="49"/>
      <c r="AS1951" s="49"/>
      <c r="AT1951" s="49"/>
      <c r="AU1951" s="49"/>
    </row>
    <row r="1952" spans="3:47" ht="12.95" customHeight="1" x14ac:dyDescent="0.2">
      <c r="C1952" s="71"/>
      <c r="D1952" s="71"/>
      <c r="AA1952" s="49"/>
      <c r="AB1952" s="49"/>
      <c r="AC1952" s="49"/>
      <c r="AD1952" s="49"/>
      <c r="AE1952" s="49"/>
      <c r="AG1952" s="4"/>
      <c r="AN1952" s="49"/>
      <c r="AO1952" s="49"/>
      <c r="AP1952" s="49"/>
      <c r="AQ1952" s="49"/>
      <c r="AR1952" s="49"/>
      <c r="AS1952" s="49"/>
      <c r="AT1952" s="49"/>
      <c r="AU1952" s="49"/>
    </row>
    <row r="1953" spans="3:47" ht="12.95" customHeight="1" x14ac:dyDescent="0.2">
      <c r="C1953" s="71"/>
      <c r="D1953" s="71"/>
      <c r="AA1953" s="49"/>
      <c r="AB1953" s="49"/>
      <c r="AC1953" s="49"/>
      <c r="AD1953" s="49"/>
      <c r="AE1953" s="49"/>
      <c r="AG1953" s="4"/>
      <c r="AN1953" s="49"/>
      <c r="AO1953" s="49"/>
      <c r="AP1953" s="49"/>
      <c r="AQ1953" s="49"/>
      <c r="AR1953" s="49"/>
      <c r="AS1953" s="49"/>
      <c r="AT1953" s="49"/>
      <c r="AU1953" s="49"/>
    </row>
    <row r="1954" spans="3:47" ht="12.95" customHeight="1" x14ac:dyDescent="0.2">
      <c r="C1954" s="71"/>
      <c r="D1954" s="71"/>
      <c r="AA1954" s="49"/>
      <c r="AB1954" s="49"/>
      <c r="AC1954" s="49"/>
      <c r="AD1954" s="49"/>
      <c r="AE1954" s="49"/>
      <c r="AG1954" s="4"/>
      <c r="AN1954" s="49"/>
      <c r="AO1954" s="49"/>
      <c r="AP1954" s="49"/>
      <c r="AQ1954" s="49"/>
      <c r="AR1954" s="49"/>
      <c r="AS1954" s="49"/>
      <c r="AT1954" s="49"/>
      <c r="AU1954" s="49"/>
    </row>
    <row r="1955" spans="3:47" ht="12.95" customHeight="1" x14ac:dyDescent="0.2">
      <c r="C1955" s="71"/>
      <c r="D1955" s="71"/>
      <c r="AA1955" s="49"/>
      <c r="AB1955" s="49"/>
      <c r="AC1955" s="49"/>
      <c r="AD1955" s="49"/>
      <c r="AE1955" s="49"/>
      <c r="AG1955" s="4"/>
      <c r="AN1955" s="49"/>
      <c r="AO1955" s="49"/>
      <c r="AP1955" s="49"/>
      <c r="AQ1955" s="49"/>
      <c r="AR1955" s="49"/>
      <c r="AS1955" s="49"/>
      <c r="AT1955" s="49"/>
      <c r="AU1955" s="49"/>
    </row>
    <row r="1956" spans="3:47" ht="12.95" customHeight="1" x14ac:dyDescent="0.2">
      <c r="C1956" s="71"/>
      <c r="D1956" s="71"/>
      <c r="AA1956" s="49"/>
      <c r="AB1956" s="49"/>
      <c r="AC1956" s="49"/>
      <c r="AD1956" s="49"/>
      <c r="AE1956" s="49"/>
      <c r="AG1956" s="4"/>
      <c r="AN1956" s="49"/>
      <c r="AO1956" s="49"/>
      <c r="AP1956" s="49"/>
      <c r="AQ1956" s="49"/>
      <c r="AR1956" s="49"/>
      <c r="AS1956" s="49"/>
      <c r="AT1956" s="49"/>
      <c r="AU1956" s="49"/>
    </row>
    <row r="1957" spans="3:47" ht="12.95" customHeight="1" x14ac:dyDescent="0.2">
      <c r="C1957" s="71"/>
      <c r="D1957" s="71"/>
      <c r="AA1957" s="49"/>
      <c r="AB1957" s="49"/>
      <c r="AC1957" s="49"/>
      <c r="AD1957" s="49"/>
      <c r="AE1957" s="49"/>
      <c r="AG1957" s="4"/>
      <c r="AN1957" s="49"/>
      <c r="AO1957" s="49"/>
      <c r="AP1957" s="49"/>
      <c r="AQ1957" s="49"/>
      <c r="AR1957" s="49"/>
      <c r="AS1957" s="49"/>
      <c r="AT1957" s="49"/>
      <c r="AU1957" s="49"/>
    </row>
    <row r="1958" spans="3:47" ht="12.95" customHeight="1" x14ac:dyDescent="0.2">
      <c r="C1958" s="71"/>
      <c r="D1958" s="71"/>
      <c r="AA1958" s="49"/>
      <c r="AB1958" s="49"/>
      <c r="AC1958" s="49"/>
      <c r="AD1958" s="49"/>
      <c r="AE1958" s="49"/>
      <c r="AG1958" s="4"/>
      <c r="AN1958" s="49"/>
      <c r="AO1958" s="49"/>
      <c r="AP1958" s="49"/>
      <c r="AQ1958" s="49"/>
      <c r="AR1958" s="49"/>
      <c r="AS1958" s="49"/>
      <c r="AT1958" s="49"/>
      <c r="AU1958" s="49"/>
    </row>
    <row r="1959" spans="3:47" ht="12.95" customHeight="1" x14ac:dyDescent="0.2">
      <c r="C1959" s="71"/>
      <c r="D1959" s="71"/>
      <c r="AA1959" s="49"/>
      <c r="AB1959" s="49"/>
      <c r="AC1959" s="49"/>
      <c r="AD1959" s="49"/>
      <c r="AE1959" s="49"/>
      <c r="AG1959" s="4"/>
      <c r="AN1959" s="49"/>
      <c r="AO1959" s="49"/>
      <c r="AP1959" s="49"/>
      <c r="AQ1959" s="49"/>
      <c r="AR1959" s="49"/>
      <c r="AS1959" s="49"/>
      <c r="AT1959" s="49"/>
      <c r="AU1959" s="49"/>
    </row>
    <row r="1960" spans="3:47" ht="12.95" customHeight="1" x14ac:dyDescent="0.2">
      <c r="C1960" s="71"/>
      <c r="D1960" s="71"/>
      <c r="AA1960" s="49"/>
      <c r="AB1960" s="49"/>
      <c r="AC1960" s="49"/>
      <c r="AD1960" s="49"/>
      <c r="AE1960" s="49"/>
      <c r="AG1960" s="4"/>
      <c r="AN1960" s="49"/>
      <c r="AO1960" s="49"/>
      <c r="AP1960" s="49"/>
      <c r="AQ1960" s="49"/>
      <c r="AR1960" s="49"/>
      <c r="AS1960" s="49"/>
      <c r="AT1960" s="49"/>
      <c r="AU1960" s="49"/>
    </row>
    <row r="1961" spans="3:47" ht="12.95" customHeight="1" x14ac:dyDescent="0.2">
      <c r="C1961" s="71"/>
      <c r="D1961" s="71"/>
      <c r="AA1961" s="49"/>
      <c r="AB1961" s="49"/>
      <c r="AC1961" s="49"/>
      <c r="AD1961" s="49"/>
      <c r="AE1961" s="49"/>
      <c r="AG1961" s="4"/>
      <c r="AN1961" s="49"/>
      <c r="AO1961" s="49"/>
      <c r="AP1961" s="49"/>
      <c r="AQ1961" s="49"/>
      <c r="AR1961" s="49"/>
      <c r="AS1961" s="49"/>
      <c r="AT1961" s="49"/>
      <c r="AU1961" s="49"/>
    </row>
    <row r="1962" spans="3:47" ht="12.95" customHeight="1" x14ac:dyDescent="0.2">
      <c r="C1962" s="71"/>
      <c r="D1962" s="71"/>
      <c r="AA1962" s="49"/>
      <c r="AB1962" s="49"/>
      <c r="AC1962" s="49"/>
      <c r="AD1962" s="49"/>
      <c r="AE1962" s="49"/>
      <c r="AG1962" s="4"/>
      <c r="AN1962" s="49"/>
      <c r="AO1962" s="49"/>
      <c r="AP1962" s="49"/>
      <c r="AQ1962" s="49"/>
      <c r="AR1962" s="49"/>
      <c r="AS1962" s="49"/>
      <c r="AT1962" s="49"/>
      <c r="AU1962" s="49"/>
    </row>
    <row r="1963" spans="3:47" ht="12.95" customHeight="1" x14ac:dyDescent="0.2">
      <c r="C1963" s="71"/>
      <c r="D1963" s="71"/>
      <c r="AA1963" s="49"/>
      <c r="AB1963" s="49"/>
      <c r="AC1963" s="49"/>
      <c r="AD1963" s="49"/>
      <c r="AE1963" s="49"/>
      <c r="AG1963" s="4"/>
      <c r="AN1963" s="49"/>
      <c r="AO1963" s="49"/>
      <c r="AP1963" s="49"/>
      <c r="AQ1963" s="49"/>
      <c r="AR1963" s="49"/>
      <c r="AS1963" s="49"/>
      <c r="AT1963" s="49"/>
      <c r="AU1963" s="49"/>
    </row>
    <row r="1964" spans="3:47" ht="12.95" customHeight="1" x14ac:dyDescent="0.2">
      <c r="C1964" s="71"/>
      <c r="D1964" s="71"/>
      <c r="AA1964" s="49"/>
      <c r="AB1964" s="49"/>
      <c r="AC1964" s="49"/>
      <c r="AD1964" s="49"/>
      <c r="AE1964" s="49"/>
      <c r="AG1964" s="4"/>
      <c r="AN1964" s="49"/>
      <c r="AO1964" s="49"/>
      <c r="AP1964" s="49"/>
      <c r="AQ1964" s="49"/>
      <c r="AR1964" s="49"/>
      <c r="AS1964" s="49"/>
      <c r="AT1964" s="49"/>
      <c r="AU1964" s="49"/>
    </row>
    <row r="1965" spans="3:47" ht="12.95" customHeight="1" x14ac:dyDescent="0.2">
      <c r="C1965" s="71"/>
      <c r="D1965" s="71"/>
      <c r="AA1965" s="49"/>
      <c r="AB1965" s="49"/>
      <c r="AC1965" s="49"/>
      <c r="AD1965" s="49"/>
      <c r="AE1965" s="49"/>
      <c r="AG1965" s="4"/>
      <c r="AN1965" s="49"/>
      <c r="AO1965" s="49"/>
      <c r="AP1965" s="49"/>
      <c r="AQ1965" s="49"/>
      <c r="AR1965" s="49"/>
      <c r="AS1965" s="49"/>
      <c r="AT1965" s="49"/>
      <c r="AU1965" s="49"/>
    </row>
    <row r="1966" spans="3:47" ht="12.95" customHeight="1" x14ac:dyDescent="0.2">
      <c r="C1966" s="71"/>
      <c r="D1966" s="71"/>
      <c r="AA1966" s="49"/>
      <c r="AB1966" s="49"/>
      <c r="AC1966" s="49"/>
      <c r="AD1966" s="49"/>
      <c r="AE1966" s="49"/>
      <c r="AG1966" s="4"/>
      <c r="AN1966" s="49"/>
      <c r="AO1966" s="49"/>
      <c r="AP1966" s="49"/>
      <c r="AQ1966" s="49"/>
      <c r="AR1966" s="49"/>
      <c r="AS1966" s="49"/>
      <c r="AT1966" s="49"/>
      <c r="AU1966" s="49"/>
    </row>
    <row r="1967" spans="3:47" ht="12.95" customHeight="1" x14ac:dyDescent="0.2">
      <c r="C1967" s="71"/>
      <c r="D1967" s="71"/>
      <c r="AA1967" s="49"/>
      <c r="AB1967" s="49"/>
      <c r="AC1967" s="49"/>
      <c r="AD1967" s="49"/>
      <c r="AE1967" s="49"/>
      <c r="AG1967" s="4"/>
      <c r="AN1967" s="49"/>
      <c r="AO1967" s="49"/>
      <c r="AP1967" s="49"/>
      <c r="AQ1967" s="49"/>
      <c r="AR1967" s="49"/>
      <c r="AS1967" s="49"/>
      <c r="AT1967" s="49"/>
      <c r="AU1967" s="49"/>
    </row>
    <row r="1968" spans="3:47" ht="12.95" customHeight="1" x14ac:dyDescent="0.2">
      <c r="C1968" s="71"/>
      <c r="D1968" s="71"/>
      <c r="AA1968" s="49"/>
      <c r="AB1968" s="49"/>
      <c r="AC1968" s="49"/>
      <c r="AD1968" s="49"/>
      <c r="AE1968" s="49"/>
      <c r="AG1968" s="4"/>
      <c r="AN1968" s="49"/>
      <c r="AO1968" s="49"/>
      <c r="AP1968" s="49"/>
      <c r="AQ1968" s="49"/>
      <c r="AR1968" s="49"/>
      <c r="AS1968" s="49"/>
      <c r="AT1968" s="49"/>
      <c r="AU1968" s="49"/>
    </row>
    <row r="1969" spans="3:47" ht="12.95" customHeight="1" x14ac:dyDescent="0.2">
      <c r="C1969" s="71"/>
      <c r="D1969" s="71"/>
      <c r="AA1969" s="49"/>
      <c r="AB1969" s="49"/>
      <c r="AC1969" s="49"/>
      <c r="AD1969" s="49"/>
      <c r="AE1969" s="49"/>
      <c r="AG1969" s="4"/>
      <c r="AN1969" s="49"/>
      <c r="AO1969" s="49"/>
      <c r="AP1969" s="49"/>
      <c r="AQ1969" s="49"/>
      <c r="AR1969" s="49"/>
      <c r="AS1969" s="49"/>
      <c r="AT1969" s="49"/>
      <c r="AU1969" s="49"/>
    </row>
    <row r="1970" spans="3:47" ht="12.95" customHeight="1" x14ac:dyDescent="0.2">
      <c r="C1970" s="71"/>
      <c r="D1970" s="71"/>
      <c r="AA1970" s="49"/>
      <c r="AB1970" s="49"/>
      <c r="AC1970" s="49"/>
      <c r="AD1970" s="49"/>
      <c r="AE1970" s="49"/>
      <c r="AG1970" s="4"/>
      <c r="AN1970" s="49"/>
      <c r="AO1970" s="49"/>
      <c r="AP1970" s="49"/>
      <c r="AQ1970" s="49"/>
      <c r="AR1970" s="49"/>
      <c r="AS1970" s="49"/>
      <c r="AT1970" s="49"/>
      <c r="AU1970" s="49"/>
    </row>
    <row r="1971" spans="3:47" ht="12.95" customHeight="1" x14ac:dyDescent="0.2">
      <c r="C1971" s="71"/>
      <c r="D1971" s="71"/>
      <c r="AA1971" s="49"/>
      <c r="AB1971" s="49"/>
      <c r="AC1971" s="49"/>
      <c r="AD1971" s="49"/>
      <c r="AE1971" s="49"/>
      <c r="AG1971" s="4"/>
      <c r="AN1971" s="49"/>
      <c r="AO1971" s="49"/>
      <c r="AP1971" s="49"/>
      <c r="AQ1971" s="49"/>
      <c r="AR1971" s="49"/>
      <c r="AS1971" s="49"/>
      <c r="AT1971" s="49"/>
      <c r="AU1971" s="49"/>
    </row>
    <row r="1972" spans="3:47" ht="12.95" customHeight="1" x14ac:dyDescent="0.2">
      <c r="C1972" s="71"/>
      <c r="D1972" s="71"/>
      <c r="AA1972" s="49"/>
      <c r="AB1972" s="49"/>
      <c r="AC1972" s="49"/>
      <c r="AD1972" s="49"/>
      <c r="AE1972" s="49"/>
      <c r="AG1972" s="4"/>
      <c r="AN1972" s="49"/>
      <c r="AO1972" s="49"/>
      <c r="AP1972" s="49"/>
      <c r="AQ1972" s="49"/>
      <c r="AR1972" s="49"/>
      <c r="AS1972" s="49"/>
      <c r="AT1972" s="49"/>
      <c r="AU1972" s="49"/>
    </row>
    <row r="1973" spans="3:47" ht="12.95" customHeight="1" x14ac:dyDescent="0.2">
      <c r="C1973" s="71"/>
      <c r="D1973" s="71"/>
      <c r="AA1973" s="49"/>
      <c r="AB1973" s="49"/>
      <c r="AC1973" s="49"/>
      <c r="AD1973" s="49"/>
      <c r="AE1973" s="49"/>
      <c r="AG1973" s="4"/>
      <c r="AN1973" s="49"/>
      <c r="AO1973" s="49"/>
      <c r="AP1973" s="49"/>
      <c r="AQ1973" s="49"/>
      <c r="AR1973" s="49"/>
      <c r="AS1973" s="49"/>
      <c r="AT1973" s="49"/>
      <c r="AU1973" s="49"/>
    </row>
    <row r="1974" spans="3:47" ht="12.95" customHeight="1" x14ac:dyDescent="0.2">
      <c r="C1974" s="71"/>
      <c r="D1974" s="71"/>
      <c r="AA1974" s="49"/>
      <c r="AB1974" s="49"/>
      <c r="AC1974" s="49"/>
      <c r="AD1974" s="49"/>
      <c r="AE1974" s="49"/>
      <c r="AG1974" s="4"/>
      <c r="AN1974" s="49"/>
      <c r="AO1974" s="49"/>
      <c r="AP1974" s="49"/>
      <c r="AQ1974" s="49"/>
      <c r="AR1974" s="49"/>
      <c r="AS1974" s="49"/>
      <c r="AT1974" s="49"/>
      <c r="AU1974" s="49"/>
    </row>
    <row r="1975" spans="3:47" ht="12.95" customHeight="1" x14ac:dyDescent="0.2">
      <c r="C1975" s="71"/>
      <c r="D1975" s="71"/>
      <c r="AA1975" s="49"/>
      <c r="AB1975" s="49"/>
      <c r="AC1975" s="49"/>
      <c r="AD1975" s="49"/>
      <c r="AE1975" s="49"/>
      <c r="AG1975" s="4"/>
      <c r="AN1975" s="49"/>
      <c r="AO1975" s="49"/>
      <c r="AP1975" s="49"/>
      <c r="AQ1975" s="49"/>
      <c r="AR1975" s="49"/>
      <c r="AS1975" s="49"/>
      <c r="AT1975" s="49"/>
      <c r="AU1975" s="49"/>
    </row>
    <row r="1976" spans="3:47" ht="12.95" customHeight="1" x14ac:dyDescent="0.2">
      <c r="C1976" s="71"/>
      <c r="D1976" s="71"/>
      <c r="AA1976" s="49"/>
      <c r="AB1976" s="49"/>
      <c r="AC1976" s="49"/>
      <c r="AD1976" s="49"/>
      <c r="AE1976" s="49"/>
      <c r="AG1976" s="4"/>
      <c r="AN1976" s="49"/>
      <c r="AO1976" s="49"/>
      <c r="AP1976" s="49"/>
      <c r="AQ1976" s="49"/>
      <c r="AR1976" s="49"/>
      <c r="AS1976" s="49"/>
      <c r="AT1976" s="49"/>
      <c r="AU1976" s="49"/>
    </row>
    <row r="1977" spans="3:47" ht="12.95" customHeight="1" x14ac:dyDescent="0.2">
      <c r="C1977" s="71"/>
      <c r="D1977" s="71"/>
      <c r="AA1977" s="49"/>
      <c r="AB1977" s="49"/>
      <c r="AC1977" s="49"/>
      <c r="AD1977" s="49"/>
      <c r="AE1977" s="49"/>
      <c r="AG1977" s="4"/>
      <c r="AN1977" s="49"/>
      <c r="AO1977" s="49"/>
      <c r="AP1977" s="49"/>
      <c r="AQ1977" s="49"/>
      <c r="AR1977" s="49"/>
      <c r="AS1977" s="49"/>
      <c r="AT1977" s="49"/>
      <c r="AU1977" s="49"/>
    </row>
    <row r="1978" spans="3:47" ht="12.95" customHeight="1" x14ac:dyDescent="0.2">
      <c r="C1978" s="71"/>
      <c r="D1978" s="71"/>
      <c r="AA1978" s="49"/>
      <c r="AB1978" s="49"/>
      <c r="AC1978" s="49"/>
      <c r="AD1978" s="49"/>
      <c r="AE1978" s="49"/>
      <c r="AG1978" s="4"/>
      <c r="AN1978" s="49"/>
      <c r="AO1978" s="49"/>
      <c r="AP1978" s="49"/>
      <c r="AQ1978" s="49"/>
      <c r="AR1978" s="49"/>
      <c r="AS1978" s="49"/>
      <c r="AT1978" s="49"/>
      <c r="AU1978" s="49"/>
    </row>
    <row r="1979" spans="3:47" ht="12.95" customHeight="1" x14ac:dyDescent="0.2">
      <c r="C1979" s="71"/>
      <c r="D1979" s="71"/>
      <c r="AA1979" s="49"/>
      <c r="AB1979" s="49"/>
      <c r="AC1979" s="49"/>
      <c r="AD1979" s="49"/>
      <c r="AE1979" s="49"/>
      <c r="AG1979" s="4"/>
      <c r="AN1979" s="49"/>
      <c r="AO1979" s="49"/>
      <c r="AP1979" s="49"/>
      <c r="AQ1979" s="49"/>
      <c r="AR1979" s="49"/>
      <c r="AS1979" s="49"/>
      <c r="AT1979" s="49"/>
      <c r="AU1979" s="49"/>
    </row>
    <row r="1980" spans="3:47" ht="12.95" customHeight="1" x14ac:dyDescent="0.2">
      <c r="C1980" s="71"/>
      <c r="D1980" s="71"/>
      <c r="AA1980" s="49"/>
      <c r="AB1980" s="49"/>
      <c r="AC1980" s="49"/>
      <c r="AD1980" s="49"/>
      <c r="AE1980" s="49"/>
      <c r="AG1980" s="4"/>
      <c r="AN1980" s="49"/>
      <c r="AO1980" s="49"/>
      <c r="AP1980" s="49"/>
      <c r="AQ1980" s="49"/>
      <c r="AR1980" s="49"/>
      <c r="AS1980" s="49"/>
      <c r="AT1980" s="49"/>
      <c r="AU1980" s="49"/>
    </row>
    <row r="1981" spans="3:47" ht="12.95" customHeight="1" x14ac:dyDescent="0.2">
      <c r="C1981" s="71"/>
      <c r="D1981" s="71"/>
      <c r="AA1981" s="49"/>
      <c r="AB1981" s="49"/>
      <c r="AC1981" s="49"/>
      <c r="AD1981" s="49"/>
      <c r="AE1981" s="49"/>
      <c r="AG1981" s="4"/>
      <c r="AN1981" s="49"/>
      <c r="AO1981" s="49"/>
      <c r="AP1981" s="49"/>
      <c r="AQ1981" s="49"/>
      <c r="AR1981" s="49"/>
      <c r="AS1981" s="49"/>
      <c r="AT1981" s="49"/>
      <c r="AU1981" s="49"/>
    </row>
    <row r="1982" spans="3:47" ht="12.95" customHeight="1" x14ac:dyDescent="0.2">
      <c r="C1982" s="71"/>
      <c r="D1982" s="71"/>
      <c r="AA1982" s="49"/>
      <c r="AB1982" s="49"/>
      <c r="AC1982" s="49"/>
      <c r="AD1982" s="49"/>
      <c r="AE1982" s="49"/>
      <c r="AG1982" s="4"/>
      <c r="AN1982" s="49"/>
      <c r="AO1982" s="49"/>
      <c r="AP1982" s="49"/>
      <c r="AQ1982" s="49"/>
      <c r="AR1982" s="49"/>
      <c r="AS1982" s="49"/>
      <c r="AT1982" s="49"/>
      <c r="AU1982" s="49"/>
    </row>
    <row r="1983" spans="3:47" ht="12.95" customHeight="1" x14ac:dyDescent="0.2">
      <c r="C1983" s="71"/>
      <c r="D1983" s="71"/>
      <c r="AA1983" s="49"/>
      <c r="AB1983" s="49"/>
      <c r="AC1983" s="49"/>
      <c r="AD1983" s="49"/>
      <c r="AE1983" s="49"/>
      <c r="AG1983" s="4"/>
      <c r="AN1983" s="49"/>
      <c r="AO1983" s="49"/>
      <c r="AP1983" s="49"/>
      <c r="AQ1983" s="49"/>
      <c r="AR1983" s="49"/>
      <c r="AS1983" s="49"/>
      <c r="AT1983" s="49"/>
      <c r="AU1983" s="49"/>
    </row>
    <row r="1984" spans="3:47" ht="12.95" customHeight="1" x14ac:dyDescent="0.2">
      <c r="C1984" s="71"/>
      <c r="D1984" s="71"/>
      <c r="AA1984" s="49"/>
      <c r="AB1984" s="49"/>
      <c r="AC1984" s="49"/>
      <c r="AD1984" s="49"/>
      <c r="AE1984" s="49"/>
      <c r="AG1984" s="4"/>
      <c r="AN1984" s="49"/>
      <c r="AO1984" s="49"/>
      <c r="AP1984" s="49"/>
      <c r="AQ1984" s="49"/>
      <c r="AR1984" s="49"/>
      <c r="AS1984" s="49"/>
      <c r="AT1984" s="49"/>
      <c r="AU1984" s="49"/>
    </row>
    <row r="1985" spans="3:47" ht="12.95" customHeight="1" x14ac:dyDescent="0.2">
      <c r="C1985" s="71"/>
      <c r="D1985" s="71"/>
      <c r="AA1985" s="49"/>
      <c r="AB1985" s="49"/>
      <c r="AC1985" s="49"/>
      <c r="AD1985" s="49"/>
      <c r="AE1985" s="49"/>
      <c r="AG1985" s="4"/>
      <c r="AN1985" s="49"/>
      <c r="AO1985" s="49"/>
      <c r="AP1985" s="49"/>
      <c r="AQ1985" s="49"/>
      <c r="AR1985" s="49"/>
      <c r="AS1985" s="49"/>
      <c r="AT1985" s="49"/>
      <c r="AU1985" s="49"/>
    </row>
    <row r="1986" spans="3:47" ht="12.95" customHeight="1" x14ac:dyDescent="0.2">
      <c r="C1986" s="71"/>
      <c r="D1986" s="71"/>
      <c r="AA1986" s="49"/>
      <c r="AB1986" s="49"/>
      <c r="AC1986" s="49"/>
      <c r="AD1986" s="49"/>
      <c r="AE1986" s="49"/>
      <c r="AG1986" s="4"/>
      <c r="AN1986" s="49"/>
      <c r="AO1986" s="49"/>
      <c r="AP1986" s="49"/>
      <c r="AQ1986" s="49"/>
      <c r="AR1986" s="49"/>
      <c r="AS1986" s="49"/>
      <c r="AT1986" s="49"/>
      <c r="AU1986" s="49"/>
    </row>
    <row r="1987" spans="3:47" ht="12.95" customHeight="1" x14ac:dyDescent="0.2">
      <c r="C1987" s="71"/>
      <c r="D1987" s="71"/>
      <c r="AA1987" s="49"/>
      <c r="AB1987" s="49"/>
      <c r="AC1987" s="49"/>
      <c r="AD1987" s="49"/>
      <c r="AE1987" s="49"/>
      <c r="AG1987" s="4"/>
      <c r="AN1987" s="49"/>
      <c r="AO1987" s="49"/>
      <c r="AP1987" s="49"/>
      <c r="AQ1987" s="49"/>
      <c r="AR1987" s="49"/>
      <c r="AS1987" s="49"/>
      <c r="AT1987" s="49"/>
      <c r="AU1987" s="49"/>
    </row>
    <row r="1988" spans="3:47" ht="12.95" customHeight="1" x14ac:dyDescent="0.2">
      <c r="C1988" s="71"/>
      <c r="D1988" s="71"/>
      <c r="AA1988" s="49"/>
      <c r="AB1988" s="49"/>
      <c r="AC1988" s="49"/>
      <c r="AD1988" s="49"/>
      <c r="AE1988" s="49"/>
      <c r="AG1988" s="4"/>
      <c r="AN1988" s="49"/>
      <c r="AO1988" s="49"/>
      <c r="AP1988" s="49"/>
      <c r="AQ1988" s="49"/>
      <c r="AR1988" s="49"/>
      <c r="AS1988" s="49"/>
      <c r="AT1988" s="49"/>
      <c r="AU1988" s="49"/>
    </row>
    <row r="1989" spans="3:47" ht="12.95" customHeight="1" x14ac:dyDescent="0.2">
      <c r="C1989" s="71"/>
      <c r="D1989" s="71"/>
      <c r="AA1989" s="49"/>
      <c r="AB1989" s="49"/>
      <c r="AC1989" s="49"/>
      <c r="AD1989" s="49"/>
      <c r="AE1989" s="49"/>
      <c r="AG1989" s="4"/>
      <c r="AN1989" s="49"/>
      <c r="AO1989" s="49"/>
      <c r="AP1989" s="49"/>
      <c r="AQ1989" s="49"/>
      <c r="AR1989" s="49"/>
      <c r="AS1989" s="49"/>
      <c r="AT1989" s="49"/>
      <c r="AU1989" s="49"/>
    </row>
    <row r="1990" spans="3:47" ht="12.95" customHeight="1" x14ac:dyDescent="0.2">
      <c r="C1990" s="71"/>
      <c r="D1990" s="71"/>
      <c r="AA1990" s="49"/>
      <c r="AB1990" s="49"/>
      <c r="AC1990" s="49"/>
      <c r="AD1990" s="49"/>
      <c r="AE1990" s="49"/>
      <c r="AG1990" s="4"/>
      <c r="AN1990" s="49"/>
      <c r="AO1990" s="49"/>
      <c r="AP1990" s="49"/>
      <c r="AQ1990" s="49"/>
      <c r="AR1990" s="49"/>
      <c r="AS1990" s="49"/>
      <c r="AT1990" s="49"/>
      <c r="AU1990" s="49"/>
    </row>
    <row r="1991" spans="3:47" ht="12.95" customHeight="1" x14ac:dyDescent="0.2">
      <c r="C1991" s="71"/>
      <c r="D1991" s="71"/>
      <c r="AA1991" s="49"/>
      <c r="AB1991" s="49"/>
      <c r="AC1991" s="49"/>
      <c r="AD1991" s="49"/>
      <c r="AE1991" s="49"/>
      <c r="AG1991" s="4"/>
      <c r="AN1991" s="49"/>
      <c r="AO1991" s="49"/>
      <c r="AP1991" s="49"/>
      <c r="AQ1991" s="49"/>
      <c r="AR1991" s="49"/>
      <c r="AS1991" s="49"/>
      <c r="AT1991" s="49"/>
      <c r="AU1991" s="49"/>
    </row>
    <row r="1992" spans="3:47" ht="12.95" customHeight="1" x14ac:dyDescent="0.2">
      <c r="C1992" s="71"/>
      <c r="D1992" s="71"/>
      <c r="AA1992" s="49"/>
      <c r="AB1992" s="49"/>
      <c r="AC1992" s="49"/>
      <c r="AD1992" s="49"/>
      <c r="AE1992" s="49"/>
      <c r="AG1992" s="4"/>
      <c r="AN1992" s="49"/>
      <c r="AO1992" s="49"/>
      <c r="AP1992" s="49"/>
      <c r="AQ1992" s="49"/>
      <c r="AR1992" s="49"/>
      <c r="AS1992" s="49"/>
      <c r="AT1992" s="49"/>
      <c r="AU1992" s="49"/>
    </row>
    <row r="1993" spans="3:47" ht="12.95" customHeight="1" x14ac:dyDescent="0.2">
      <c r="C1993" s="71"/>
      <c r="D1993" s="71"/>
      <c r="AA1993" s="49"/>
      <c r="AB1993" s="49"/>
      <c r="AC1993" s="49"/>
      <c r="AD1993" s="49"/>
      <c r="AE1993" s="49"/>
      <c r="AG1993" s="4"/>
      <c r="AN1993" s="49"/>
      <c r="AO1993" s="49"/>
      <c r="AP1993" s="49"/>
      <c r="AQ1993" s="49"/>
      <c r="AR1993" s="49"/>
      <c r="AS1993" s="49"/>
      <c r="AT1993" s="49"/>
      <c r="AU1993" s="49"/>
    </row>
    <row r="1994" spans="3:47" ht="12.95" customHeight="1" x14ac:dyDescent="0.2">
      <c r="C1994" s="71"/>
      <c r="D1994" s="71"/>
      <c r="AA1994" s="49"/>
      <c r="AB1994" s="49"/>
      <c r="AC1994" s="49"/>
      <c r="AD1994" s="49"/>
      <c r="AE1994" s="49"/>
      <c r="AG1994" s="4"/>
      <c r="AN1994" s="49"/>
      <c r="AO1994" s="49"/>
      <c r="AP1994" s="49"/>
      <c r="AQ1994" s="49"/>
      <c r="AR1994" s="49"/>
      <c r="AS1994" s="49"/>
      <c r="AT1994" s="49"/>
      <c r="AU1994" s="49"/>
    </row>
    <row r="1995" spans="3:47" ht="12.95" customHeight="1" x14ac:dyDescent="0.2">
      <c r="C1995" s="71"/>
      <c r="D1995" s="71"/>
      <c r="AA1995" s="49"/>
      <c r="AB1995" s="49"/>
      <c r="AC1995" s="49"/>
      <c r="AD1995" s="49"/>
      <c r="AE1995" s="49"/>
      <c r="AG1995" s="4"/>
      <c r="AN1995" s="49"/>
      <c r="AO1995" s="49"/>
      <c r="AP1995" s="49"/>
      <c r="AQ1995" s="49"/>
      <c r="AR1995" s="49"/>
      <c r="AS1995" s="49"/>
      <c r="AT1995" s="49"/>
      <c r="AU1995" s="49"/>
    </row>
    <row r="1996" spans="3:47" ht="12.95" customHeight="1" x14ac:dyDescent="0.2">
      <c r="C1996" s="71"/>
      <c r="D1996" s="71"/>
      <c r="AA1996" s="49"/>
      <c r="AB1996" s="49"/>
      <c r="AC1996" s="49"/>
      <c r="AD1996" s="49"/>
      <c r="AE1996" s="49"/>
      <c r="AG1996" s="4"/>
      <c r="AN1996" s="49"/>
      <c r="AO1996" s="49"/>
      <c r="AP1996" s="49"/>
      <c r="AQ1996" s="49"/>
      <c r="AR1996" s="49"/>
      <c r="AS1996" s="49"/>
      <c r="AT1996" s="49"/>
      <c r="AU1996" s="49"/>
    </row>
    <row r="1997" spans="3:47" ht="12.95" customHeight="1" x14ac:dyDescent="0.2">
      <c r="C1997" s="71"/>
      <c r="D1997" s="71"/>
      <c r="AA1997" s="49"/>
      <c r="AB1997" s="49"/>
      <c r="AC1997" s="49"/>
      <c r="AD1997" s="49"/>
      <c r="AE1997" s="49"/>
      <c r="AG1997" s="4"/>
      <c r="AN1997" s="49"/>
      <c r="AO1997" s="49"/>
      <c r="AP1997" s="49"/>
      <c r="AQ1997" s="49"/>
      <c r="AR1997" s="49"/>
      <c r="AS1997" s="49"/>
      <c r="AT1997" s="49"/>
      <c r="AU1997" s="49"/>
    </row>
    <row r="1998" spans="3:47" ht="12.95" customHeight="1" x14ac:dyDescent="0.2">
      <c r="C1998" s="71"/>
      <c r="D1998" s="71"/>
      <c r="AA1998" s="49"/>
      <c r="AB1998" s="49"/>
      <c r="AC1998" s="49"/>
      <c r="AD1998" s="49"/>
      <c r="AE1998" s="49"/>
      <c r="AG1998" s="4"/>
      <c r="AN1998" s="49"/>
      <c r="AO1998" s="49"/>
      <c r="AP1998" s="49"/>
      <c r="AQ1998" s="49"/>
      <c r="AR1998" s="49"/>
      <c r="AS1998" s="49"/>
      <c r="AT1998" s="49"/>
      <c r="AU1998" s="49"/>
    </row>
    <row r="1999" spans="3:47" ht="12.95" customHeight="1" x14ac:dyDescent="0.2">
      <c r="C1999" s="71"/>
      <c r="D1999" s="71"/>
      <c r="AA1999" s="49"/>
      <c r="AB1999" s="49"/>
      <c r="AC1999" s="49"/>
      <c r="AD1999" s="49"/>
      <c r="AE1999" s="49"/>
      <c r="AG1999" s="4"/>
      <c r="AN1999" s="49"/>
      <c r="AO1999" s="49"/>
      <c r="AP1999" s="49"/>
      <c r="AQ1999" s="49"/>
      <c r="AR1999" s="49"/>
      <c r="AS1999" s="49"/>
      <c r="AT1999" s="49"/>
      <c r="AU1999" s="49"/>
    </row>
    <row r="2000" spans="3:47" ht="12.95" customHeight="1" x14ac:dyDescent="0.2">
      <c r="C2000" s="71"/>
      <c r="D2000" s="71"/>
      <c r="AA2000" s="49"/>
      <c r="AB2000" s="49"/>
      <c r="AC2000" s="49"/>
      <c r="AD2000" s="49"/>
      <c r="AE2000" s="49"/>
      <c r="AG2000" s="4"/>
      <c r="AN2000" s="49"/>
      <c r="AO2000" s="49"/>
      <c r="AP2000" s="49"/>
      <c r="AQ2000" s="49"/>
      <c r="AR2000" s="49"/>
      <c r="AS2000" s="49"/>
      <c r="AT2000" s="49"/>
      <c r="AU2000" s="49"/>
    </row>
    <row r="2001" spans="3:47" ht="12.95" customHeight="1" x14ac:dyDescent="0.2">
      <c r="C2001" s="71"/>
      <c r="D2001" s="71"/>
      <c r="AA2001" s="49"/>
      <c r="AB2001" s="49"/>
      <c r="AC2001" s="49"/>
      <c r="AD2001" s="49"/>
      <c r="AE2001" s="49"/>
      <c r="AG2001" s="4"/>
      <c r="AN2001" s="49"/>
      <c r="AO2001" s="49"/>
      <c r="AP2001" s="49"/>
      <c r="AQ2001" s="49"/>
      <c r="AR2001" s="49"/>
      <c r="AS2001" s="49"/>
      <c r="AT2001" s="49"/>
      <c r="AU2001" s="49"/>
    </row>
    <row r="2002" spans="3:47" ht="12.95" customHeight="1" x14ac:dyDescent="0.2">
      <c r="C2002" s="71"/>
      <c r="D2002" s="71"/>
      <c r="AA2002" s="49"/>
      <c r="AB2002" s="49"/>
      <c r="AC2002" s="49"/>
      <c r="AD2002" s="49"/>
      <c r="AE2002" s="49"/>
      <c r="AG2002" s="4"/>
      <c r="AN2002" s="49"/>
      <c r="AO2002" s="49"/>
      <c r="AP2002" s="49"/>
      <c r="AQ2002" s="49"/>
      <c r="AR2002" s="49"/>
      <c r="AS2002" s="49"/>
      <c r="AT2002" s="49"/>
      <c r="AU2002" s="49"/>
    </row>
    <row r="2003" spans="3:47" ht="12.95" customHeight="1" x14ac:dyDescent="0.2">
      <c r="C2003" s="71"/>
      <c r="D2003" s="71"/>
      <c r="AA2003" s="49"/>
      <c r="AB2003" s="49"/>
      <c r="AC2003" s="49"/>
      <c r="AD2003" s="49"/>
      <c r="AE2003" s="49"/>
      <c r="AG2003" s="4"/>
      <c r="AN2003" s="49"/>
      <c r="AO2003" s="49"/>
      <c r="AP2003" s="49"/>
      <c r="AQ2003" s="49"/>
      <c r="AR2003" s="49"/>
      <c r="AS2003" s="49"/>
      <c r="AT2003" s="49"/>
      <c r="AU2003" s="49"/>
    </row>
    <row r="2004" spans="3:47" ht="12.95" customHeight="1" x14ac:dyDescent="0.2">
      <c r="C2004" s="71"/>
      <c r="D2004" s="71"/>
      <c r="AA2004" s="49"/>
      <c r="AB2004" s="49"/>
      <c r="AC2004" s="49"/>
      <c r="AD2004" s="49"/>
      <c r="AE2004" s="49"/>
      <c r="AG2004" s="4"/>
      <c r="AN2004" s="49"/>
      <c r="AO2004" s="49"/>
      <c r="AP2004" s="49"/>
      <c r="AQ2004" s="49"/>
      <c r="AR2004" s="49"/>
      <c r="AS2004" s="49"/>
      <c r="AT2004" s="49"/>
      <c r="AU2004" s="49"/>
    </row>
    <row r="2005" spans="3:47" ht="12.95" customHeight="1" x14ac:dyDescent="0.2">
      <c r="C2005" s="71"/>
      <c r="D2005" s="71"/>
      <c r="AA2005" s="49"/>
      <c r="AB2005" s="49"/>
      <c r="AC2005" s="49"/>
      <c r="AD2005" s="49"/>
      <c r="AE2005" s="49"/>
      <c r="AG2005" s="4"/>
      <c r="AN2005" s="49"/>
      <c r="AO2005" s="49"/>
      <c r="AP2005" s="49"/>
      <c r="AQ2005" s="49"/>
      <c r="AR2005" s="49"/>
      <c r="AS2005" s="49"/>
      <c r="AT2005" s="49"/>
      <c r="AU2005" s="49"/>
    </row>
    <row r="2006" spans="3:47" ht="12.95" customHeight="1" x14ac:dyDescent="0.2">
      <c r="C2006" s="71"/>
      <c r="D2006" s="71"/>
      <c r="AA2006" s="49"/>
      <c r="AB2006" s="49"/>
      <c r="AC2006" s="49"/>
      <c r="AD2006" s="49"/>
      <c r="AE2006" s="49"/>
      <c r="AG2006" s="4"/>
      <c r="AN2006" s="49"/>
      <c r="AO2006" s="49"/>
      <c r="AP2006" s="49"/>
      <c r="AQ2006" s="49"/>
      <c r="AR2006" s="49"/>
      <c r="AS2006" s="49"/>
      <c r="AT2006" s="49"/>
      <c r="AU2006" s="49"/>
    </row>
    <row r="2007" spans="3:47" ht="12.95" customHeight="1" x14ac:dyDescent="0.2">
      <c r="C2007" s="71"/>
      <c r="D2007" s="71"/>
      <c r="AA2007" s="49"/>
      <c r="AB2007" s="49"/>
      <c r="AC2007" s="49"/>
      <c r="AD2007" s="49"/>
      <c r="AE2007" s="49"/>
      <c r="AG2007" s="4"/>
      <c r="AN2007" s="49"/>
      <c r="AO2007" s="49"/>
      <c r="AP2007" s="49"/>
      <c r="AQ2007" s="49"/>
      <c r="AR2007" s="49"/>
      <c r="AS2007" s="49"/>
      <c r="AT2007" s="49"/>
      <c r="AU2007" s="49"/>
    </row>
    <row r="2008" spans="3:47" ht="12.95" customHeight="1" x14ac:dyDescent="0.2">
      <c r="C2008" s="71"/>
      <c r="D2008" s="71"/>
      <c r="AA2008" s="49"/>
      <c r="AB2008" s="49"/>
      <c r="AC2008" s="49"/>
      <c r="AD2008" s="49"/>
      <c r="AE2008" s="49"/>
      <c r="AG2008" s="4"/>
      <c r="AN2008" s="49"/>
      <c r="AO2008" s="49"/>
      <c r="AP2008" s="49"/>
      <c r="AQ2008" s="49"/>
      <c r="AR2008" s="49"/>
      <c r="AS2008" s="49"/>
      <c r="AT2008" s="49"/>
      <c r="AU2008" s="49"/>
    </row>
    <row r="2009" spans="3:47" ht="12.95" customHeight="1" x14ac:dyDescent="0.2">
      <c r="C2009" s="71"/>
      <c r="D2009" s="71"/>
      <c r="AA2009" s="49"/>
      <c r="AB2009" s="49"/>
      <c r="AC2009" s="49"/>
      <c r="AD2009" s="49"/>
      <c r="AE2009" s="49"/>
      <c r="AG2009" s="4"/>
      <c r="AN2009" s="49"/>
      <c r="AO2009" s="49"/>
      <c r="AP2009" s="49"/>
      <c r="AQ2009" s="49"/>
      <c r="AR2009" s="49"/>
      <c r="AS2009" s="49"/>
      <c r="AT2009" s="49"/>
      <c r="AU2009" s="49"/>
    </row>
    <row r="2010" spans="3:47" ht="12.95" customHeight="1" x14ac:dyDescent="0.2">
      <c r="C2010" s="71"/>
      <c r="D2010" s="71"/>
      <c r="AA2010" s="49"/>
      <c r="AB2010" s="49"/>
      <c r="AC2010" s="49"/>
      <c r="AD2010" s="49"/>
      <c r="AE2010" s="49"/>
      <c r="AG2010" s="4"/>
      <c r="AN2010" s="49"/>
      <c r="AO2010" s="49"/>
      <c r="AP2010" s="49"/>
      <c r="AQ2010" s="49"/>
      <c r="AR2010" s="49"/>
      <c r="AS2010" s="49"/>
      <c r="AT2010" s="49"/>
      <c r="AU2010" s="49"/>
    </row>
    <row r="2011" spans="3:47" ht="12.95" customHeight="1" x14ac:dyDescent="0.2">
      <c r="C2011" s="71"/>
      <c r="D2011" s="71"/>
      <c r="AA2011" s="49"/>
      <c r="AB2011" s="49"/>
      <c r="AC2011" s="49"/>
      <c r="AD2011" s="49"/>
      <c r="AE2011" s="49"/>
      <c r="AG2011" s="4"/>
      <c r="AN2011" s="49"/>
      <c r="AO2011" s="49"/>
      <c r="AP2011" s="49"/>
      <c r="AQ2011" s="49"/>
      <c r="AR2011" s="49"/>
      <c r="AS2011" s="49"/>
      <c r="AT2011" s="49"/>
      <c r="AU2011" s="49"/>
    </row>
    <row r="2012" spans="3:47" ht="12.95" customHeight="1" x14ac:dyDescent="0.2">
      <c r="C2012" s="71"/>
      <c r="D2012" s="71"/>
      <c r="AA2012" s="49"/>
      <c r="AB2012" s="49"/>
      <c r="AC2012" s="49"/>
      <c r="AD2012" s="49"/>
      <c r="AE2012" s="49"/>
      <c r="AG2012" s="4"/>
      <c r="AN2012" s="49"/>
      <c r="AO2012" s="49"/>
      <c r="AP2012" s="49"/>
      <c r="AQ2012" s="49"/>
      <c r="AR2012" s="49"/>
      <c r="AS2012" s="49"/>
      <c r="AT2012" s="49"/>
      <c r="AU2012" s="49"/>
    </row>
    <row r="2013" spans="3:47" ht="12.95" customHeight="1" x14ac:dyDescent="0.2">
      <c r="C2013" s="71"/>
      <c r="D2013" s="71"/>
      <c r="AA2013" s="49"/>
      <c r="AB2013" s="49"/>
      <c r="AC2013" s="49"/>
      <c r="AD2013" s="49"/>
      <c r="AE2013" s="49"/>
      <c r="AG2013" s="4"/>
      <c r="AN2013" s="49"/>
      <c r="AO2013" s="49"/>
      <c r="AP2013" s="49"/>
      <c r="AQ2013" s="49"/>
      <c r="AR2013" s="49"/>
      <c r="AS2013" s="49"/>
      <c r="AT2013" s="49"/>
      <c r="AU2013" s="49"/>
    </row>
    <row r="2014" spans="3:47" ht="12.95" customHeight="1" x14ac:dyDescent="0.2">
      <c r="C2014" s="71"/>
      <c r="D2014" s="71"/>
      <c r="AA2014" s="49"/>
      <c r="AB2014" s="49"/>
      <c r="AC2014" s="49"/>
      <c r="AD2014" s="49"/>
      <c r="AE2014" s="49"/>
      <c r="AG2014" s="4"/>
      <c r="AN2014" s="49"/>
      <c r="AO2014" s="49"/>
      <c r="AP2014" s="49"/>
      <c r="AQ2014" s="49"/>
      <c r="AR2014" s="49"/>
      <c r="AS2014" s="49"/>
      <c r="AT2014" s="49"/>
      <c r="AU2014" s="49"/>
    </row>
    <row r="2015" spans="3:47" ht="12.95" customHeight="1" x14ac:dyDescent="0.2">
      <c r="C2015" s="71"/>
      <c r="D2015" s="71"/>
      <c r="AA2015" s="49"/>
      <c r="AB2015" s="49"/>
      <c r="AC2015" s="49"/>
      <c r="AD2015" s="49"/>
      <c r="AE2015" s="49"/>
      <c r="AG2015" s="4"/>
      <c r="AN2015" s="49"/>
      <c r="AO2015" s="49"/>
      <c r="AP2015" s="49"/>
      <c r="AQ2015" s="49"/>
      <c r="AR2015" s="49"/>
      <c r="AS2015" s="49"/>
      <c r="AT2015" s="49"/>
      <c r="AU2015" s="49"/>
    </row>
    <row r="2016" spans="3:47" ht="12.95" customHeight="1" x14ac:dyDescent="0.2">
      <c r="C2016" s="71"/>
      <c r="D2016" s="71"/>
      <c r="AA2016" s="49"/>
      <c r="AB2016" s="49"/>
      <c r="AC2016" s="49"/>
      <c r="AD2016" s="49"/>
      <c r="AE2016" s="49"/>
      <c r="AG2016" s="4"/>
      <c r="AN2016" s="49"/>
      <c r="AO2016" s="49"/>
      <c r="AP2016" s="49"/>
      <c r="AQ2016" s="49"/>
      <c r="AR2016" s="49"/>
      <c r="AS2016" s="49"/>
      <c r="AT2016" s="49"/>
      <c r="AU2016" s="49"/>
    </row>
    <row r="2017" spans="3:47" ht="12.95" customHeight="1" x14ac:dyDescent="0.2">
      <c r="C2017" s="71"/>
      <c r="D2017" s="71"/>
      <c r="AA2017" s="49"/>
      <c r="AB2017" s="49"/>
      <c r="AC2017" s="49"/>
      <c r="AD2017" s="49"/>
      <c r="AE2017" s="49"/>
      <c r="AG2017" s="4"/>
      <c r="AN2017" s="49"/>
      <c r="AO2017" s="49"/>
      <c r="AP2017" s="49"/>
      <c r="AQ2017" s="49"/>
      <c r="AR2017" s="49"/>
      <c r="AS2017" s="49"/>
      <c r="AT2017" s="49"/>
      <c r="AU2017" s="49"/>
    </row>
    <row r="2018" spans="3:47" ht="12.95" customHeight="1" x14ac:dyDescent="0.2">
      <c r="C2018" s="71"/>
      <c r="D2018" s="71"/>
      <c r="AA2018" s="49"/>
      <c r="AB2018" s="49"/>
      <c r="AC2018" s="49"/>
      <c r="AD2018" s="49"/>
      <c r="AE2018" s="49"/>
      <c r="AG2018" s="4"/>
      <c r="AN2018" s="49"/>
      <c r="AO2018" s="49"/>
      <c r="AP2018" s="49"/>
      <c r="AQ2018" s="49"/>
      <c r="AR2018" s="49"/>
      <c r="AS2018" s="49"/>
      <c r="AT2018" s="49"/>
      <c r="AU2018" s="49"/>
    </row>
    <row r="2019" spans="3:47" ht="12.95" customHeight="1" x14ac:dyDescent="0.2">
      <c r="C2019" s="71"/>
      <c r="D2019" s="71"/>
      <c r="AA2019" s="49"/>
      <c r="AB2019" s="49"/>
      <c r="AC2019" s="49"/>
      <c r="AD2019" s="49"/>
      <c r="AE2019" s="49"/>
      <c r="AG2019" s="4"/>
      <c r="AN2019" s="49"/>
      <c r="AO2019" s="49"/>
      <c r="AP2019" s="49"/>
      <c r="AQ2019" s="49"/>
      <c r="AR2019" s="49"/>
      <c r="AS2019" s="49"/>
      <c r="AT2019" s="49"/>
      <c r="AU2019" s="49"/>
    </row>
    <row r="2020" spans="3:47" ht="12.95" customHeight="1" x14ac:dyDescent="0.2">
      <c r="C2020" s="71"/>
      <c r="D2020" s="71"/>
      <c r="AA2020" s="49"/>
      <c r="AB2020" s="49"/>
      <c r="AC2020" s="49"/>
      <c r="AD2020" s="49"/>
      <c r="AE2020" s="49"/>
      <c r="AG2020" s="4"/>
      <c r="AN2020" s="49"/>
      <c r="AO2020" s="49"/>
      <c r="AP2020" s="49"/>
      <c r="AQ2020" s="49"/>
      <c r="AR2020" s="49"/>
      <c r="AS2020" s="49"/>
      <c r="AT2020" s="49"/>
      <c r="AU2020" s="49"/>
    </row>
    <row r="2021" spans="3:47" ht="12.95" customHeight="1" x14ac:dyDescent="0.2">
      <c r="C2021" s="71"/>
      <c r="D2021" s="71"/>
      <c r="AA2021" s="49"/>
      <c r="AB2021" s="49"/>
      <c r="AC2021" s="49"/>
      <c r="AD2021" s="49"/>
      <c r="AE2021" s="49"/>
      <c r="AG2021" s="4"/>
      <c r="AN2021" s="49"/>
      <c r="AO2021" s="49"/>
      <c r="AP2021" s="49"/>
      <c r="AQ2021" s="49"/>
      <c r="AR2021" s="49"/>
      <c r="AS2021" s="49"/>
      <c r="AT2021" s="49"/>
      <c r="AU2021" s="49"/>
    </row>
    <row r="2022" spans="3:47" ht="12.95" customHeight="1" x14ac:dyDescent="0.2">
      <c r="C2022" s="71"/>
      <c r="D2022" s="71"/>
      <c r="AA2022" s="49"/>
      <c r="AB2022" s="49"/>
      <c r="AC2022" s="49"/>
      <c r="AD2022" s="49"/>
      <c r="AE2022" s="49"/>
      <c r="AG2022" s="4"/>
      <c r="AN2022" s="49"/>
      <c r="AO2022" s="49"/>
      <c r="AP2022" s="49"/>
      <c r="AQ2022" s="49"/>
      <c r="AR2022" s="49"/>
      <c r="AS2022" s="49"/>
      <c r="AT2022" s="49"/>
      <c r="AU2022" s="49"/>
    </row>
    <row r="2023" spans="3:47" ht="12.95" customHeight="1" x14ac:dyDescent="0.2">
      <c r="C2023" s="71"/>
      <c r="D2023" s="71"/>
      <c r="AA2023" s="49"/>
      <c r="AB2023" s="49"/>
      <c r="AC2023" s="49"/>
      <c r="AD2023" s="49"/>
      <c r="AE2023" s="49"/>
      <c r="AG2023" s="4"/>
      <c r="AN2023" s="49"/>
      <c r="AO2023" s="49"/>
      <c r="AP2023" s="49"/>
      <c r="AQ2023" s="49"/>
      <c r="AR2023" s="49"/>
      <c r="AS2023" s="49"/>
      <c r="AT2023" s="49"/>
      <c r="AU2023" s="49"/>
    </row>
    <row r="2024" spans="3:47" ht="12.95" customHeight="1" x14ac:dyDescent="0.2">
      <c r="C2024" s="71"/>
      <c r="D2024" s="71"/>
      <c r="AA2024" s="49"/>
      <c r="AB2024" s="49"/>
      <c r="AC2024" s="49"/>
      <c r="AD2024" s="49"/>
      <c r="AE2024" s="49"/>
      <c r="AG2024" s="4"/>
      <c r="AN2024" s="49"/>
      <c r="AO2024" s="49"/>
      <c r="AP2024" s="49"/>
      <c r="AQ2024" s="49"/>
      <c r="AR2024" s="49"/>
      <c r="AS2024" s="49"/>
      <c r="AT2024" s="49"/>
      <c r="AU2024" s="49"/>
    </row>
    <row r="2025" spans="3:47" ht="12.95" customHeight="1" x14ac:dyDescent="0.2">
      <c r="C2025" s="71"/>
      <c r="D2025" s="71"/>
      <c r="AA2025" s="49"/>
      <c r="AB2025" s="49"/>
      <c r="AC2025" s="49"/>
      <c r="AD2025" s="49"/>
      <c r="AE2025" s="49"/>
      <c r="AG2025" s="4"/>
      <c r="AN2025" s="49"/>
      <c r="AO2025" s="49"/>
      <c r="AP2025" s="49"/>
      <c r="AQ2025" s="49"/>
      <c r="AR2025" s="49"/>
      <c r="AS2025" s="49"/>
      <c r="AT2025" s="49"/>
      <c r="AU2025" s="49"/>
    </row>
    <row r="2026" spans="3:47" ht="12.95" customHeight="1" x14ac:dyDescent="0.2">
      <c r="C2026" s="71"/>
      <c r="D2026" s="71"/>
      <c r="AA2026" s="49"/>
      <c r="AB2026" s="49"/>
      <c r="AC2026" s="49"/>
      <c r="AD2026" s="49"/>
      <c r="AE2026" s="49"/>
      <c r="AG2026" s="4"/>
      <c r="AN2026" s="49"/>
      <c r="AO2026" s="49"/>
      <c r="AP2026" s="49"/>
      <c r="AQ2026" s="49"/>
      <c r="AR2026" s="49"/>
      <c r="AS2026" s="49"/>
      <c r="AT2026" s="49"/>
      <c r="AU2026" s="49"/>
    </row>
    <row r="2027" spans="3:47" ht="12.95" customHeight="1" x14ac:dyDescent="0.2">
      <c r="C2027" s="71"/>
      <c r="D2027" s="71"/>
      <c r="AA2027" s="49"/>
      <c r="AB2027" s="49"/>
      <c r="AC2027" s="49"/>
      <c r="AD2027" s="49"/>
      <c r="AE2027" s="49"/>
      <c r="AG2027" s="4"/>
      <c r="AN2027" s="49"/>
      <c r="AO2027" s="49"/>
      <c r="AP2027" s="49"/>
      <c r="AQ2027" s="49"/>
      <c r="AR2027" s="49"/>
      <c r="AS2027" s="49"/>
      <c r="AT2027" s="49"/>
      <c r="AU2027" s="49"/>
    </row>
    <row r="2028" spans="3:47" ht="12.95" customHeight="1" x14ac:dyDescent="0.2">
      <c r="C2028" s="71"/>
      <c r="D2028" s="71"/>
      <c r="AA2028" s="49"/>
      <c r="AB2028" s="49"/>
      <c r="AC2028" s="49"/>
      <c r="AD2028" s="49"/>
      <c r="AE2028" s="49"/>
      <c r="AG2028" s="4"/>
      <c r="AN2028" s="49"/>
      <c r="AO2028" s="49"/>
      <c r="AP2028" s="49"/>
      <c r="AQ2028" s="49"/>
      <c r="AR2028" s="49"/>
      <c r="AS2028" s="49"/>
      <c r="AT2028" s="49"/>
      <c r="AU2028" s="49"/>
    </row>
    <row r="2029" spans="3:47" ht="12.95" customHeight="1" x14ac:dyDescent="0.2">
      <c r="C2029" s="71"/>
      <c r="D2029" s="71"/>
      <c r="AA2029" s="49"/>
      <c r="AB2029" s="49"/>
      <c r="AC2029" s="49"/>
      <c r="AD2029" s="49"/>
      <c r="AE2029" s="49"/>
      <c r="AG2029" s="4"/>
      <c r="AN2029" s="49"/>
      <c r="AO2029" s="49"/>
      <c r="AP2029" s="49"/>
      <c r="AQ2029" s="49"/>
      <c r="AR2029" s="49"/>
      <c r="AS2029" s="49"/>
      <c r="AT2029" s="49"/>
      <c r="AU2029" s="49"/>
    </row>
    <row r="2030" spans="3:47" ht="12.95" customHeight="1" x14ac:dyDescent="0.2">
      <c r="C2030" s="71"/>
      <c r="D2030" s="71"/>
      <c r="AA2030" s="49"/>
      <c r="AB2030" s="49"/>
      <c r="AC2030" s="49"/>
      <c r="AD2030" s="49"/>
      <c r="AE2030" s="49"/>
      <c r="AG2030" s="4"/>
      <c r="AN2030" s="49"/>
      <c r="AO2030" s="49"/>
      <c r="AP2030" s="49"/>
      <c r="AQ2030" s="49"/>
      <c r="AR2030" s="49"/>
      <c r="AS2030" s="49"/>
      <c r="AT2030" s="49"/>
      <c r="AU2030" s="49"/>
    </row>
    <row r="2031" spans="3:47" ht="12.95" customHeight="1" x14ac:dyDescent="0.2">
      <c r="C2031" s="71"/>
      <c r="D2031" s="71"/>
      <c r="AA2031" s="49"/>
      <c r="AB2031" s="49"/>
      <c r="AC2031" s="49"/>
      <c r="AD2031" s="49"/>
      <c r="AE2031" s="49"/>
      <c r="AG2031" s="4"/>
      <c r="AN2031" s="49"/>
      <c r="AO2031" s="49"/>
      <c r="AP2031" s="49"/>
      <c r="AQ2031" s="49"/>
      <c r="AR2031" s="49"/>
      <c r="AS2031" s="49"/>
      <c r="AT2031" s="49"/>
      <c r="AU2031" s="49"/>
    </row>
    <row r="2032" spans="3:47" ht="12.95" customHeight="1" x14ac:dyDescent="0.2">
      <c r="C2032" s="71"/>
      <c r="D2032" s="71"/>
      <c r="AA2032" s="49"/>
      <c r="AB2032" s="49"/>
      <c r="AC2032" s="49"/>
      <c r="AD2032" s="49"/>
      <c r="AE2032" s="49"/>
      <c r="AG2032" s="4"/>
      <c r="AN2032" s="49"/>
      <c r="AO2032" s="49"/>
      <c r="AP2032" s="49"/>
      <c r="AQ2032" s="49"/>
      <c r="AR2032" s="49"/>
      <c r="AS2032" s="49"/>
      <c r="AT2032" s="49"/>
      <c r="AU2032" s="49"/>
    </row>
    <row r="2033" spans="3:47" ht="12.95" customHeight="1" x14ac:dyDescent="0.2">
      <c r="C2033" s="71"/>
      <c r="D2033" s="71"/>
      <c r="AA2033" s="49"/>
      <c r="AB2033" s="49"/>
      <c r="AC2033" s="49"/>
      <c r="AD2033" s="49"/>
      <c r="AE2033" s="49"/>
      <c r="AG2033" s="4"/>
      <c r="AN2033" s="49"/>
      <c r="AO2033" s="49"/>
      <c r="AP2033" s="49"/>
      <c r="AQ2033" s="49"/>
      <c r="AR2033" s="49"/>
      <c r="AS2033" s="49"/>
      <c r="AT2033" s="49"/>
      <c r="AU2033" s="49"/>
    </row>
    <row r="2034" spans="3:47" ht="12.95" customHeight="1" x14ac:dyDescent="0.2">
      <c r="C2034" s="71"/>
      <c r="D2034" s="71"/>
      <c r="AA2034" s="49"/>
      <c r="AB2034" s="49"/>
      <c r="AC2034" s="49"/>
      <c r="AD2034" s="49"/>
      <c r="AE2034" s="49"/>
      <c r="AG2034" s="4"/>
      <c r="AN2034" s="49"/>
      <c r="AO2034" s="49"/>
      <c r="AP2034" s="49"/>
      <c r="AQ2034" s="49"/>
      <c r="AR2034" s="49"/>
      <c r="AS2034" s="49"/>
      <c r="AT2034" s="49"/>
      <c r="AU2034" s="49"/>
    </row>
    <row r="2035" spans="3:47" ht="12.95" customHeight="1" x14ac:dyDescent="0.2">
      <c r="C2035" s="71"/>
      <c r="D2035" s="71"/>
      <c r="AA2035" s="49"/>
      <c r="AB2035" s="49"/>
      <c r="AC2035" s="49"/>
      <c r="AD2035" s="49"/>
      <c r="AE2035" s="49"/>
      <c r="AG2035" s="4"/>
      <c r="AN2035" s="49"/>
      <c r="AO2035" s="49"/>
      <c r="AP2035" s="49"/>
      <c r="AQ2035" s="49"/>
      <c r="AR2035" s="49"/>
      <c r="AS2035" s="49"/>
      <c r="AT2035" s="49"/>
      <c r="AU2035" s="49"/>
    </row>
    <row r="2036" spans="3:47" ht="12.95" customHeight="1" x14ac:dyDescent="0.2">
      <c r="C2036" s="71"/>
      <c r="D2036" s="71"/>
      <c r="AA2036" s="49"/>
      <c r="AB2036" s="49"/>
      <c r="AC2036" s="49"/>
      <c r="AD2036" s="49"/>
      <c r="AE2036" s="49"/>
      <c r="AG2036" s="4"/>
      <c r="AN2036" s="49"/>
      <c r="AO2036" s="49"/>
      <c r="AP2036" s="49"/>
      <c r="AQ2036" s="49"/>
      <c r="AR2036" s="49"/>
      <c r="AS2036" s="49"/>
      <c r="AT2036" s="49"/>
      <c r="AU2036" s="49"/>
    </row>
    <row r="2037" spans="3:47" ht="12.95" customHeight="1" x14ac:dyDescent="0.2">
      <c r="C2037" s="71"/>
      <c r="D2037" s="71"/>
      <c r="AA2037" s="49"/>
      <c r="AB2037" s="49"/>
      <c r="AC2037" s="49"/>
      <c r="AD2037" s="49"/>
      <c r="AE2037" s="49"/>
      <c r="AG2037" s="4"/>
      <c r="AN2037" s="49"/>
      <c r="AO2037" s="49"/>
      <c r="AP2037" s="49"/>
      <c r="AQ2037" s="49"/>
      <c r="AR2037" s="49"/>
      <c r="AS2037" s="49"/>
      <c r="AT2037" s="49"/>
      <c r="AU2037" s="49"/>
    </row>
    <row r="2038" spans="3:47" ht="12.95" customHeight="1" x14ac:dyDescent="0.2">
      <c r="C2038" s="71"/>
      <c r="D2038" s="71"/>
      <c r="AA2038" s="49"/>
      <c r="AB2038" s="49"/>
      <c r="AC2038" s="49"/>
      <c r="AD2038" s="49"/>
      <c r="AE2038" s="49"/>
      <c r="AG2038" s="4"/>
      <c r="AN2038" s="49"/>
      <c r="AO2038" s="49"/>
      <c r="AP2038" s="49"/>
      <c r="AQ2038" s="49"/>
      <c r="AR2038" s="49"/>
      <c r="AS2038" s="49"/>
      <c r="AT2038" s="49"/>
      <c r="AU2038" s="49"/>
    </row>
    <row r="2039" spans="3:47" ht="12.95" customHeight="1" x14ac:dyDescent="0.2">
      <c r="C2039" s="71"/>
      <c r="D2039" s="71"/>
      <c r="AA2039" s="49"/>
      <c r="AB2039" s="49"/>
      <c r="AC2039" s="49"/>
      <c r="AD2039" s="49"/>
      <c r="AE2039" s="49"/>
      <c r="AG2039" s="4"/>
      <c r="AN2039" s="49"/>
      <c r="AO2039" s="49"/>
      <c r="AP2039" s="49"/>
      <c r="AQ2039" s="49"/>
      <c r="AR2039" s="49"/>
      <c r="AS2039" s="49"/>
      <c r="AT2039" s="49"/>
      <c r="AU2039" s="49"/>
    </row>
    <row r="2040" spans="3:47" ht="12.95" customHeight="1" x14ac:dyDescent="0.2">
      <c r="C2040" s="71"/>
      <c r="D2040" s="71"/>
      <c r="AA2040" s="49"/>
      <c r="AB2040" s="49"/>
      <c r="AC2040" s="49"/>
      <c r="AD2040" s="49"/>
      <c r="AE2040" s="49"/>
      <c r="AG2040" s="4"/>
      <c r="AN2040" s="49"/>
      <c r="AO2040" s="49"/>
      <c r="AP2040" s="49"/>
      <c r="AQ2040" s="49"/>
      <c r="AR2040" s="49"/>
      <c r="AS2040" s="49"/>
      <c r="AT2040" s="49"/>
      <c r="AU2040" s="49"/>
    </row>
    <row r="2041" spans="3:47" ht="12.95" customHeight="1" x14ac:dyDescent="0.2">
      <c r="C2041" s="71"/>
      <c r="D2041" s="71"/>
      <c r="AA2041" s="49"/>
      <c r="AB2041" s="49"/>
      <c r="AC2041" s="49"/>
      <c r="AD2041" s="49"/>
      <c r="AE2041" s="49"/>
      <c r="AG2041" s="4"/>
      <c r="AN2041" s="49"/>
      <c r="AO2041" s="49"/>
      <c r="AP2041" s="49"/>
      <c r="AQ2041" s="49"/>
      <c r="AR2041" s="49"/>
      <c r="AS2041" s="49"/>
      <c r="AT2041" s="49"/>
      <c r="AU2041" s="49"/>
    </row>
    <row r="2042" spans="3:47" ht="12.95" customHeight="1" x14ac:dyDescent="0.2">
      <c r="C2042" s="71"/>
      <c r="D2042" s="71"/>
      <c r="AA2042" s="49"/>
      <c r="AB2042" s="49"/>
      <c r="AC2042" s="49"/>
      <c r="AD2042" s="49"/>
      <c r="AE2042" s="49"/>
      <c r="AG2042" s="4"/>
      <c r="AN2042" s="49"/>
      <c r="AO2042" s="49"/>
      <c r="AP2042" s="49"/>
      <c r="AQ2042" s="49"/>
      <c r="AR2042" s="49"/>
      <c r="AS2042" s="49"/>
      <c r="AT2042" s="49"/>
      <c r="AU2042" s="49"/>
    </row>
    <row r="2043" spans="3:47" ht="12.95" customHeight="1" x14ac:dyDescent="0.2">
      <c r="C2043" s="71"/>
      <c r="D2043" s="71"/>
      <c r="AA2043" s="49"/>
      <c r="AB2043" s="49"/>
      <c r="AC2043" s="49"/>
      <c r="AD2043" s="49"/>
      <c r="AE2043" s="49"/>
      <c r="AG2043" s="4"/>
      <c r="AN2043" s="49"/>
      <c r="AO2043" s="49"/>
      <c r="AP2043" s="49"/>
      <c r="AQ2043" s="49"/>
      <c r="AR2043" s="49"/>
      <c r="AS2043" s="49"/>
      <c r="AT2043" s="49"/>
      <c r="AU2043" s="49"/>
    </row>
    <row r="2044" spans="3:47" ht="12.95" customHeight="1" x14ac:dyDescent="0.2">
      <c r="C2044" s="71"/>
      <c r="D2044" s="71"/>
      <c r="AA2044" s="49"/>
      <c r="AB2044" s="49"/>
      <c r="AC2044" s="49"/>
      <c r="AD2044" s="49"/>
      <c r="AE2044" s="49"/>
      <c r="AG2044" s="4"/>
      <c r="AN2044" s="49"/>
      <c r="AO2044" s="49"/>
      <c r="AP2044" s="49"/>
      <c r="AQ2044" s="49"/>
      <c r="AR2044" s="49"/>
      <c r="AS2044" s="49"/>
      <c r="AT2044" s="49"/>
      <c r="AU2044" s="49"/>
    </row>
    <row r="2045" spans="3:47" ht="12.95" customHeight="1" x14ac:dyDescent="0.2">
      <c r="C2045" s="71"/>
      <c r="D2045" s="71"/>
      <c r="AA2045" s="49"/>
      <c r="AB2045" s="49"/>
      <c r="AC2045" s="49"/>
      <c r="AD2045" s="49"/>
      <c r="AE2045" s="49"/>
      <c r="AG2045" s="4"/>
      <c r="AN2045" s="49"/>
      <c r="AO2045" s="49"/>
      <c r="AP2045" s="49"/>
      <c r="AQ2045" s="49"/>
      <c r="AR2045" s="49"/>
      <c r="AS2045" s="49"/>
      <c r="AT2045" s="49"/>
      <c r="AU2045" s="49"/>
    </row>
    <row r="2046" spans="3:47" ht="12.95" customHeight="1" x14ac:dyDescent="0.2">
      <c r="C2046" s="71"/>
      <c r="D2046" s="71"/>
      <c r="AA2046" s="49"/>
      <c r="AB2046" s="49"/>
      <c r="AC2046" s="49"/>
      <c r="AD2046" s="49"/>
      <c r="AE2046" s="49"/>
      <c r="AG2046" s="4"/>
      <c r="AN2046" s="49"/>
      <c r="AO2046" s="49"/>
      <c r="AP2046" s="49"/>
      <c r="AQ2046" s="49"/>
      <c r="AR2046" s="49"/>
      <c r="AS2046" s="49"/>
      <c r="AT2046" s="49"/>
      <c r="AU2046" s="49"/>
    </row>
    <row r="2047" spans="3:47" ht="12.95" customHeight="1" x14ac:dyDescent="0.2">
      <c r="C2047" s="71"/>
      <c r="D2047" s="71"/>
      <c r="AA2047" s="49"/>
      <c r="AB2047" s="49"/>
      <c r="AC2047" s="49"/>
      <c r="AD2047" s="49"/>
      <c r="AE2047" s="49"/>
      <c r="AG2047" s="4"/>
      <c r="AN2047" s="49"/>
      <c r="AO2047" s="49"/>
      <c r="AP2047" s="49"/>
      <c r="AQ2047" s="49"/>
      <c r="AR2047" s="49"/>
      <c r="AS2047" s="49"/>
      <c r="AT2047" s="49"/>
      <c r="AU2047" s="49"/>
    </row>
    <row r="2048" spans="3:47" ht="12.95" customHeight="1" x14ac:dyDescent="0.2">
      <c r="C2048" s="71"/>
      <c r="D2048" s="71"/>
      <c r="AA2048" s="49"/>
      <c r="AB2048" s="49"/>
      <c r="AC2048" s="49"/>
      <c r="AD2048" s="49"/>
      <c r="AE2048" s="49"/>
      <c r="AG2048" s="4"/>
      <c r="AN2048" s="49"/>
      <c r="AO2048" s="49"/>
      <c r="AP2048" s="49"/>
      <c r="AQ2048" s="49"/>
      <c r="AR2048" s="49"/>
      <c r="AS2048" s="49"/>
      <c r="AT2048" s="49"/>
      <c r="AU2048" s="49"/>
    </row>
    <row r="2049" spans="3:47" ht="12.95" customHeight="1" x14ac:dyDescent="0.2">
      <c r="C2049" s="71"/>
      <c r="D2049" s="71"/>
      <c r="AA2049" s="49"/>
      <c r="AB2049" s="49"/>
      <c r="AC2049" s="49"/>
      <c r="AD2049" s="49"/>
      <c r="AE2049" s="49"/>
      <c r="AG2049" s="4"/>
      <c r="AN2049" s="49"/>
      <c r="AO2049" s="49"/>
      <c r="AP2049" s="49"/>
      <c r="AQ2049" s="49"/>
      <c r="AR2049" s="49"/>
      <c r="AS2049" s="49"/>
      <c r="AT2049" s="49"/>
      <c r="AU2049" s="49"/>
    </row>
    <row r="2050" spans="3:47" ht="12.95" customHeight="1" x14ac:dyDescent="0.2">
      <c r="C2050" s="71"/>
      <c r="D2050" s="71"/>
      <c r="AA2050" s="49"/>
      <c r="AB2050" s="49"/>
      <c r="AC2050" s="49"/>
      <c r="AD2050" s="49"/>
      <c r="AE2050" s="49"/>
      <c r="AG2050" s="4"/>
      <c r="AN2050" s="49"/>
      <c r="AO2050" s="49"/>
      <c r="AP2050" s="49"/>
      <c r="AQ2050" s="49"/>
      <c r="AR2050" s="49"/>
      <c r="AS2050" s="49"/>
      <c r="AT2050" s="49"/>
      <c r="AU2050" s="49"/>
    </row>
    <row r="2051" spans="3:47" ht="12.95" customHeight="1" x14ac:dyDescent="0.2">
      <c r="C2051" s="71"/>
      <c r="D2051" s="71"/>
      <c r="AA2051" s="49"/>
      <c r="AB2051" s="49"/>
      <c r="AC2051" s="49"/>
      <c r="AD2051" s="49"/>
      <c r="AE2051" s="49"/>
      <c r="AG2051" s="4"/>
      <c r="AN2051" s="49"/>
      <c r="AO2051" s="49"/>
      <c r="AP2051" s="49"/>
      <c r="AQ2051" s="49"/>
      <c r="AR2051" s="49"/>
      <c r="AS2051" s="49"/>
      <c r="AT2051" s="49"/>
      <c r="AU2051" s="49"/>
    </row>
    <row r="2052" spans="3:47" ht="12.95" customHeight="1" x14ac:dyDescent="0.2">
      <c r="C2052" s="71"/>
      <c r="D2052" s="71"/>
      <c r="AA2052" s="49"/>
      <c r="AB2052" s="49"/>
      <c r="AC2052" s="49"/>
      <c r="AD2052" s="49"/>
      <c r="AE2052" s="49"/>
      <c r="AG2052" s="4"/>
      <c r="AN2052" s="49"/>
      <c r="AO2052" s="49"/>
      <c r="AP2052" s="49"/>
      <c r="AQ2052" s="49"/>
      <c r="AR2052" s="49"/>
      <c r="AS2052" s="49"/>
      <c r="AT2052" s="49"/>
      <c r="AU2052" s="49"/>
    </row>
    <row r="2053" spans="3:47" ht="12.95" customHeight="1" x14ac:dyDescent="0.2">
      <c r="C2053" s="71"/>
      <c r="D2053" s="71"/>
      <c r="AA2053" s="49"/>
      <c r="AB2053" s="49"/>
      <c r="AC2053" s="49"/>
      <c r="AD2053" s="49"/>
      <c r="AE2053" s="49"/>
      <c r="AG2053" s="4"/>
      <c r="AN2053" s="49"/>
      <c r="AO2053" s="49"/>
      <c r="AP2053" s="49"/>
      <c r="AQ2053" s="49"/>
      <c r="AR2053" s="49"/>
      <c r="AS2053" s="49"/>
      <c r="AT2053" s="49"/>
      <c r="AU2053" s="49"/>
    </row>
    <row r="2054" spans="3:47" ht="12.95" customHeight="1" x14ac:dyDescent="0.2">
      <c r="C2054" s="71"/>
      <c r="D2054" s="71"/>
      <c r="AA2054" s="49"/>
      <c r="AB2054" s="49"/>
      <c r="AC2054" s="49"/>
      <c r="AD2054" s="49"/>
      <c r="AE2054" s="49"/>
      <c r="AG2054" s="4"/>
      <c r="AN2054" s="49"/>
      <c r="AO2054" s="49"/>
      <c r="AP2054" s="49"/>
      <c r="AQ2054" s="49"/>
      <c r="AR2054" s="49"/>
      <c r="AS2054" s="49"/>
      <c r="AT2054" s="49"/>
      <c r="AU2054" s="49"/>
    </row>
    <row r="2055" spans="3:47" ht="12.95" customHeight="1" x14ac:dyDescent="0.2">
      <c r="C2055" s="71"/>
      <c r="D2055" s="71"/>
      <c r="AA2055" s="49"/>
      <c r="AB2055" s="49"/>
      <c r="AC2055" s="49"/>
      <c r="AD2055" s="49"/>
      <c r="AE2055" s="49"/>
      <c r="AG2055" s="4"/>
      <c r="AN2055" s="49"/>
      <c r="AO2055" s="49"/>
      <c r="AP2055" s="49"/>
      <c r="AQ2055" s="49"/>
      <c r="AR2055" s="49"/>
      <c r="AS2055" s="49"/>
      <c r="AT2055" s="49"/>
      <c r="AU2055" s="49"/>
    </row>
    <row r="2056" spans="3:47" ht="12.95" customHeight="1" x14ac:dyDescent="0.2">
      <c r="C2056" s="71"/>
      <c r="D2056" s="71"/>
      <c r="AA2056" s="49"/>
      <c r="AB2056" s="49"/>
      <c r="AC2056" s="49"/>
      <c r="AD2056" s="49"/>
      <c r="AE2056" s="49"/>
      <c r="AG2056" s="4"/>
      <c r="AN2056" s="49"/>
      <c r="AO2056" s="49"/>
      <c r="AP2056" s="49"/>
      <c r="AQ2056" s="49"/>
      <c r="AR2056" s="49"/>
      <c r="AS2056" s="49"/>
      <c r="AT2056" s="49"/>
      <c r="AU2056" s="49"/>
    </row>
    <row r="2057" spans="3:47" ht="12.95" customHeight="1" x14ac:dyDescent="0.2">
      <c r="C2057" s="71"/>
      <c r="D2057" s="71"/>
      <c r="AA2057" s="49"/>
      <c r="AB2057" s="49"/>
      <c r="AC2057" s="49"/>
      <c r="AD2057" s="49"/>
      <c r="AE2057" s="49"/>
      <c r="AG2057" s="4"/>
      <c r="AN2057" s="49"/>
      <c r="AO2057" s="49"/>
      <c r="AP2057" s="49"/>
      <c r="AQ2057" s="49"/>
      <c r="AR2057" s="49"/>
      <c r="AS2057" s="49"/>
      <c r="AT2057" s="49"/>
      <c r="AU2057" s="49"/>
    </row>
    <row r="2058" spans="3:47" ht="12.95" customHeight="1" x14ac:dyDescent="0.2">
      <c r="C2058" s="71"/>
      <c r="D2058" s="71"/>
      <c r="AA2058" s="49"/>
      <c r="AB2058" s="49"/>
      <c r="AC2058" s="49"/>
      <c r="AD2058" s="49"/>
      <c r="AE2058" s="49"/>
      <c r="AG2058" s="4"/>
      <c r="AN2058" s="49"/>
      <c r="AO2058" s="49"/>
      <c r="AP2058" s="49"/>
      <c r="AQ2058" s="49"/>
      <c r="AR2058" s="49"/>
      <c r="AS2058" s="49"/>
      <c r="AT2058" s="49"/>
      <c r="AU2058" s="49"/>
    </row>
    <row r="2059" spans="3:47" ht="12.95" customHeight="1" x14ac:dyDescent="0.2">
      <c r="C2059" s="71"/>
      <c r="D2059" s="71"/>
      <c r="AA2059" s="49"/>
      <c r="AB2059" s="49"/>
      <c r="AC2059" s="49"/>
      <c r="AD2059" s="49"/>
      <c r="AE2059" s="49"/>
      <c r="AG2059" s="4"/>
      <c r="AN2059" s="49"/>
      <c r="AO2059" s="49"/>
      <c r="AP2059" s="49"/>
      <c r="AQ2059" s="49"/>
      <c r="AR2059" s="49"/>
      <c r="AS2059" s="49"/>
      <c r="AT2059" s="49"/>
      <c r="AU2059" s="49"/>
    </row>
    <row r="2060" spans="3:47" ht="12.95" customHeight="1" x14ac:dyDescent="0.2">
      <c r="C2060" s="71"/>
      <c r="D2060" s="71"/>
      <c r="AA2060" s="49"/>
      <c r="AB2060" s="49"/>
      <c r="AC2060" s="49"/>
      <c r="AD2060" s="49"/>
      <c r="AE2060" s="49"/>
      <c r="AG2060" s="4"/>
      <c r="AN2060" s="49"/>
      <c r="AO2060" s="49"/>
      <c r="AP2060" s="49"/>
      <c r="AQ2060" s="49"/>
      <c r="AR2060" s="49"/>
      <c r="AS2060" s="49"/>
      <c r="AT2060" s="49"/>
      <c r="AU2060" s="49"/>
    </row>
    <row r="2061" spans="3:47" ht="12.95" customHeight="1" x14ac:dyDescent="0.2">
      <c r="C2061" s="71"/>
      <c r="D2061" s="71"/>
      <c r="AA2061" s="49"/>
      <c r="AB2061" s="49"/>
      <c r="AC2061" s="49"/>
      <c r="AD2061" s="49"/>
      <c r="AE2061" s="49"/>
      <c r="AG2061" s="4"/>
      <c r="AN2061" s="49"/>
      <c r="AO2061" s="49"/>
      <c r="AP2061" s="49"/>
      <c r="AQ2061" s="49"/>
      <c r="AR2061" s="49"/>
      <c r="AS2061" s="49"/>
      <c r="AT2061" s="49"/>
      <c r="AU2061" s="49"/>
    </row>
    <row r="2062" spans="3:47" ht="12.95" customHeight="1" x14ac:dyDescent="0.2">
      <c r="C2062" s="71"/>
      <c r="D2062" s="71"/>
      <c r="AA2062" s="49"/>
      <c r="AB2062" s="49"/>
      <c r="AC2062" s="49"/>
      <c r="AD2062" s="49"/>
      <c r="AE2062" s="49"/>
      <c r="AG2062" s="4"/>
      <c r="AN2062" s="49"/>
      <c r="AO2062" s="49"/>
      <c r="AP2062" s="49"/>
      <c r="AQ2062" s="49"/>
      <c r="AR2062" s="49"/>
      <c r="AS2062" s="49"/>
      <c r="AT2062" s="49"/>
      <c r="AU2062" s="49"/>
    </row>
    <row r="2063" spans="3:47" ht="12.95" customHeight="1" x14ac:dyDescent="0.2">
      <c r="C2063" s="71"/>
      <c r="D2063" s="71"/>
      <c r="AA2063" s="49"/>
      <c r="AB2063" s="49"/>
      <c r="AC2063" s="49"/>
      <c r="AD2063" s="49"/>
      <c r="AE2063" s="49"/>
      <c r="AG2063" s="4"/>
      <c r="AN2063" s="49"/>
      <c r="AO2063" s="49"/>
      <c r="AP2063" s="49"/>
      <c r="AQ2063" s="49"/>
      <c r="AR2063" s="49"/>
      <c r="AS2063" s="49"/>
      <c r="AT2063" s="49"/>
      <c r="AU2063" s="49"/>
    </row>
    <row r="2064" spans="3:47" ht="12.95" customHeight="1" x14ac:dyDescent="0.2">
      <c r="C2064" s="71"/>
      <c r="D2064" s="71"/>
      <c r="AA2064" s="49"/>
      <c r="AB2064" s="49"/>
      <c r="AC2064" s="49"/>
      <c r="AD2064" s="49"/>
      <c r="AE2064" s="49"/>
      <c r="AG2064" s="4"/>
      <c r="AN2064" s="49"/>
      <c r="AO2064" s="49"/>
      <c r="AP2064" s="49"/>
      <c r="AQ2064" s="49"/>
      <c r="AR2064" s="49"/>
      <c r="AS2064" s="49"/>
      <c r="AT2064" s="49"/>
      <c r="AU2064" s="49"/>
    </row>
    <row r="2065" spans="3:47" ht="12.95" customHeight="1" x14ac:dyDescent="0.2">
      <c r="C2065" s="71"/>
      <c r="D2065" s="71"/>
      <c r="AA2065" s="49"/>
      <c r="AB2065" s="49"/>
      <c r="AC2065" s="49"/>
      <c r="AD2065" s="49"/>
      <c r="AE2065" s="49"/>
      <c r="AG2065" s="4"/>
      <c r="AN2065" s="49"/>
      <c r="AO2065" s="49"/>
      <c r="AP2065" s="49"/>
      <c r="AQ2065" s="49"/>
      <c r="AR2065" s="49"/>
      <c r="AS2065" s="49"/>
      <c r="AT2065" s="49"/>
      <c r="AU2065" s="49"/>
    </row>
    <row r="2066" spans="3:47" ht="12.95" customHeight="1" x14ac:dyDescent="0.2">
      <c r="C2066" s="71"/>
      <c r="D2066" s="71"/>
      <c r="AA2066" s="49"/>
      <c r="AB2066" s="49"/>
      <c r="AC2066" s="49"/>
      <c r="AD2066" s="49"/>
      <c r="AE2066" s="49"/>
      <c r="AG2066" s="4"/>
      <c r="AN2066" s="49"/>
      <c r="AO2066" s="49"/>
      <c r="AP2066" s="49"/>
      <c r="AQ2066" s="49"/>
      <c r="AR2066" s="49"/>
      <c r="AS2066" s="49"/>
      <c r="AT2066" s="49"/>
      <c r="AU2066" s="49"/>
    </row>
    <row r="2067" spans="3:47" ht="12.95" customHeight="1" x14ac:dyDescent="0.2">
      <c r="C2067" s="71"/>
      <c r="D2067" s="71"/>
      <c r="AA2067" s="49"/>
      <c r="AB2067" s="49"/>
      <c r="AC2067" s="49"/>
      <c r="AD2067" s="49"/>
      <c r="AE2067" s="49"/>
      <c r="AG2067" s="4"/>
      <c r="AN2067" s="49"/>
      <c r="AO2067" s="49"/>
      <c r="AP2067" s="49"/>
      <c r="AQ2067" s="49"/>
      <c r="AR2067" s="49"/>
      <c r="AS2067" s="49"/>
      <c r="AT2067" s="49"/>
      <c r="AU2067" s="49"/>
    </row>
    <row r="2068" spans="3:47" ht="12.95" customHeight="1" x14ac:dyDescent="0.2">
      <c r="C2068" s="71"/>
      <c r="D2068" s="71"/>
      <c r="AA2068" s="49"/>
      <c r="AB2068" s="49"/>
      <c r="AC2068" s="49"/>
      <c r="AD2068" s="49"/>
      <c r="AE2068" s="49"/>
      <c r="AG2068" s="4"/>
      <c r="AN2068" s="49"/>
      <c r="AO2068" s="49"/>
      <c r="AP2068" s="49"/>
      <c r="AQ2068" s="49"/>
      <c r="AR2068" s="49"/>
      <c r="AS2068" s="49"/>
      <c r="AT2068" s="49"/>
      <c r="AU2068" s="49"/>
    </row>
    <row r="2069" spans="3:47" ht="12.95" customHeight="1" x14ac:dyDescent="0.2">
      <c r="C2069" s="71"/>
      <c r="D2069" s="71"/>
      <c r="AA2069" s="49"/>
      <c r="AB2069" s="49"/>
      <c r="AC2069" s="49"/>
      <c r="AD2069" s="49"/>
      <c r="AE2069" s="49"/>
      <c r="AF2069" s="80"/>
      <c r="AG2069" s="4"/>
      <c r="AN2069" s="49"/>
      <c r="AO2069" s="49"/>
      <c r="AP2069" s="49"/>
      <c r="AQ2069" s="49"/>
      <c r="AR2069" s="49"/>
      <c r="AS2069" s="49"/>
      <c r="AT2069" s="49"/>
      <c r="AU2069" s="49"/>
    </row>
    <row r="2070" spans="3:47" ht="12.95" customHeight="1" x14ac:dyDescent="0.2">
      <c r="C2070" s="71"/>
      <c r="D2070" s="71"/>
      <c r="AA2070" s="49"/>
      <c r="AB2070" s="49"/>
      <c r="AC2070" s="49"/>
      <c r="AD2070" s="49"/>
      <c r="AE2070" s="49"/>
      <c r="AF2070" s="80"/>
      <c r="AG2070" s="4"/>
      <c r="AN2070" s="49"/>
      <c r="AO2070" s="49"/>
      <c r="AP2070" s="49"/>
      <c r="AQ2070" s="49"/>
      <c r="AR2070" s="49"/>
      <c r="AS2070" s="49"/>
      <c r="AT2070" s="49"/>
      <c r="AU2070" s="49"/>
    </row>
    <row r="2071" spans="3:47" ht="12.95" customHeight="1" x14ac:dyDescent="0.2">
      <c r="C2071" s="71"/>
      <c r="D2071" s="71"/>
      <c r="AA2071" s="49"/>
      <c r="AB2071" s="49"/>
      <c r="AC2071" s="49"/>
      <c r="AD2071" s="49"/>
      <c r="AE2071" s="49"/>
      <c r="AF2071" s="80"/>
      <c r="AG2071" s="4"/>
      <c r="AN2071" s="49"/>
      <c r="AO2071" s="49"/>
      <c r="AP2071" s="49"/>
      <c r="AQ2071" s="49"/>
      <c r="AR2071" s="49"/>
      <c r="AS2071" s="49"/>
      <c r="AT2071" s="49"/>
      <c r="AU2071" s="49"/>
    </row>
    <row r="2072" spans="3:47" ht="12.95" customHeight="1" x14ac:dyDescent="0.2">
      <c r="C2072" s="71"/>
      <c r="D2072" s="71"/>
      <c r="AA2072" s="49"/>
      <c r="AB2072" s="49"/>
      <c r="AC2072" s="49"/>
      <c r="AD2072" s="49"/>
      <c r="AE2072" s="49"/>
      <c r="AF2072" s="80"/>
      <c r="AG2072" s="4"/>
      <c r="AN2072" s="49"/>
      <c r="AO2072" s="49"/>
      <c r="AP2072" s="49"/>
      <c r="AQ2072" s="49"/>
      <c r="AR2072" s="49"/>
      <c r="AS2072" s="49"/>
      <c r="AT2072" s="49"/>
      <c r="AU2072" s="49"/>
    </row>
    <row r="2073" spans="3:47" ht="12.95" customHeight="1" x14ac:dyDescent="0.2">
      <c r="C2073" s="71"/>
      <c r="D2073" s="71"/>
      <c r="AA2073" s="49"/>
      <c r="AB2073" s="49"/>
      <c r="AC2073" s="49"/>
      <c r="AD2073" s="49"/>
      <c r="AE2073" s="49"/>
      <c r="AF2073" s="80"/>
      <c r="AG2073" s="4"/>
      <c r="AN2073" s="49"/>
      <c r="AO2073" s="49"/>
      <c r="AP2073" s="49"/>
      <c r="AQ2073" s="49"/>
      <c r="AR2073" s="49"/>
      <c r="AS2073" s="49"/>
      <c r="AT2073" s="49"/>
      <c r="AU2073" s="49"/>
    </row>
    <row r="2074" spans="3:47" ht="12.95" customHeight="1" x14ac:dyDescent="0.2">
      <c r="C2074" s="71"/>
      <c r="D2074" s="71"/>
      <c r="AA2074" s="49"/>
      <c r="AB2074" s="49"/>
      <c r="AC2074" s="49"/>
      <c r="AD2074" s="49"/>
      <c r="AE2074" s="49"/>
      <c r="AF2074" s="80"/>
      <c r="AG2074" s="4"/>
      <c r="AN2074" s="49"/>
      <c r="AO2074" s="49"/>
      <c r="AP2074" s="49"/>
      <c r="AQ2074" s="49"/>
      <c r="AR2074" s="49"/>
      <c r="AS2074" s="49"/>
      <c r="AT2074" s="49"/>
      <c r="AU2074" s="49"/>
    </row>
    <row r="2075" spans="3:47" ht="12.95" customHeight="1" x14ac:dyDescent="0.2">
      <c r="C2075" s="71"/>
      <c r="D2075" s="71"/>
      <c r="AA2075" s="49"/>
      <c r="AB2075" s="49"/>
      <c r="AC2075" s="49"/>
      <c r="AD2075" s="49"/>
      <c r="AE2075" s="49"/>
      <c r="AF2075" s="80"/>
      <c r="AG2075" s="4"/>
      <c r="AN2075" s="49"/>
      <c r="AO2075" s="49"/>
      <c r="AP2075" s="49"/>
      <c r="AQ2075" s="49"/>
      <c r="AR2075" s="49"/>
      <c r="AS2075" s="49"/>
      <c r="AT2075" s="49"/>
      <c r="AU2075" s="49"/>
    </row>
    <row r="2076" spans="3:47" ht="12.95" customHeight="1" x14ac:dyDescent="0.2">
      <c r="C2076" s="71"/>
      <c r="D2076" s="71"/>
      <c r="AA2076" s="49"/>
      <c r="AB2076" s="49"/>
      <c r="AC2076" s="49"/>
      <c r="AD2076" s="49"/>
      <c r="AE2076" s="49"/>
      <c r="AF2076" s="80"/>
      <c r="AG2076" s="4"/>
      <c r="AN2076" s="49"/>
      <c r="AO2076" s="49"/>
      <c r="AP2076" s="49"/>
      <c r="AQ2076" s="49"/>
      <c r="AR2076" s="49"/>
      <c r="AS2076" s="49"/>
      <c r="AT2076" s="49"/>
      <c r="AU2076" s="49"/>
    </row>
    <row r="2077" spans="3:47" ht="12.95" customHeight="1" x14ac:dyDescent="0.2">
      <c r="C2077" s="71"/>
      <c r="D2077" s="71"/>
      <c r="AA2077" s="49"/>
      <c r="AB2077" s="49"/>
      <c r="AC2077" s="49"/>
      <c r="AD2077" s="49"/>
      <c r="AE2077" s="49"/>
      <c r="AF2077" s="80"/>
      <c r="AG2077" s="4"/>
      <c r="AN2077" s="49"/>
      <c r="AO2077" s="49"/>
      <c r="AP2077" s="49"/>
      <c r="AQ2077" s="49"/>
      <c r="AR2077" s="49"/>
      <c r="AS2077" s="49"/>
      <c r="AT2077" s="49"/>
      <c r="AU2077" s="49"/>
    </row>
    <row r="2078" spans="3:47" ht="12.95" customHeight="1" x14ac:dyDescent="0.2">
      <c r="C2078" s="71"/>
      <c r="D2078" s="71"/>
      <c r="AA2078" s="49"/>
      <c r="AB2078" s="49"/>
      <c r="AC2078" s="49"/>
      <c r="AD2078" s="49"/>
      <c r="AE2078" s="49"/>
      <c r="AF2078" s="80"/>
      <c r="AG2078" s="4"/>
      <c r="AN2078" s="49"/>
      <c r="AO2078" s="49"/>
      <c r="AP2078" s="49"/>
      <c r="AQ2078" s="49"/>
      <c r="AR2078" s="49"/>
      <c r="AS2078" s="49"/>
      <c r="AT2078" s="49"/>
      <c r="AU2078" s="49"/>
    </row>
    <row r="2079" spans="3:47" ht="12.95" customHeight="1" x14ac:dyDescent="0.2">
      <c r="C2079" s="71"/>
      <c r="D2079" s="71"/>
      <c r="AA2079" s="49"/>
      <c r="AB2079" s="49"/>
      <c r="AC2079" s="49"/>
      <c r="AD2079" s="49"/>
      <c r="AE2079" s="49"/>
      <c r="AF2079" s="80"/>
      <c r="AG2079" s="4"/>
      <c r="AN2079" s="49"/>
      <c r="AO2079" s="49"/>
      <c r="AP2079" s="49"/>
      <c r="AQ2079" s="49"/>
      <c r="AR2079" s="49"/>
      <c r="AS2079" s="49"/>
      <c r="AT2079" s="49"/>
      <c r="AU2079" s="49"/>
    </row>
    <row r="2080" spans="3:47" ht="12.95" customHeight="1" x14ac:dyDescent="0.2">
      <c r="C2080" s="71"/>
      <c r="D2080" s="71"/>
      <c r="AA2080" s="49"/>
      <c r="AB2080" s="49"/>
      <c r="AC2080" s="49"/>
      <c r="AD2080" s="49"/>
      <c r="AE2080" s="49"/>
      <c r="AF2080" s="80"/>
      <c r="AG2080" s="4"/>
      <c r="AN2080" s="49"/>
      <c r="AO2080" s="49"/>
      <c r="AP2080" s="49"/>
      <c r="AQ2080" s="49"/>
      <c r="AR2080" s="49"/>
      <c r="AS2080" s="49"/>
      <c r="AT2080" s="49"/>
      <c r="AU2080" s="49"/>
    </row>
    <row r="2081" spans="3:47" ht="12.95" customHeight="1" x14ac:dyDescent="0.2">
      <c r="C2081" s="71"/>
      <c r="D2081" s="71"/>
      <c r="AA2081" s="49"/>
      <c r="AB2081" s="49"/>
      <c r="AC2081" s="49"/>
      <c r="AD2081" s="49"/>
      <c r="AE2081" s="49"/>
      <c r="AF2081" s="80"/>
      <c r="AG2081" s="4"/>
      <c r="AN2081" s="49"/>
      <c r="AO2081" s="49"/>
      <c r="AP2081" s="49"/>
      <c r="AQ2081" s="49"/>
      <c r="AR2081" s="49"/>
      <c r="AS2081" s="49"/>
      <c r="AT2081" s="49"/>
      <c r="AU2081" s="49"/>
    </row>
    <row r="2082" spans="3:47" ht="12.95" customHeight="1" x14ac:dyDescent="0.2">
      <c r="C2082" s="71"/>
      <c r="D2082" s="71"/>
      <c r="AA2082" s="49"/>
      <c r="AB2082" s="49"/>
      <c r="AC2082" s="49"/>
      <c r="AD2082" s="49"/>
      <c r="AE2082" s="49"/>
      <c r="AF2082" s="80"/>
      <c r="AG2082" s="4"/>
      <c r="AN2082" s="49"/>
      <c r="AO2082" s="49"/>
      <c r="AP2082" s="49"/>
      <c r="AQ2082" s="49"/>
      <c r="AR2082" s="49"/>
      <c r="AS2082" s="49"/>
      <c r="AT2082" s="49"/>
      <c r="AU2082" s="49"/>
    </row>
    <row r="2083" spans="3:47" ht="12.95" customHeight="1" x14ac:dyDescent="0.2">
      <c r="C2083" s="71"/>
      <c r="D2083" s="71"/>
      <c r="AA2083" s="49"/>
      <c r="AB2083" s="49"/>
      <c r="AC2083" s="49"/>
      <c r="AD2083" s="49"/>
      <c r="AE2083" s="49"/>
      <c r="AF2083" s="80"/>
      <c r="AG2083" s="4"/>
      <c r="AN2083" s="49"/>
      <c r="AO2083" s="49"/>
      <c r="AP2083" s="49"/>
      <c r="AQ2083" s="49"/>
      <c r="AR2083" s="49"/>
      <c r="AS2083" s="49"/>
      <c r="AT2083" s="49"/>
      <c r="AU2083" s="49"/>
    </row>
    <row r="2084" spans="3:47" ht="12.95" customHeight="1" x14ac:dyDescent="0.2">
      <c r="C2084" s="71"/>
      <c r="D2084" s="71"/>
      <c r="AA2084" s="49"/>
      <c r="AB2084" s="49"/>
      <c r="AC2084" s="49"/>
      <c r="AD2084" s="49"/>
      <c r="AE2084" s="49"/>
      <c r="AF2084" s="80"/>
      <c r="AG2084" s="4"/>
      <c r="AN2084" s="49"/>
      <c r="AO2084" s="49"/>
      <c r="AP2084" s="49"/>
      <c r="AQ2084" s="49"/>
      <c r="AR2084" s="49"/>
      <c r="AS2084" s="49"/>
      <c r="AT2084" s="49"/>
      <c r="AU2084" s="49"/>
    </row>
    <row r="2085" spans="3:47" ht="12.95" customHeight="1" x14ac:dyDescent="0.2">
      <c r="C2085" s="71"/>
      <c r="D2085" s="71"/>
      <c r="AA2085" s="49"/>
      <c r="AB2085" s="49"/>
      <c r="AC2085" s="49"/>
      <c r="AD2085" s="49"/>
      <c r="AE2085" s="49"/>
      <c r="AF2085" s="80"/>
      <c r="AG2085" s="4"/>
      <c r="AN2085" s="49"/>
      <c r="AO2085" s="49"/>
      <c r="AP2085" s="49"/>
      <c r="AQ2085" s="49"/>
      <c r="AR2085" s="49"/>
      <c r="AS2085" s="49"/>
      <c r="AT2085" s="49"/>
      <c r="AU2085" s="49"/>
    </row>
    <row r="2086" spans="3:47" ht="12.95" customHeight="1" x14ac:dyDescent="0.2">
      <c r="C2086" s="71"/>
      <c r="D2086" s="71"/>
      <c r="AA2086" s="49"/>
      <c r="AB2086" s="49"/>
      <c r="AC2086" s="49"/>
      <c r="AD2086" s="49"/>
      <c r="AE2086" s="49"/>
      <c r="AF2086" s="80"/>
      <c r="AG2086" s="4"/>
      <c r="AN2086" s="49"/>
      <c r="AO2086" s="49"/>
      <c r="AP2086" s="49"/>
      <c r="AQ2086" s="49"/>
      <c r="AR2086" s="49"/>
      <c r="AS2086" s="49"/>
      <c r="AT2086" s="49"/>
      <c r="AU2086" s="49"/>
    </row>
    <row r="2087" spans="3:47" ht="12.95" customHeight="1" x14ac:dyDescent="0.2">
      <c r="C2087" s="71"/>
      <c r="D2087" s="71"/>
      <c r="AA2087" s="49"/>
      <c r="AB2087" s="49"/>
      <c r="AC2087" s="49"/>
      <c r="AD2087" s="49"/>
      <c r="AE2087" s="49"/>
      <c r="AF2087" s="80"/>
      <c r="AG2087" s="4"/>
      <c r="AN2087" s="49"/>
      <c r="AO2087" s="49"/>
      <c r="AP2087" s="49"/>
      <c r="AQ2087" s="49"/>
      <c r="AR2087" s="49"/>
      <c r="AS2087" s="49"/>
      <c r="AT2087" s="49"/>
      <c r="AU2087" s="49"/>
    </row>
    <row r="2088" spans="3:47" ht="12.95" customHeight="1" x14ac:dyDescent="0.2">
      <c r="C2088" s="71"/>
      <c r="D2088" s="71"/>
      <c r="AA2088" s="49"/>
      <c r="AB2088" s="49"/>
      <c r="AC2088" s="49"/>
      <c r="AD2088" s="49"/>
      <c r="AE2088" s="49"/>
      <c r="AF2088" s="80"/>
      <c r="AG2088" s="4"/>
      <c r="AN2088" s="49"/>
      <c r="AO2088" s="49"/>
      <c r="AP2088" s="49"/>
      <c r="AQ2088" s="49"/>
      <c r="AR2088" s="49"/>
      <c r="AS2088" s="49"/>
      <c r="AT2088" s="49"/>
      <c r="AU2088" s="49"/>
    </row>
    <row r="2089" spans="3:47" ht="12.95" customHeight="1" x14ac:dyDescent="0.2">
      <c r="C2089" s="71"/>
      <c r="D2089" s="71"/>
      <c r="AA2089" s="49"/>
      <c r="AB2089" s="49"/>
      <c r="AC2089" s="49"/>
      <c r="AD2089" s="49"/>
      <c r="AE2089" s="49"/>
      <c r="AF2089" s="80"/>
      <c r="AG2089" s="4"/>
      <c r="AN2089" s="49"/>
      <c r="AO2089" s="49"/>
      <c r="AP2089" s="49"/>
      <c r="AQ2089" s="49"/>
      <c r="AR2089" s="49"/>
      <c r="AS2089" s="49"/>
      <c r="AT2089" s="49"/>
      <c r="AU2089" s="49"/>
    </row>
    <row r="2090" spans="3:47" ht="12.95" customHeight="1" x14ac:dyDescent="0.2">
      <c r="C2090" s="71"/>
      <c r="D2090" s="71"/>
      <c r="AA2090" s="49"/>
      <c r="AB2090" s="49"/>
      <c r="AC2090" s="49"/>
      <c r="AD2090" s="49"/>
      <c r="AE2090" s="49"/>
      <c r="AF2090" s="80"/>
      <c r="AG2090" s="4"/>
      <c r="AN2090" s="49"/>
      <c r="AO2090" s="49"/>
      <c r="AP2090" s="49"/>
      <c r="AQ2090" s="49"/>
      <c r="AR2090" s="49"/>
      <c r="AS2090" s="49"/>
      <c r="AT2090" s="49"/>
      <c r="AU2090" s="49"/>
    </row>
    <row r="2091" spans="3:47" ht="12.95" customHeight="1" x14ac:dyDescent="0.2">
      <c r="C2091" s="71"/>
      <c r="D2091" s="71"/>
      <c r="AA2091" s="49"/>
      <c r="AB2091" s="49"/>
      <c r="AC2091" s="49"/>
      <c r="AD2091" s="49"/>
      <c r="AE2091" s="49"/>
      <c r="AF2091" s="80"/>
      <c r="AG2091" s="4"/>
      <c r="AN2091" s="49"/>
      <c r="AO2091" s="49"/>
      <c r="AP2091" s="49"/>
      <c r="AQ2091" s="49"/>
      <c r="AR2091" s="49"/>
      <c r="AS2091" s="49"/>
      <c r="AT2091" s="49"/>
      <c r="AU2091" s="49"/>
    </row>
    <row r="2092" spans="3:47" ht="12.95" customHeight="1" x14ac:dyDescent="0.2">
      <c r="C2092" s="71"/>
      <c r="D2092" s="71"/>
      <c r="AA2092" s="49"/>
      <c r="AB2092" s="49"/>
      <c r="AC2092" s="49"/>
      <c r="AD2092" s="49"/>
      <c r="AE2092" s="49"/>
      <c r="AF2092" s="80"/>
      <c r="AG2092" s="4"/>
      <c r="AN2092" s="49"/>
      <c r="AO2092" s="49"/>
      <c r="AP2092" s="49"/>
      <c r="AQ2092" s="49"/>
      <c r="AR2092" s="49"/>
      <c r="AS2092" s="49"/>
      <c r="AT2092" s="49"/>
      <c r="AU2092" s="49"/>
    </row>
    <row r="2093" spans="3:47" ht="12.95" customHeight="1" x14ac:dyDescent="0.2">
      <c r="C2093" s="71"/>
      <c r="D2093" s="71"/>
      <c r="AA2093" s="49"/>
      <c r="AB2093" s="49"/>
      <c r="AC2093" s="49"/>
      <c r="AD2093" s="49"/>
      <c r="AE2093" s="49"/>
      <c r="AF2093" s="80"/>
      <c r="AG2093" s="4"/>
      <c r="AN2093" s="49"/>
      <c r="AO2093" s="49"/>
      <c r="AP2093" s="49"/>
      <c r="AQ2093" s="49"/>
      <c r="AR2093" s="49"/>
      <c r="AS2093" s="49"/>
      <c r="AT2093" s="49"/>
      <c r="AU2093" s="49"/>
    </row>
    <row r="2094" spans="3:47" ht="12.95" customHeight="1" x14ac:dyDescent="0.2">
      <c r="C2094" s="71"/>
      <c r="D2094" s="71"/>
      <c r="AA2094" s="49"/>
      <c r="AB2094" s="49"/>
      <c r="AC2094" s="49"/>
      <c r="AD2094" s="49"/>
      <c r="AE2094" s="49"/>
      <c r="AF2094" s="80"/>
      <c r="AG2094" s="4"/>
      <c r="AN2094" s="49"/>
      <c r="AO2094" s="49"/>
      <c r="AP2094" s="49"/>
      <c r="AQ2094" s="49"/>
      <c r="AR2094" s="49"/>
      <c r="AS2094" s="49"/>
      <c r="AT2094" s="49"/>
      <c r="AU2094" s="49"/>
    </row>
    <row r="2095" spans="3:47" ht="12.95" customHeight="1" x14ac:dyDescent="0.2">
      <c r="C2095" s="71"/>
      <c r="D2095" s="71"/>
      <c r="AA2095" s="49"/>
      <c r="AB2095" s="49"/>
      <c r="AC2095" s="49"/>
      <c r="AD2095" s="49"/>
      <c r="AE2095" s="49"/>
      <c r="AF2095" s="80"/>
      <c r="AG2095" s="4"/>
      <c r="AN2095" s="49"/>
      <c r="AO2095" s="49"/>
      <c r="AP2095" s="49"/>
      <c r="AQ2095" s="49"/>
      <c r="AR2095" s="49"/>
      <c r="AS2095" s="49"/>
      <c r="AT2095" s="49"/>
      <c r="AU2095" s="49"/>
    </row>
    <row r="2096" spans="3:47" ht="12.95" customHeight="1" x14ac:dyDescent="0.2">
      <c r="C2096" s="71"/>
      <c r="D2096" s="71"/>
      <c r="AA2096" s="49"/>
      <c r="AB2096" s="49"/>
      <c r="AC2096" s="49"/>
      <c r="AD2096" s="49"/>
      <c r="AE2096" s="49"/>
      <c r="AF2096" s="80"/>
      <c r="AG2096" s="4"/>
      <c r="AN2096" s="49"/>
      <c r="AO2096" s="49"/>
      <c r="AP2096" s="49"/>
      <c r="AQ2096" s="49"/>
      <c r="AR2096" s="49"/>
      <c r="AS2096" s="49"/>
      <c r="AT2096" s="49"/>
      <c r="AU2096" s="49"/>
    </row>
    <row r="2097" spans="3:47" ht="12.95" customHeight="1" x14ac:dyDescent="0.2">
      <c r="C2097" s="71"/>
      <c r="D2097" s="71"/>
      <c r="AA2097" s="49"/>
      <c r="AB2097" s="49"/>
      <c r="AC2097" s="49"/>
      <c r="AD2097" s="49"/>
      <c r="AE2097" s="49"/>
      <c r="AF2097" s="80"/>
      <c r="AG2097" s="4"/>
      <c r="AN2097" s="49"/>
      <c r="AO2097" s="49"/>
      <c r="AP2097" s="49"/>
      <c r="AQ2097" s="49"/>
      <c r="AR2097" s="49"/>
      <c r="AS2097" s="49"/>
      <c r="AT2097" s="49"/>
      <c r="AU2097" s="49"/>
    </row>
    <row r="2098" spans="3:47" ht="12.95" customHeight="1" x14ac:dyDescent="0.2">
      <c r="C2098" s="71"/>
      <c r="D2098" s="71"/>
      <c r="AA2098" s="49"/>
      <c r="AB2098" s="49"/>
      <c r="AC2098" s="49"/>
      <c r="AD2098" s="49"/>
      <c r="AE2098" s="49"/>
      <c r="AF2098" s="80"/>
      <c r="AG2098" s="4"/>
      <c r="AN2098" s="49"/>
      <c r="AO2098" s="49"/>
      <c r="AP2098" s="49"/>
      <c r="AQ2098" s="49"/>
      <c r="AR2098" s="49"/>
      <c r="AS2098" s="49"/>
      <c r="AT2098" s="49"/>
      <c r="AU2098" s="49"/>
    </row>
    <row r="2099" spans="3:47" ht="12.95" customHeight="1" x14ac:dyDescent="0.2">
      <c r="C2099" s="71"/>
      <c r="D2099" s="71"/>
      <c r="AA2099" s="49"/>
      <c r="AB2099" s="49"/>
      <c r="AC2099" s="49"/>
      <c r="AD2099" s="49"/>
      <c r="AE2099" s="49"/>
      <c r="AF2099" s="80"/>
      <c r="AG2099" s="4"/>
      <c r="AN2099" s="49"/>
      <c r="AO2099" s="49"/>
      <c r="AP2099" s="49"/>
      <c r="AQ2099" s="49"/>
      <c r="AR2099" s="49"/>
      <c r="AS2099" s="49"/>
      <c r="AT2099" s="49"/>
      <c r="AU2099" s="49"/>
    </row>
    <row r="2100" spans="3:47" ht="12.95" customHeight="1" x14ac:dyDescent="0.2">
      <c r="C2100" s="71"/>
      <c r="D2100" s="71"/>
      <c r="AA2100" s="49"/>
      <c r="AB2100" s="49"/>
      <c r="AC2100" s="49"/>
      <c r="AD2100" s="49"/>
      <c r="AE2100" s="49"/>
      <c r="AF2100" s="80"/>
      <c r="AG2100" s="4"/>
      <c r="AN2100" s="49"/>
      <c r="AO2100" s="49"/>
      <c r="AP2100" s="49"/>
      <c r="AQ2100" s="49"/>
      <c r="AR2100" s="49"/>
      <c r="AS2100" s="49"/>
      <c r="AT2100" s="49"/>
      <c r="AU2100" s="49"/>
    </row>
    <row r="2101" spans="3:47" ht="12.95" customHeight="1" x14ac:dyDescent="0.2">
      <c r="C2101" s="71"/>
      <c r="D2101" s="71"/>
      <c r="AA2101" s="49"/>
      <c r="AB2101" s="49"/>
      <c r="AC2101" s="49"/>
      <c r="AD2101" s="49"/>
      <c r="AE2101" s="49"/>
      <c r="AF2101" s="80"/>
      <c r="AG2101" s="4"/>
      <c r="AN2101" s="49"/>
      <c r="AO2101" s="49"/>
      <c r="AP2101" s="49"/>
      <c r="AQ2101" s="49"/>
      <c r="AR2101" s="49"/>
      <c r="AS2101" s="49"/>
      <c r="AT2101" s="49"/>
      <c r="AU2101" s="49"/>
    </row>
    <row r="2102" spans="3:47" ht="12.95" customHeight="1" x14ac:dyDescent="0.2">
      <c r="C2102" s="71"/>
      <c r="D2102" s="71"/>
      <c r="AA2102" s="49"/>
      <c r="AB2102" s="49"/>
      <c r="AC2102" s="49"/>
      <c r="AD2102" s="49"/>
      <c r="AE2102" s="49"/>
      <c r="AF2102" s="80"/>
      <c r="AG2102" s="4"/>
      <c r="AN2102" s="49"/>
      <c r="AO2102" s="49"/>
      <c r="AP2102" s="49"/>
      <c r="AQ2102" s="49"/>
      <c r="AR2102" s="49"/>
      <c r="AS2102" s="49"/>
      <c r="AT2102" s="49"/>
      <c r="AU2102" s="49"/>
    </row>
    <row r="2103" spans="3:47" ht="12.95" customHeight="1" x14ac:dyDescent="0.2">
      <c r="C2103" s="71"/>
      <c r="D2103" s="71"/>
      <c r="AA2103" s="49"/>
      <c r="AB2103" s="49"/>
      <c r="AC2103" s="49"/>
      <c r="AD2103" s="49"/>
      <c r="AE2103" s="49"/>
      <c r="AF2103" s="80"/>
      <c r="AG2103" s="4"/>
      <c r="AN2103" s="49"/>
      <c r="AO2103" s="49"/>
      <c r="AP2103" s="49"/>
      <c r="AQ2103" s="49"/>
      <c r="AR2103" s="49"/>
      <c r="AS2103" s="49"/>
      <c r="AT2103" s="49"/>
      <c r="AU2103" s="49"/>
    </row>
    <row r="2104" spans="3:47" ht="12.95" customHeight="1" x14ac:dyDescent="0.2">
      <c r="C2104" s="71"/>
      <c r="D2104" s="71"/>
      <c r="AA2104" s="49"/>
      <c r="AB2104" s="49"/>
      <c r="AC2104" s="49"/>
      <c r="AD2104" s="49"/>
      <c r="AE2104" s="49"/>
      <c r="AF2104" s="80"/>
      <c r="AG2104" s="4"/>
      <c r="AN2104" s="49"/>
      <c r="AO2104" s="49"/>
      <c r="AP2104" s="49"/>
      <c r="AQ2104" s="49"/>
      <c r="AR2104" s="49"/>
      <c r="AS2104" s="49"/>
      <c r="AT2104" s="49"/>
      <c r="AU2104" s="49"/>
    </row>
    <row r="2105" spans="3:47" ht="12.95" customHeight="1" x14ac:dyDescent="0.2">
      <c r="C2105" s="71"/>
      <c r="D2105" s="71"/>
      <c r="AA2105" s="49"/>
      <c r="AB2105" s="49"/>
      <c r="AC2105" s="49"/>
      <c r="AD2105" s="49"/>
      <c r="AE2105" s="49"/>
      <c r="AF2105" s="80"/>
      <c r="AG2105" s="4"/>
      <c r="AN2105" s="49"/>
      <c r="AO2105" s="49"/>
      <c r="AP2105" s="49"/>
      <c r="AQ2105" s="49"/>
      <c r="AR2105" s="49"/>
      <c r="AS2105" s="49"/>
      <c r="AT2105" s="49"/>
      <c r="AU2105" s="49"/>
    </row>
    <row r="2106" spans="3:47" ht="12.95" customHeight="1" x14ac:dyDescent="0.2">
      <c r="C2106" s="71"/>
      <c r="D2106" s="71"/>
      <c r="AA2106" s="49"/>
      <c r="AB2106" s="49"/>
      <c r="AC2106" s="49"/>
      <c r="AD2106" s="49"/>
      <c r="AE2106" s="49"/>
      <c r="AF2106" s="80"/>
      <c r="AG2106" s="4"/>
      <c r="AN2106" s="49"/>
      <c r="AO2106" s="49"/>
      <c r="AP2106" s="49"/>
      <c r="AQ2106" s="49"/>
      <c r="AR2106" s="49"/>
      <c r="AS2106" s="49"/>
      <c r="AT2106" s="49"/>
      <c r="AU2106" s="49"/>
    </row>
    <row r="2107" spans="3:47" ht="12.95" customHeight="1" x14ac:dyDescent="0.2">
      <c r="C2107" s="71"/>
      <c r="D2107" s="71"/>
      <c r="AA2107" s="49"/>
      <c r="AB2107" s="49"/>
      <c r="AC2107" s="49"/>
      <c r="AD2107" s="49"/>
      <c r="AE2107" s="49"/>
      <c r="AF2107" s="80"/>
      <c r="AG2107" s="4"/>
      <c r="AN2107" s="49"/>
      <c r="AO2107" s="49"/>
      <c r="AP2107" s="49"/>
      <c r="AQ2107" s="49"/>
      <c r="AR2107" s="49"/>
      <c r="AS2107" s="49"/>
      <c r="AT2107" s="49"/>
      <c r="AU2107" s="49"/>
    </row>
    <row r="2108" spans="3:47" ht="12.95" customHeight="1" x14ac:dyDescent="0.2">
      <c r="C2108" s="71"/>
      <c r="D2108" s="71"/>
      <c r="AA2108" s="49"/>
      <c r="AB2108" s="49"/>
      <c r="AC2108" s="49"/>
      <c r="AD2108" s="49"/>
      <c r="AE2108" s="49"/>
      <c r="AF2108" s="80"/>
      <c r="AG2108" s="4"/>
      <c r="AN2108" s="49"/>
      <c r="AO2108" s="49"/>
      <c r="AP2108" s="49"/>
      <c r="AQ2108" s="49"/>
      <c r="AR2108" s="49"/>
      <c r="AS2108" s="49"/>
      <c r="AT2108" s="49"/>
      <c r="AU2108" s="49"/>
    </row>
    <row r="2109" spans="3:47" ht="12.95" customHeight="1" x14ac:dyDescent="0.2">
      <c r="C2109" s="71"/>
      <c r="D2109" s="71"/>
      <c r="AA2109" s="49"/>
      <c r="AB2109" s="49"/>
      <c r="AC2109" s="49"/>
      <c r="AD2109" s="49"/>
      <c r="AE2109" s="49"/>
      <c r="AF2109" s="80"/>
      <c r="AG2109" s="4"/>
      <c r="AN2109" s="49"/>
      <c r="AO2109" s="49"/>
      <c r="AP2109" s="49"/>
      <c r="AQ2109" s="49"/>
      <c r="AR2109" s="49"/>
      <c r="AS2109" s="49"/>
      <c r="AT2109" s="49"/>
      <c r="AU2109" s="49"/>
    </row>
    <row r="2110" spans="3:47" ht="12.95" customHeight="1" x14ac:dyDescent="0.2">
      <c r="C2110" s="71"/>
      <c r="D2110" s="71"/>
      <c r="AA2110" s="49"/>
      <c r="AB2110" s="49"/>
      <c r="AC2110" s="49"/>
      <c r="AD2110" s="49"/>
      <c r="AE2110" s="49"/>
      <c r="AF2110" s="80"/>
      <c r="AG2110" s="4"/>
      <c r="AN2110" s="49"/>
      <c r="AO2110" s="49"/>
      <c r="AP2110" s="49"/>
      <c r="AQ2110" s="49"/>
      <c r="AR2110" s="49"/>
      <c r="AS2110" s="49"/>
      <c r="AT2110" s="49"/>
      <c r="AU2110" s="49"/>
    </row>
    <row r="2111" spans="3:47" ht="12.95" customHeight="1" x14ac:dyDescent="0.2">
      <c r="C2111" s="71"/>
      <c r="D2111" s="71"/>
      <c r="AA2111" s="49"/>
      <c r="AB2111" s="49"/>
      <c r="AC2111" s="49"/>
      <c r="AD2111" s="49"/>
      <c r="AE2111" s="49"/>
      <c r="AF2111" s="80"/>
      <c r="AG2111" s="4"/>
      <c r="AN2111" s="49"/>
      <c r="AO2111" s="49"/>
      <c r="AP2111" s="49"/>
      <c r="AQ2111" s="49"/>
      <c r="AR2111" s="49"/>
      <c r="AS2111" s="49"/>
      <c r="AT2111" s="49"/>
      <c r="AU2111" s="49"/>
    </row>
    <row r="2112" spans="3:47" ht="12.95" customHeight="1" x14ac:dyDescent="0.2">
      <c r="C2112" s="71"/>
      <c r="D2112" s="71"/>
      <c r="AA2112" s="49"/>
      <c r="AB2112" s="49"/>
      <c r="AC2112" s="49"/>
      <c r="AD2112" s="49"/>
      <c r="AE2112" s="49"/>
      <c r="AF2112" s="80"/>
      <c r="AG2112" s="4"/>
      <c r="AN2112" s="49"/>
      <c r="AO2112" s="49"/>
      <c r="AP2112" s="49"/>
      <c r="AQ2112" s="49"/>
      <c r="AR2112" s="49"/>
      <c r="AS2112" s="49"/>
      <c r="AT2112" s="49"/>
      <c r="AU2112" s="49"/>
    </row>
    <row r="2113" spans="3:47" ht="12.95" customHeight="1" x14ac:dyDescent="0.2">
      <c r="C2113" s="71"/>
      <c r="D2113" s="71"/>
      <c r="AA2113" s="49"/>
      <c r="AB2113" s="49"/>
      <c r="AC2113" s="49"/>
      <c r="AD2113" s="49"/>
      <c r="AE2113" s="49"/>
      <c r="AF2113" s="80"/>
      <c r="AG2113" s="4"/>
      <c r="AN2113" s="49"/>
      <c r="AO2113" s="49"/>
      <c r="AP2113" s="49"/>
      <c r="AQ2113" s="49"/>
      <c r="AR2113" s="49"/>
      <c r="AS2113" s="49"/>
      <c r="AT2113" s="49"/>
      <c r="AU2113" s="49"/>
    </row>
    <row r="2114" spans="3:47" ht="12.95" customHeight="1" x14ac:dyDescent="0.2">
      <c r="C2114" s="71"/>
      <c r="D2114" s="71"/>
      <c r="AA2114" s="49"/>
      <c r="AB2114" s="49"/>
      <c r="AC2114" s="49"/>
      <c r="AD2114" s="49"/>
      <c r="AE2114" s="49"/>
      <c r="AF2114" s="80"/>
      <c r="AG2114" s="4"/>
      <c r="AN2114" s="49"/>
      <c r="AO2114" s="49"/>
      <c r="AP2114" s="49"/>
      <c r="AQ2114" s="49"/>
      <c r="AR2114" s="49"/>
      <c r="AS2114" s="49"/>
      <c r="AT2114" s="49"/>
      <c r="AU2114" s="49"/>
    </row>
    <row r="2115" spans="3:47" ht="12.95" customHeight="1" x14ac:dyDescent="0.2">
      <c r="C2115" s="71"/>
      <c r="D2115" s="71"/>
      <c r="AA2115" s="49"/>
      <c r="AB2115" s="49"/>
      <c r="AC2115" s="49"/>
      <c r="AD2115" s="49"/>
      <c r="AE2115" s="49"/>
      <c r="AF2115" s="80"/>
      <c r="AG2115" s="4"/>
      <c r="AN2115" s="49"/>
      <c r="AO2115" s="49"/>
      <c r="AP2115" s="49"/>
      <c r="AQ2115" s="49"/>
      <c r="AR2115" s="49"/>
      <c r="AS2115" s="49"/>
      <c r="AT2115" s="49"/>
      <c r="AU2115" s="49"/>
    </row>
    <row r="2116" spans="3:47" ht="12.95" customHeight="1" x14ac:dyDescent="0.2">
      <c r="C2116" s="71"/>
      <c r="D2116" s="71"/>
      <c r="AA2116" s="49"/>
      <c r="AB2116" s="49"/>
      <c r="AC2116" s="49"/>
      <c r="AD2116" s="49"/>
      <c r="AE2116" s="49"/>
      <c r="AF2116" s="80"/>
      <c r="AG2116" s="4"/>
      <c r="AN2116" s="49"/>
      <c r="AO2116" s="49"/>
      <c r="AP2116" s="49"/>
      <c r="AQ2116" s="49"/>
      <c r="AR2116" s="49"/>
      <c r="AS2116" s="49"/>
      <c r="AT2116" s="49"/>
      <c r="AU2116" s="49"/>
    </row>
    <row r="2117" spans="3:47" ht="12.95" customHeight="1" x14ac:dyDescent="0.2">
      <c r="C2117" s="71"/>
      <c r="D2117" s="71"/>
      <c r="AA2117" s="49"/>
      <c r="AB2117" s="49"/>
      <c r="AC2117" s="49"/>
      <c r="AD2117" s="49"/>
      <c r="AE2117" s="49"/>
      <c r="AF2117" s="80"/>
      <c r="AG2117" s="4"/>
      <c r="AN2117" s="49"/>
      <c r="AO2117" s="49"/>
      <c r="AP2117" s="49"/>
      <c r="AQ2117" s="49"/>
      <c r="AR2117" s="49"/>
      <c r="AS2117" s="49"/>
      <c r="AT2117" s="49"/>
      <c r="AU2117" s="49"/>
    </row>
    <row r="2118" spans="3:47" ht="12.95" customHeight="1" x14ac:dyDescent="0.2">
      <c r="C2118" s="71"/>
      <c r="D2118" s="71"/>
      <c r="AA2118" s="49"/>
      <c r="AB2118" s="49"/>
      <c r="AC2118" s="49"/>
      <c r="AD2118" s="49"/>
      <c r="AE2118" s="49"/>
      <c r="AF2118" s="80"/>
      <c r="AG2118" s="4"/>
      <c r="AN2118" s="49"/>
      <c r="AO2118" s="49"/>
      <c r="AP2118" s="49"/>
      <c r="AQ2118" s="49"/>
      <c r="AR2118" s="49"/>
      <c r="AS2118" s="49"/>
      <c r="AT2118" s="49"/>
      <c r="AU2118" s="49"/>
    </row>
    <row r="2119" spans="3:47" ht="12.95" customHeight="1" x14ac:dyDescent="0.2">
      <c r="C2119" s="71"/>
      <c r="D2119" s="71"/>
      <c r="AA2119" s="49"/>
      <c r="AB2119" s="49"/>
      <c r="AC2119" s="49"/>
      <c r="AD2119" s="49"/>
      <c r="AE2119" s="49"/>
      <c r="AF2119" s="80"/>
      <c r="AG2119" s="4"/>
      <c r="AN2119" s="49"/>
      <c r="AO2119" s="49"/>
      <c r="AP2119" s="49"/>
      <c r="AQ2119" s="49"/>
      <c r="AR2119" s="49"/>
      <c r="AS2119" s="49"/>
      <c r="AT2119" s="49"/>
      <c r="AU2119" s="49"/>
    </row>
    <row r="2120" spans="3:47" ht="12.95" customHeight="1" x14ac:dyDescent="0.2">
      <c r="C2120" s="71"/>
      <c r="D2120" s="71"/>
      <c r="AA2120" s="49"/>
      <c r="AB2120" s="49"/>
      <c r="AC2120" s="49"/>
      <c r="AD2120" s="49"/>
      <c r="AE2120" s="49"/>
      <c r="AF2120" s="80"/>
      <c r="AG2120" s="4"/>
      <c r="AN2120" s="49"/>
      <c r="AO2120" s="49"/>
      <c r="AP2120" s="49"/>
      <c r="AQ2120" s="49"/>
      <c r="AR2120" s="49"/>
      <c r="AS2120" s="49"/>
      <c r="AT2120" s="49"/>
      <c r="AU2120" s="49"/>
    </row>
    <row r="2121" spans="3:47" ht="12.95" customHeight="1" x14ac:dyDescent="0.2">
      <c r="C2121" s="71"/>
      <c r="D2121" s="71"/>
      <c r="AA2121" s="49"/>
      <c r="AB2121" s="49"/>
      <c r="AC2121" s="49"/>
      <c r="AD2121" s="49"/>
      <c r="AE2121" s="49"/>
      <c r="AF2121" s="80"/>
      <c r="AG2121" s="4"/>
      <c r="AN2121" s="49"/>
      <c r="AO2121" s="49"/>
      <c r="AP2121" s="49"/>
      <c r="AQ2121" s="49"/>
      <c r="AR2121" s="49"/>
      <c r="AS2121" s="49"/>
      <c r="AT2121" s="49"/>
      <c r="AU2121" s="49"/>
    </row>
    <row r="2122" spans="3:47" ht="12.95" customHeight="1" x14ac:dyDescent="0.2">
      <c r="C2122" s="71"/>
      <c r="D2122" s="71"/>
      <c r="AA2122" s="49"/>
      <c r="AB2122" s="49"/>
      <c r="AC2122" s="49"/>
      <c r="AD2122" s="49"/>
      <c r="AE2122" s="49"/>
      <c r="AF2122" s="80"/>
      <c r="AG2122" s="4"/>
      <c r="AN2122" s="49"/>
      <c r="AO2122" s="49"/>
      <c r="AP2122" s="49"/>
      <c r="AQ2122" s="49"/>
      <c r="AR2122" s="49"/>
      <c r="AS2122" s="49"/>
      <c r="AT2122" s="49"/>
      <c r="AU2122" s="49"/>
    </row>
    <row r="2123" spans="3:47" ht="12.95" customHeight="1" x14ac:dyDescent="0.2">
      <c r="C2123" s="71"/>
      <c r="D2123" s="71"/>
      <c r="AA2123" s="49"/>
      <c r="AB2123" s="49"/>
      <c r="AC2123" s="49"/>
      <c r="AD2123" s="49"/>
      <c r="AE2123" s="49"/>
      <c r="AF2123" s="80"/>
      <c r="AG2123" s="4"/>
      <c r="AN2123" s="49"/>
      <c r="AO2123" s="49"/>
      <c r="AP2123" s="49"/>
      <c r="AQ2123" s="49"/>
      <c r="AR2123" s="49"/>
      <c r="AS2123" s="49"/>
      <c r="AT2123" s="49"/>
      <c r="AU2123" s="49"/>
    </row>
    <row r="2124" spans="3:47" ht="12.95" customHeight="1" x14ac:dyDescent="0.2">
      <c r="C2124" s="71"/>
      <c r="D2124" s="71"/>
      <c r="AA2124" s="49"/>
      <c r="AB2124" s="49"/>
      <c r="AC2124" s="49"/>
      <c r="AD2124" s="49"/>
      <c r="AE2124" s="49"/>
      <c r="AF2124" s="80"/>
      <c r="AG2124" s="4"/>
      <c r="AN2124" s="49"/>
      <c r="AO2124" s="49"/>
      <c r="AP2124" s="49"/>
      <c r="AQ2124" s="49"/>
      <c r="AR2124" s="49"/>
      <c r="AS2124" s="49"/>
      <c r="AT2124" s="49"/>
      <c r="AU2124" s="49"/>
    </row>
    <row r="2125" spans="3:47" ht="12.95" customHeight="1" x14ac:dyDescent="0.2">
      <c r="C2125" s="71"/>
      <c r="D2125" s="71"/>
      <c r="AA2125" s="49"/>
      <c r="AB2125" s="49"/>
      <c r="AC2125" s="49"/>
      <c r="AD2125" s="49"/>
      <c r="AE2125" s="49"/>
      <c r="AF2125" s="80"/>
      <c r="AG2125" s="4"/>
      <c r="AN2125" s="49"/>
      <c r="AO2125" s="49"/>
      <c r="AP2125" s="49"/>
      <c r="AQ2125" s="49"/>
      <c r="AR2125" s="49"/>
      <c r="AS2125" s="49"/>
      <c r="AT2125" s="49"/>
      <c r="AU2125" s="49"/>
    </row>
    <row r="2126" spans="3:47" ht="12.95" customHeight="1" x14ac:dyDescent="0.2">
      <c r="C2126" s="71"/>
      <c r="D2126" s="71"/>
      <c r="AA2126" s="49"/>
      <c r="AB2126" s="49"/>
      <c r="AC2126" s="49"/>
      <c r="AD2126" s="49"/>
      <c r="AE2126" s="49"/>
      <c r="AF2126" s="80"/>
      <c r="AG2126" s="4"/>
      <c r="AN2126" s="49"/>
      <c r="AO2126" s="49"/>
      <c r="AP2126" s="49"/>
      <c r="AQ2126" s="49"/>
      <c r="AR2126" s="49"/>
      <c r="AS2126" s="49"/>
      <c r="AT2126" s="49"/>
      <c r="AU2126" s="49"/>
    </row>
    <row r="2127" spans="3:47" ht="12.95" customHeight="1" x14ac:dyDescent="0.2">
      <c r="C2127" s="71"/>
      <c r="D2127" s="71"/>
      <c r="AA2127" s="49"/>
      <c r="AB2127" s="49"/>
      <c r="AC2127" s="49"/>
      <c r="AD2127" s="49"/>
      <c r="AE2127" s="49"/>
      <c r="AF2127" s="80"/>
      <c r="AG2127" s="4"/>
      <c r="AN2127" s="49"/>
      <c r="AO2127" s="49"/>
      <c r="AP2127" s="49"/>
      <c r="AQ2127" s="49"/>
      <c r="AR2127" s="49"/>
      <c r="AS2127" s="49"/>
      <c r="AT2127" s="49"/>
      <c r="AU2127" s="49"/>
    </row>
    <row r="2128" spans="3:47" ht="12.95" customHeight="1" x14ac:dyDescent="0.2">
      <c r="C2128" s="71"/>
      <c r="D2128" s="71"/>
      <c r="AA2128" s="49"/>
      <c r="AB2128" s="49"/>
      <c r="AC2128" s="49"/>
      <c r="AD2128" s="49"/>
      <c r="AE2128" s="49"/>
      <c r="AF2128" s="80"/>
      <c r="AG2128" s="4"/>
      <c r="AN2128" s="49"/>
      <c r="AO2128" s="49"/>
      <c r="AP2128" s="49"/>
      <c r="AQ2128" s="49"/>
      <c r="AR2128" s="49"/>
      <c r="AS2128" s="49"/>
      <c r="AT2128" s="49"/>
      <c r="AU2128" s="49"/>
    </row>
    <row r="2129" spans="3:47" ht="12.95" customHeight="1" x14ac:dyDescent="0.2">
      <c r="C2129" s="71"/>
      <c r="D2129" s="71"/>
      <c r="AA2129" s="49"/>
      <c r="AB2129" s="49"/>
      <c r="AC2129" s="49"/>
      <c r="AD2129" s="49"/>
      <c r="AE2129" s="49"/>
      <c r="AF2129" s="80"/>
      <c r="AG2129" s="4"/>
      <c r="AN2129" s="49"/>
      <c r="AO2129" s="49"/>
      <c r="AP2129" s="49"/>
      <c r="AQ2129" s="49"/>
      <c r="AR2129" s="49"/>
      <c r="AS2129" s="49"/>
      <c r="AT2129" s="49"/>
      <c r="AU2129" s="49"/>
    </row>
    <row r="2130" spans="3:47" ht="12.95" customHeight="1" x14ac:dyDescent="0.2">
      <c r="C2130" s="71"/>
      <c r="D2130" s="71"/>
      <c r="AA2130" s="49"/>
      <c r="AB2130" s="49"/>
      <c r="AC2130" s="49"/>
      <c r="AD2130" s="49"/>
      <c r="AE2130" s="49"/>
      <c r="AF2130" s="80"/>
      <c r="AG2130" s="4"/>
      <c r="AN2130" s="49"/>
      <c r="AO2130" s="49"/>
      <c r="AP2130" s="49"/>
      <c r="AQ2130" s="49"/>
      <c r="AR2130" s="49"/>
      <c r="AS2130" s="49"/>
      <c r="AT2130" s="49"/>
      <c r="AU2130" s="49"/>
    </row>
    <row r="2131" spans="3:47" ht="12.95" customHeight="1" x14ac:dyDescent="0.2">
      <c r="C2131" s="71"/>
      <c r="D2131" s="71"/>
      <c r="AA2131" s="49"/>
      <c r="AB2131" s="49"/>
      <c r="AC2131" s="49"/>
      <c r="AD2131" s="49"/>
      <c r="AE2131" s="49"/>
      <c r="AF2131" s="80"/>
      <c r="AG2131" s="4"/>
      <c r="AN2131" s="49"/>
      <c r="AO2131" s="49"/>
      <c r="AP2131" s="49"/>
      <c r="AQ2131" s="49"/>
      <c r="AR2131" s="49"/>
      <c r="AS2131" s="49"/>
      <c r="AT2131" s="49"/>
      <c r="AU2131" s="49"/>
    </row>
    <row r="2132" spans="3:47" ht="12.95" customHeight="1" x14ac:dyDescent="0.2">
      <c r="C2132" s="71"/>
      <c r="D2132" s="71"/>
      <c r="AA2132" s="49"/>
      <c r="AB2132" s="49"/>
      <c r="AC2132" s="49"/>
      <c r="AD2132" s="49"/>
      <c r="AE2132" s="49"/>
      <c r="AF2132" s="80"/>
      <c r="AG2132" s="4"/>
      <c r="AN2132" s="49"/>
      <c r="AO2132" s="49"/>
      <c r="AP2132" s="49"/>
      <c r="AQ2132" s="49"/>
      <c r="AR2132" s="49"/>
      <c r="AS2132" s="49"/>
      <c r="AT2132" s="49"/>
      <c r="AU2132" s="49"/>
    </row>
    <row r="2133" spans="3:47" ht="12.95" customHeight="1" x14ac:dyDescent="0.2">
      <c r="C2133" s="71"/>
      <c r="D2133" s="71"/>
      <c r="AA2133" s="49"/>
      <c r="AB2133" s="49"/>
      <c r="AC2133" s="49"/>
      <c r="AD2133" s="49"/>
      <c r="AE2133" s="49"/>
      <c r="AF2133" s="80"/>
      <c r="AG2133" s="4"/>
      <c r="AN2133" s="49"/>
      <c r="AO2133" s="49"/>
      <c r="AP2133" s="49"/>
      <c r="AQ2133" s="49"/>
      <c r="AR2133" s="49"/>
      <c r="AS2133" s="49"/>
      <c r="AT2133" s="49"/>
      <c r="AU2133" s="49"/>
    </row>
    <row r="2134" spans="3:47" ht="12.95" customHeight="1" x14ac:dyDescent="0.2">
      <c r="C2134" s="71"/>
      <c r="D2134" s="71"/>
      <c r="AA2134" s="49"/>
      <c r="AB2134" s="49"/>
      <c r="AC2134" s="49"/>
      <c r="AD2134" s="49"/>
      <c r="AE2134" s="49"/>
      <c r="AF2134" s="80"/>
      <c r="AG2134" s="4"/>
      <c r="AN2134" s="49"/>
      <c r="AO2134" s="49"/>
      <c r="AP2134" s="49"/>
      <c r="AQ2134" s="49"/>
      <c r="AR2134" s="49"/>
      <c r="AS2134" s="49"/>
      <c r="AT2134" s="49"/>
      <c r="AU2134" s="49"/>
    </row>
    <row r="2135" spans="3:47" ht="12.95" customHeight="1" x14ac:dyDescent="0.2">
      <c r="C2135" s="71"/>
      <c r="D2135" s="71"/>
      <c r="AA2135" s="49"/>
      <c r="AB2135" s="49"/>
      <c r="AC2135" s="49"/>
      <c r="AD2135" s="49"/>
      <c r="AE2135" s="49"/>
      <c r="AF2135" s="80"/>
      <c r="AG2135" s="4"/>
      <c r="AN2135" s="49"/>
      <c r="AO2135" s="49"/>
      <c r="AP2135" s="49"/>
      <c r="AQ2135" s="49"/>
      <c r="AR2135" s="49"/>
      <c r="AS2135" s="49"/>
      <c r="AT2135" s="49"/>
      <c r="AU2135" s="49"/>
    </row>
    <row r="2136" spans="3:47" ht="12.95" customHeight="1" x14ac:dyDescent="0.2">
      <c r="C2136" s="71"/>
      <c r="D2136" s="71"/>
      <c r="AA2136" s="49"/>
      <c r="AB2136" s="49"/>
      <c r="AC2136" s="49"/>
      <c r="AD2136" s="49"/>
      <c r="AE2136" s="49"/>
      <c r="AF2136" s="80"/>
      <c r="AG2136" s="4"/>
      <c r="AN2136" s="49"/>
      <c r="AO2136" s="49"/>
      <c r="AP2136" s="49"/>
      <c r="AQ2136" s="49"/>
      <c r="AR2136" s="49"/>
      <c r="AS2136" s="49"/>
      <c r="AT2136" s="49"/>
      <c r="AU2136" s="49"/>
    </row>
    <row r="2137" spans="3:47" ht="12.95" customHeight="1" x14ac:dyDescent="0.2">
      <c r="C2137" s="71"/>
      <c r="D2137" s="71"/>
      <c r="AA2137" s="49"/>
      <c r="AB2137" s="49"/>
      <c r="AC2137" s="49"/>
      <c r="AD2137" s="49"/>
      <c r="AE2137" s="49"/>
      <c r="AF2137" s="80"/>
      <c r="AG2137" s="4"/>
      <c r="AN2137" s="49"/>
      <c r="AO2137" s="49"/>
      <c r="AP2137" s="49"/>
      <c r="AQ2137" s="49"/>
      <c r="AR2137" s="49"/>
      <c r="AS2137" s="49"/>
      <c r="AT2137" s="49"/>
      <c r="AU2137" s="49"/>
    </row>
    <row r="2138" spans="3:47" ht="12.95" customHeight="1" x14ac:dyDescent="0.2">
      <c r="C2138" s="71"/>
      <c r="D2138" s="71"/>
      <c r="AA2138" s="49"/>
      <c r="AB2138" s="49"/>
      <c r="AC2138" s="49"/>
      <c r="AD2138" s="49"/>
      <c r="AE2138" s="49"/>
      <c r="AF2138" s="80"/>
      <c r="AG2138" s="4"/>
      <c r="AN2138" s="49"/>
      <c r="AO2138" s="49"/>
      <c r="AP2138" s="49"/>
      <c r="AQ2138" s="49"/>
      <c r="AR2138" s="49"/>
      <c r="AS2138" s="49"/>
      <c r="AT2138" s="49"/>
      <c r="AU2138" s="49"/>
    </row>
    <row r="2139" spans="3:47" ht="12.95" customHeight="1" x14ac:dyDescent="0.2">
      <c r="C2139" s="71"/>
      <c r="D2139" s="71"/>
      <c r="AA2139" s="49"/>
      <c r="AB2139" s="49"/>
      <c r="AC2139" s="49"/>
      <c r="AD2139" s="49"/>
      <c r="AE2139" s="49"/>
      <c r="AF2139" s="80"/>
      <c r="AG2139" s="4"/>
      <c r="AN2139" s="49"/>
      <c r="AO2139" s="49"/>
      <c r="AP2139" s="49"/>
      <c r="AQ2139" s="49"/>
      <c r="AR2139" s="49"/>
      <c r="AS2139" s="49"/>
      <c r="AT2139" s="49"/>
      <c r="AU2139" s="49"/>
    </row>
    <row r="2140" spans="3:47" ht="12.95" customHeight="1" x14ac:dyDescent="0.2">
      <c r="C2140" s="71"/>
      <c r="D2140" s="71"/>
      <c r="AA2140" s="49"/>
      <c r="AB2140" s="49"/>
      <c r="AC2140" s="49"/>
      <c r="AD2140" s="49"/>
      <c r="AE2140" s="49"/>
      <c r="AF2140" s="80"/>
      <c r="AG2140" s="4"/>
      <c r="AN2140" s="49"/>
      <c r="AO2140" s="49"/>
      <c r="AP2140" s="49"/>
      <c r="AQ2140" s="49"/>
      <c r="AR2140" s="49"/>
      <c r="AS2140" s="49"/>
      <c r="AT2140" s="49"/>
      <c r="AU2140" s="49"/>
    </row>
    <row r="2141" spans="3:47" ht="12.95" customHeight="1" x14ac:dyDescent="0.2">
      <c r="C2141" s="71"/>
      <c r="D2141" s="71"/>
      <c r="AA2141" s="49"/>
      <c r="AB2141" s="49"/>
      <c r="AC2141" s="49"/>
      <c r="AD2141" s="49"/>
      <c r="AE2141" s="49"/>
      <c r="AF2141" s="80"/>
      <c r="AG2141" s="4"/>
      <c r="AN2141" s="49"/>
      <c r="AO2141" s="49"/>
      <c r="AP2141" s="49"/>
      <c r="AQ2141" s="49"/>
      <c r="AR2141" s="49"/>
      <c r="AS2141" s="49"/>
      <c r="AT2141" s="49"/>
      <c r="AU2141" s="49"/>
    </row>
    <row r="2142" spans="3:47" ht="12.95" customHeight="1" x14ac:dyDescent="0.2">
      <c r="C2142" s="71"/>
      <c r="D2142" s="71"/>
      <c r="AA2142" s="49"/>
      <c r="AB2142" s="49"/>
      <c r="AC2142" s="49"/>
      <c r="AD2142" s="49"/>
      <c r="AE2142" s="49"/>
      <c r="AF2142" s="80"/>
      <c r="AG2142" s="4"/>
      <c r="AN2142" s="49"/>
      <c r="AO2142" s="49"/>
      <c r="AP2142" s="49"/>
      <c r="AQ2142" s="49"/>
      <c r="AR2142" s="49"/>
      <c r="AS2142" s="49"/>
      <c r="AT2142" s="49"/>
      <c r="AU2142" s="49"/>
    </row>
    <row r="2143" spans="3:47" ht="12.95" customHeight="1" x14ac:dyDescent="0.2">
      <c r="C2143" s="71"/>
      <c r="D2143" s="71"/>
      <c r="AA2143" s="49"/>
      <c r="AB2143" s="49"/>
      <c r="AC2143" s="49"/>
      <c r="AD2143" s="49"/>
      <c r="AE2143" s="49"/>
      <c r="AF2143" s="80"/>
      <c r="AG2143" s="4"/>
      <c r="AN2143" s="49"/>
      <c r="AO2143" s="49"/>
      <c r="AP2143" s="49"/>
      <c r="AQ2143" s="49"/>
      <c r="AR2143" s="49"/>
      <c r="AS2143" s="49"/>
      <c r="AT2143" s="49"/>
      <c r="AU2143" s="49"/>
    </row>
    <row r="2144" spans="3:47" ht="12.95" customHeight="1" x14ac:dyDescent="0.2">
      <c r="C2144" s="71"/>
      <c r="D2144" s="71"/>
      <c r="AA2144" s="49"/>
      <c r="AB2144" s="49"/>
      <c r="AC2144" s="49"/>
      <c r="AD2144" s="49"/>
      <c r="AE2144" s="49"/>
      <c r="AF2144" s="80"/>
      <c r="AG2144" s="4"/>
      <c r="AN2144" s="49"/>
      <c r="AO2144" s="49"/>
      <c r="AP2144" s="49"/>
      <c r="AQ2144" s="49"/>
      <c r="AR2144" s="49"/>
      <c r="AS2144" s="49"/>
      <c r="AT2144" s="49"/>
      <c r="AU2144" s="49"/>
    </row>
    <row r="2145" spans="3:47" ht="12.95" customHeight="1" x14ac:dyDescent="0.2">
      <c r="C2145" s="71"/>
      <c r="D2145" s="71"/>
      <c r="AA2145" s="49"/>
      <c r="AB2145" s="49"/>
      <c r="AC2145" s="49"/>
      <c r="AD2145" s="49"/>
      <c r="AE2145" s="49"/>
      <c r="AF2145" s="80"/>
      <c r="AG2145" s="4"/>
      <c r="AN2145" s="49"/>
      <c r="AO2145" s="49"/>
      <c r="AP2145" s="49"/>
      <c r="AQ2145" s="49"/>
      <c r="AR2145" s="49"/>
      <c r="AS2145" s="49"/>
      <c r="AT2145" s="49"/>
      <c r="AU2145" s="49"/>
    </row>
    <row r="2146" spans="3:47" ht="12.95" customHeight="1" x14ac:dyDescent="0.2">
      <c r="C2146" s="71"/>
      <c r="D2146" s="71"/>
      <c r="AA2146" s="49"/>
      <c r="AB2146" s="49"/>
      <c r="AC2146" s="49"/>
      <c r="AD2146" s="49"/>
      <c r="AE2146" s="49"/>
      <c r="AF2146" s="80"/>
      <c r="AG2146" s="4"/>
      <c r="AN2146" s="49"/>
      <c r="AO2146" s="49"/>
      <c r="AP2146" s="49"/>
      <c r="AQ2146" s="49"/>
      <c r="AR2146" s="49"/>
      <c r="AS2146" s="49"/>
      <c r="AT2146" s="49"/>
      <c r="AU2146" s="49"/>
    </row>
    <row r="2147" spans="3:47" ht="12.95" customHeight="1" x14ac:dyDescent="0.2">
      <c r="C2147" s="71"/>
      <c r="D2147" s="71"/>
      <c r="AA2147" s="49"/>
      <c r="AB2147" s="49"/>
      <c r="AC2147" s="49"/>
      <c r="AD2147" s="49"/>
      <c r="AE2147" s="49"/>
      <c r="AF2147" s="80"/>
      <c r="AG2147" s="4"/>
      <c r="AN2147" s="49"/>
      <c r="AO2147" s="49"/>
      <c r="AP2147" s="49"/>
      <c r="AQ2147" s="49"/>
      <c r="AR2147" s="49"/>
      <c r="AS2147" s="49"/>
      <c r="AT2147" s="49"/>
      <c r="AU2147" s="49"/>
    </row>
    <row r="2148" spans="3:47" ht="12.95" customHeight="1" x14ac:dyDescent="0.2">
      <c r="C2148" s="71"/>
      <c r="D2148" s="71"/>
      <c r="AA2148" s="49"/>
      <c r="AB2148" s="49"/>
      <c r="AC2148" s="49"/>
      <c r="AD2148" s="49"/>
      <c r="AE2148" s="49"/>
      <c r="AF2148" s="80"/>
      <c r="AG2148" s="4"/>
      <c r="AN2148" s="49"/>
      <c r="AO2148" s="49"/>
      <c r="AP2148" s="49"/>
      <c r="AQ2148" s="49"/>
      <c r="AR2148" s="49"/>
      <c r="AS2148" s="49"/>
      <c r="AT2148" s="49"/>
      <c r="AU2148" s="49"/>
    </row>
    <row r="2149" spans="3:47" ht="12.95" customHeight="1" x14ac:dyDescent="0.2">
      <c r="C2149" s="71"/>
      <c r="D2149" s="71"/>
      <c r="AA2149" s="49"/>
      <c r="AB2149" s="49"/>
      <c r="AC2149" s="49"/>
      <c r="AD2149" s="49"/>
      <c r="AE2149" s="49"/>
      <c r="AF2149" s="80"/>
      <c r="AG2149" s="4"/>
      <c r="AN2149" s="49"/>
      <c r="AO2149" s="49"/>
      <c r="AP2149" s="49"/>
      <c r="AQ2149" s="49"/>
      <c r="AR2149" s="49"/>
      <c r="AS2149" s="49"/>
      <c r="AT2149" s="49"/>
      <c r="AU2149" s="49"/>
    </row>
    <row r="2150" spans="3:47" ht="12.95" customHeight="1" x14ac:dyDescent="0.2">
      <c r="C2150" s="71"/>
      <c r="D2150" s="71"/>
      <c r="AA2150" s="49"/>
      <c r="AB2150" s="49"/>
      <c r="AC2150" s="49"/>
      <c r="AD2150" s="49"/>
      <c r="AE2150" s="49"/>
      <c r="AF2150" s="80"/>
      <c r="AG2150" s="4"/>
      <c r="AN2150" s="49"/>
      <c r="AO2150" s="49"/>
      <c r="AP2150" s="49"/>
      <c r="AQ2150" s="49"/>
      <c r="AR2150" s="49"/>
      <c r="AS2150" s="49"/>
      <c r="AT2150" s="49"/>
      <c r="AU2150" s="49"/>
    </row>
    <row r="2151" spans="3:47" ht="12.95" customHeight="1" x14ac:dyDescent="0.2">
      <c r="C2151" s="71"/>
      <c r="D2151" s="71"/>
      <c r="AA2151" s="49"/>
      <c r="AB2151" s="49"/>
      <c r="AC2151" s="49"/>
      <c r="AD2151" s="49"/>
      <c r="AE2151" s="49"/>
      <c r="AF2151" s="80"/>
      <c r="AG2151" s="4"/>
      <c r="AN2151" s="49"/>
      <c r="AO2151" s="49"/>
      <c r="AP2151" s="49"/>
      <c r="AQ2151" s="49"/>
      <c r="AR2151" s="49"/>
      <c r="AS2151" s="49"/>
      <c r="AT2151" s="49"/>
      <c r="AU2151" s="49"/>
    </row>
    <row r="2152" spans="3:47" ht="12.95" customHeight="1" x14ac:dyDescent="0.2">
      <c r="C2152" s="71"/>
      <c r="D2152" s="71"/>
      <c r="AA2152" s="49"/>
      <c r="AB2152" s="49"/>
      <c r="AC2152" s="49"/>
      <c r="AD2152" s="49"/>
      <c r="AE2152" s="49"/>
      <c r="AF2152" s="80"/>
      <c r="AG2152" s="4"/>
      <c r="AN2152" s="49"/>
      <c r="AO2152" s="49"/>
      <c r="AP2152" s="49"/>
      <c r="AQ2152" s="49"/>
      <c r="AR2152" s="49"/>
      <c r="AS2152" s="49"/>
      <c r="AT2152" s="49"/>
      <c r="AU2152" s="49"/>
    </row>
    <row r="2153" spans="3:47" ht="12.95" customHeight="1" x14ac:dyDescent="0.2">
      <c r="C2153" s="71"/>
      <c r="D2153" s="71"/>
      <c r="AA2153" s="49"/>
      <c r="AB2153" s="49"/>
      <c r="AC2153" s="49"/>
      <c r="AD2153" s="49"/>
      <c r="AE2153" s="49"/>
      <c r="AF2153" s="80"/>
      <c r="AG2153" s="4"/>
      <c r="AN2153" s="49"/>
      <c r="AO2153" s="49"/>
      <c r="AP2153" s="49"/>
      <c r="AQ2153" s="49"/>
      <c r="AR2153" s="49"/>
      <c r="AS2153" s="49"/>
      <c r="AT2153" s="49"/>
      <c r="AU2153" s="49"/>
    </row>
    <row r="2154" spans="3:47" ht="12.95" customHeight="1" x14ac:dyDescent="0.2">
      <c r="C2154" s="71"/>
      <c r="D2154" s="71"/>
      <c r="AA2154" s="49"/>
      <c r="AB2154" s="49"/>
      <c r="AC2154" s="49"/>
      <c r="AD2154" s="49"/>
      <c r="AE2154" s="49"/>
      <c r="AF2154" s="80"/>
      <c r="AG2154" s="4"/>
      <c r="AN2154" s="49"/>
      <c r="AO2154" s="49"/>
      <c r="AP2154" s="49"/>
      <c r="AQ2154" s="49"/>
      <c r="AR2154" s="49"/>
      <c r="AS2154" s="49"/>
      <c r="AT2154" s="49"/>
      <c r="AU2154" s="49"/>
    </row>
    <row r="2155" spans="3:47" ht="12.95" customHeight="1" x14ac:dyDescent="0.2">
      <c r="C2155" s="71"/>
      <c r="D2155" s="71"/>
      <c r="AA2155" s="49"/>
      <c r="AB2155" s="49"/>
      <c r="AC2155" s="49"/>
      <c r="AD2155" s="49"/>
      <c r="AE2155" s="49"/>
      <c r="AF2155" s="80"/>
      <c r="AG2155" s="4"/>
      <c r="AN2155" s="49"/>
      <c r="AO2155" s="49"/>
      <c r="AP2155" s="49"/>
      <c r="AQ2155" s="49"/>
      <c r="AR2155" s="49"/>
      <c r="AS2155" s="49"/>
      <c r="AT2155" s="49"/>
      <c r="AU2155" s="49"/>
    </row>
    <row r="2156" spans="3:47" ht="12.95" customHeight="1" x14ac:dyDescent="0.2">
      <c r="C2156" s="71"/>
      <c r="D2156" s="71"/>
      <c r="AA2156" s="49"/>
      <c r="AB2156" s="49"/>
      <c r="AC2156" s="49"/>
      <c r="AD2156" s="49"/>
      <c r="AE2156" s="49"/>
      <c r="AF2156" s="80"/>
      <c r="AG2156" s="4"/>
      <c r="AN2156" s="49"/>
      <c r="AO2156" s="49"/>
      <c r="AP2156" s="49"/>
      <c r="AQ2156" s="49"/>
      <c r="AR2156" s="49"/>
      <c r="AS2156" s="49"/>
      <c r="AT2156" s="49"/>
      <c r="AU2156" s="49"/>
    </row>
    <row r="2157" spans="3:47" ht="12.95" customHeight="1" x14ac:dyDescent="0.2">
      <c r="C2157" s="71"/>
      <c r="D2157" s="71"/>
      <c r="AA2157" s="49"/>
      <c r="AB2157" s="49"/>
      <c r="AC2157" s="49"/>
      <c r="AD2157" s="49"/>
      <c r="AE2157" s="49"/>
      <c r="AF2157" s="80"/>
      <c r="AG2157" s="4"/>
      <c r="AN2157" s="49"/>
      <c r="AO2157" s="49"/>
      <c r="AP2157" s="49"/>
      <c r="AQ2157" s="49"/>
      <c r="AR2157" s="49"/>
      <c r="AS2157" s="49"/>
      <c r="AT2157" s="49"/>
      <c r="AU2157" s="49"/>
    </row>
    <row r="2158" spans="3:47" ht="12.95" customHeight="1" x14ac:dyDescent="0.2">
      <c r="C2158" s="71"/>
      <c r="D2158" s="71"/>
      <c r="AA2158" s="49"/>
      <c r="AB2158" s="49"/>
      <c r="AC2158" s="49"/>
      <c r="AD2158" s="49"/>
      <c r="AE2158" s="49"/>
      <c r="AF2158" s="80"/>
      <c r="AG2158" s="4"/>
      <c r="AN2158" s="49"/>
      <c r="AO2158" s="49"/>
      <c r="AP2158" s="49"/>
      <c r="AQ2158" s="49"/>
      <c r="AR2158" s="49"/>
      <c r="AS2158" s="49"/>
      <c r="AT2158" s="49"/>
      <c r="AU2158" s="49"/>
    </row>
    <row r="2159" spans="3:47" ht="12.95" customHeight="1" x14ac:dyDescent="0.2">
      <c r="C2159" s="71"/>
      <c r="D2159" s="71"/>
      <c r="AA2159" s="49"/>
      <c r="AB2159" s="49"/>
      <c r="AC2159" s="49"/>
      <c r="AD2159" s="49"/>
      <c r="AE2159" s="49"/>
      <c r="AF2159" s="80"/>
      <c r="AG2159" s="4"/>
      <c r="AN2159" s="49"/>
      <c r="AO2159" s="49"/>
      <c r="AP2159" s="49"/>
      <c r="AQ2159" s="49"/>
      <c r="AR2159" s="49"/>
      <c r="AS2159" s="49"/>
      <c r="AT2159" s="49"/>
      <c r="AU2159" s="49"/>
    </row>
    <row r="2160" spans="3:47" ht="12.95" customHeight="1" x14ac:dyDescent="0.2">
      <c r="C2160" s="71"/>
      <c r="D2160" s="71"/>
      <c r="AA2160" s="49"/>
      <c r="AB2160" s="49"/>
      <c r="AC2160" s="49"/>
      <c r="AD2160" s="49"/>
      <c r="AE2160" s="49"/>
      <c r="AF2160" s="80"/>
      <c r="AG2160" s="4"/>
      <c r="AN2160" s="49"/>
      <c r="AO2160" s="49"/>
      <c r="AP2160" s="49"/>
      <c r="AQ2160" s="49"/>
      <c r="AR2160" s="49"/>
      <c r="AS2160" s="49"/>
      <c r="AT2160" s="49"/>
      <c r="AU2160" s="49"/>
    </row>
    <row r="2161" spans="3:47" ht="12.95" customHeight="1" x14ac:dyDescent="0.2">
      <c r="C2161" s="71"/>
      <c r="D2161" s="71"/>
      <c r="AA2161" s="49"/>
      <c r="AB2161" s="49"/>
      <c r="AC2161" s="49"/>
      <c r="AD2161" s="49"/>
      <c r="AE2161" s="49"/>
      <c r="AF2161" s="80"/>
      <c r="AG2161" s="4"/>
      <c r="AN2161" s="49"/>
      <c r="AO2161" s="49"/>
      <c r="AP2161" s="49"/>
      <c r="AQ2161" s="49"/>
      <c r="AR2161" s="49"/>
      <c r="AS2161" s="49"/>
      <c r="AT2161" s="49"/>
      <c r="AU2161" s="49"/>
    </row>
    <row r="2162" spans="3:47" ht="12.95" customHeight="1" x14ac:dyDescent="0.2">
      <c r="C2162" s="71"/>
      <c r="D2162" s="71"/>
      <c r="AA2162" s="49"/>
      <c r="AB2162" s="49"/>
      <c r="AC2162" s="49"/>
      <c r="AD2162" s="49"/>
      <c r="AE2162" s="49"/>
      <c r="AF2162" s="80"/>
      <c r="AG2162" s="4"/>
      <c r="AN2162" s="49"/>
      <c r="AO2162" s="49"/>
      <c r="AP2162" s="49"/>
      <c r="AQ2162" s="49"/>
      <c r="AR2162" s="49"/>
      <c r="AS2162" s="49"/>
      <c r="AT2162" s="49"/>
      <c r="AU2162" s="49"/>
    </row>
    <row r="2163" spans="3:47" ht="12.95" customHeight="1" x14ac:dyDescent="0.2">
      <c r="C2163" s="71"/>
      <c r="D2163" s="71"/>
      <c r="AA2163" s="49"/>
      <c r="AB2163" s="49"/>
      <c r="AC2163" s="49"/>
      <c r="AD2163" s="49"/>
      <c r="AE2163" s="49"/>
      <c r="AF2163" s="80"/>
      <c r="AG2163" s="4"/>
      <c r="AN2163" s="49"/>
      <c r="AO2163" s="49"/>
      <c r="AP2163" s="49"/>
      <c r="AQ2163" s="49"/>
      <c r="AR2163" s="49"/>
      <c r="AS2163" s="49"/>
      <c r="AT2163" s="49"/>
      <c r="AU2163" s="49"/>
    </row>
    <row r="2164" spans="3:47" ht="12.95" customHeight="1" x14ac:dyDescent="0.2">
      <c r="C2164" s="71"/>
      <c r="D2164" s="71"/>
      <c r="AA2164" s="49"/>
      <c r="AB2164" s="49"/>
      <c r="AC2164" s="49"/>
      <c r="AD2164" s="49"/>
      <c r="AE2164" s="49"/>
      <c r="AF2164" s="80"/>
      <c r="AG2164" s="4"/>
      <c r="AN2164" s="49"/>
      <c r="AO2164" s="49"/>
      <c r="AP2164" s="49"/>
      <c r="AQ2164" s="49"/>
      <c r="AR2164" s="49"/>
      <c r="AS2164" s="49"/>
      <c r="AT2164" s="49"/>
      <c r="AU2164" s="49"/>
    </row>
    <row r="2165" spans="3:47" ht="12.95" customHeight="1" x14ac:dyDescent="0.2">
      <c r="C2165" s="71"/>
      <c r="D2165" s="71"/>
      <c r="AA2165" s="49"/>
      <c r="AB2165" s="49"/>
      <c r="AC2165" s="49"/>
      <c r="AD2165" s="49"/>
      <c r="AE2165" s="49"/>
      <c r="AF2165" s="80"/>
      <c r="AG2165" s="4"/>
      <c r="AN2165" s="49"/>
      <c r="AO2165" s="49"/>
      <c r="AP2165" s="49"/>
      <c r="AQ2165" s="49"/>
      <c r="AR2165" s="49"/>
      <c r="AS2165" s="49"/>
      <c r="AT2165" s="49"/>
      <c r="AU2165" s="49"/>
    </row>
    <row r="2166" spans="3:47" ht="12.95" customHeight="1" x14ac:dyDescent="0.2">
      <c r="C2166" s="71"/>
      <c r="D2166" s="71"/>
      <c r="AA2166" s="49"/>
      <c r="AB2166" s="49"/>
      <c r="AC2166" s="49"/>
      <c r="AD2166" s="49"/>
      <c r="AE2166" s="49"/>
      <c r="AF2166" s="80"/>
      <c r="AG2166" s="4"/>
      <c r="AN2166" s="49"/>
      <c r="AO2166" s="49"/>
      <c r="AP2166" s="49"/>
      <c r="AQ2166" s="49"/>
      <c r="AR2166" s="49"/>
      <c r="AS2166" s="49"/>
      <c r="AT2166" s="49"/>
      <c r="AU2166" s="49"/>
    </row>
    <row r="2167" spans="3:47" ht="12.95" customHeight="1" x14ac:dyDescent="0.2">
      <c r="C2167" s="71"/>
      <c r="D2167" s="71"/>
      <c r="AA2167" s="49"/>
      <c r="AB2167" s="49"/>
      <c r="AC2167" s="49"/>
      <c r="AD2167" s="49"/>
      <c r="AE2167" s="49"/>
      <c r="AF2167" s="80"/>
      <c r="AG2167" s="4"/>
      <c r="AN2167" s="49"/>
      <c r="AO2167" s="49"/>
      <c r="AP2167" s="49"/>
      <c r="AQ2167" s="49"/>
      <c r="AR2167" s="49"/>
      <c r="AS2167" s="49"/>
      <c r="AT2167" s="49"/>
      <c r="AU2167" s="49"/>
    </row>
    <row r="2168" spans="3:47" ht="12.95" customHeight="1" x14ac:dyDescent="0.2">
      <c r="C2168" s="71"/>
      <c r="D2168" s="71"/>
      <c r="AA2168" s="49"/>
      <c r="AB2168" s="49"/>
      <c r="AC2168" s="49"/>
      <c r="AD2168" s="49"/>
      <c r="AE2168" s="49"/>
      <c r="AF2168" s="80"/>
      <c r="AG2168" s="4"/>
      <c r="AN2168" s="49"/>
      <c r="AO2168" s="49"/>
      <c r="AP2168" s="49"/>
      <c r="AQ2168" s="49"/>
      <c r="AR2168" s="49"/>
      <c r="AS2168" s="49"/>
      <c r="AT2168" s="49"/>
      <c r="AU2168" s="49"/>
    </row>
    <row r="2169" spans="3:47" ht="12.95" customHeight="1" x14ac:dyDescent="0.2">
      <c r="C2169" s="71"/>
      <c r="D2169" s="71"/>
      <c r="AA2169" s="49"/>
      <c r="AB2169" s="49"/>
      <c r="AC2169" s="49"/>
      <c r="AD2169" s="49"/>
      <c r="AE2169" s="49"/>
      <c r="AF2169" s="80"/>
      <c r="AG2169" s="4"/>
      <c r="AN2169" s="49"/>
      <c r="AO2169" s="49"/>
      <c r="AP2169" s="49"/>
      <c r="AQ2169" s="49"/>
      <c r="AR2169" s="49"/>
      <c r="AS2169" s="49"/>
      <c r="AT2169" s="49"/>
      <c r="AU2169" s="49"/>
    </row>
    <row r="2170" spans="3:47" ht="12.95" customHeight="1" x14ac:dyDescent="0.2">
      <c r="C2170" s="71"/>
      <c r="D2170" s="71"/>
      <c r="AA2170" s="49"/>
      <c r="AB2170" s="49"/>
      <c r="AC2170" s="49"/>
      <c r="AD2170" s="49"/>
      <c r="AE2170" s="49"/>
      <c r="AF2170" s="80"/>
      <c r="AG2170" s="4"/>
      <c r="AN2170" s="49"/>
      <c r="AO2170" s="49"/>
      <c r="AP2170" s="49"/>
      <c r="AQ2170" s="49"/>
      <c r="AR2170" s="49"/>
      <c r="AS2170" s="49"/>
      <c r="AT2170" s="49"/>
      <c r="AU2170" s="49"/>
    </row>
    <row r="2171" spans="3:47" ht="12.95" customHeight="1" x14ac:dyDescent="0.2">
      <c r="C2171" s="71"/>
      <c r="D2171" s="71"/>
      <c r="AA2171" s="49"/>
      <c r="AB2171" s="49"/>
      <c r="AC2171" s="49"/>
      <c r="AD2171" s="49"/>
      <c r="AE2171" s="49"/>
      <c r="AF2171" s="80"/>
      <c r="AG2171" s="4"/>
      <c r="AN2171" s="49"/>
      <c r="AO2171" s="49"/>
      <c r="AP2171" s="49"/>
      <c r="AQ2171" s="49"/>
      <c r="AR2171" s="49"/>
      <c r="AS2171" s="49"/>
      <c r="AT2171" s="49"/>
      <c r="AU2171" s="49"/>
    </row>
    <row r="2172" spans="3:47" ht="12.95" customHeight="1" x14ac:dyDescent="0.2">
      <c r="C2172" s="71"/>
      <c r="D2172" s="71"/>
      <c r="AA2172" s="49"/>
      <c r="AB2172" s="49"/>
      <c r="AC2172" s="49"/>
      <c r="AD2172" s="49"/>
      <c r="AE2172" s="49"/>
      <c r="AF2172" s="80"/>
      <c r="AG2172" s="4"/>
      <c r="AN2172" s="49"/>
      <c r="AO2172" s="49"/>
      <c r="AP2172" s="49"/>
      <c r="AQ2172" s="49"/>
      <c r="AR2172" s="49"/>
      <c r="AS2172" s="49"/>
      <c r="AT2172" s="49"/>
      <c r="AU2172" s="49"/>
    </row>
    <row r="2173" spans="3:47" ht="12.95" customHeight="1" x14ac:dyDescent="0.2">
      <c r="C2173" s="71"/>
      <c r="D2173" s="71"/>
      <c r="AA2173" s="49"/>
      <c r="AB2173" s="49"/>
      <c r="AC2173" s="49"/>
      <c r="AD2173" s="49"/>
      <c r="AE2173" s="49"/>
      <c r="AF2173" s="80"/>
      <c r="AG2173" s="4"/>
      <c r="AN2173" s="49"/>
      <c r="AO2173" s="49"/>
      <c r="AP2173" s="49"/>
      <c r="AQ2173" s="49"/>
      <c r="AR2173" s="49"/>
      <c r="AS2173" s="49"/>
      <c r="AT2173" s="49"/>
      <c r="AU2173" s="49"/>
    </row>
    <row r="2174" spans="3:47" ht="12.95" customHeight="1" x14ac:dyDescent="0.2">
      <c r="C2174" s="71"/>
      <c r="D2174" s="71"/>
      <c r="AA2174" s="49"/>
      <c r="AB2174" s="49"/>
      <c r="AC2174" s="49"/>
      <c r="AD2174" s="49"/>
      <c r="AE2174" s="49"/>
      <c r="AF2174" s="80"/>
      <c r="AG2174" s="4"/>
      <c r="AN2174" s="49"/>
      <c r="AO2174" s="49"/>
      <c r="AP2174" s="49"/>
      <c r="AQ2174" s="49"/>
      <c r="AR2174" s="49"/>
      <c r="AS2174" s="49"/>
      <c r="AT2174" s="49"/>
      <c r="AU2174" s="49"/>
    </row>
    <row r="2175" spans="3:47" ht="12.95" customHeight="1" x14ac:dyDescent="0.2">
      <c r="C2175" s="71"/>
      <c r="D2175" s="71"/>
      <c r="AA2175" s="49"/>
      <c r="AB2175" s="49"/>
      <c r="AC2175" s="49"/>
      <c r="AD2175" s="49"/>
      <c r="AE2175" s="49"/>
      <c r="AF2175" s="80"/>
      <c r="AG2175" s="4"/>
      <c r="AN2175" s="49"/>
      <c r="AO2175" s="49"/>
      <c r="AP2175" s="49"/>
      <c r="AQ2175" s="49"/>
      <c r="AR2175" s="49"/>
      <c r="AS2175" s="49"/>
      <c r="AT2175" s="49"/>
      <c r="AU2175" s="49"/>
    </row>
    <row r="2176" spans="3:47" ht="12.95" customHeight="1" x14ac:dyDescent="0.2">
      <c r="C2176" s="71"/>
      <c r="D2176" s="71"/>
      <c r="AA2176" s="49"/>
      <c r="AB2176" s="49"/>
      <c r="AC2176" s="49"/>
      <c r="AD2176" s="49"/>
      <c r="AE2176" s="49"/>
      <c r="AF2176" s="80"/>
      <c r="AG2176" s="4"/>
      <c r="AN2176" s="49"/>
      <c r="AO2176" s="49"/>
      <c r="AP2176" s="49"/>
      <c r="AQ2176" s="49"/>
      <c r="AR2176" s="49"/>
      <c r="AS2176" s="49"/>
      <c r="AT2176" s="49"/>
      <c r="AU2176" s="49"/>
    </row>
    <row r="2177" spans="3:47" ht="12.95" customHeight="1" x14ac:dyDescent="0.2">
      <c r="C2177" s="71"/>
      <c r="D2177" s="71"/>
      <c r="AA2177" s="49"/>
      <c r="AB2177" s="49"/>
      <c r="AC2177" s="49"/>
      <c r="AD2177" s="49"/>
      <c r="AE2177" s="49"/>
      <c r="AF2177" s="80"/>
      <c r="AG2177" s="4"/>
      <c r="AN2177" s="49"/>
      <c r="AO2177" s="49"/>
      <c r="AP2177" s="49"/>
      <c r="AQ2177" s="49"/>
      <c r="AR2177" s="49"/>
      <c r="AS2177" s="49"/>
      <c r="AT2177" s="49"/>
      <c r="AU2177" s="49"/>
    </row>
    <row r="2178" spans="3:47" ht="12.95" customHeight="1" x14ac:dyDescent="0.2">
      <c r="C2178" s="71"/>
      <c r="D2178" s="71"/>
      <c r="AA2178" s="49"/>
      <c r="AB2178" s="49"/>
      <c r="AC2178" s="49"/>
      <c r="AD2178" s="49"/>
      <c r="AE2178" s="49"/>
      <c r="AF2178" s="80"/>
      <c r="AG2178" s="4"/>
      <c r="AN2178" s="49"/>
      <c r="AO2178" s="49"/>
      <c r="AP2178" s="49"/>
      <c r="AQ2178" s="49"/>
      <c r="AR2178" s="49"/>
      <c r="AS2178" s="49"/>
      <c r="AT2178" s="49"/>
      <c r="AU2178" s="49"/>
    </row>
    <row r="2179" spans="3:47" ht="12.95" customHeight="1" x14ac:dyDescent="0.2">
      <c r="C2179" s="71"/>
      <c r="D2179" s="71"/>
      <c r="AA2179" s="49"/>
      <c r="AB2179" s="49"/>
      <c r="AC2179" s="49"/>
      <c r="AD2179" s="49"/>
      <c r="AE2179" s="49"/>
      <c r="AF2179" s="80"/>
      <c r="AG2179" s="4"/>
      <c r="AN2179" s="49"/>
      <c r="AO2179" s="49"/>
      <c r="AP2179" s="49"/>
      <c r="AQ2179" s="49"/>
      <c r="AR2179" s="49"/>
      <c r="AS2179" s="49"/>
      <c r="AT2179" s="49"/>
      <c r="AU2179" s="49"/>
    </row>
    <row r="2180" spans="3:47" ht="12.95" customHeight="1" x14ac:dyDescent="0.2">
      <c r="C2180" s="71"/>
      <c r="D2180" s="71"/>
      <c r="AA2180" s="49"/>
      <c r="AB2180" s="49"/>
      <c r="AC2180" s="49"/>
      <c r="AD2180" s="49"/>
      <c r="AE2180" s="49"/>
      <c r="AF2180" s="80"/>
      <c r="AG2180" s="4"/>
      <c r="AN2180" s="49"/>
      <c r="AO2180" s="49"/>
      <c r="AP2180" s="49"/>
      <c r="AQ2180" s="49"/>
      <c r="AR2180" s="49"/>
      <c r="AS2180" s="49"/>
      <c r="AT2180" s="49"/>
      <c r="AU2180" s="49"/>
    </row>
    <row r="2181" spans="3:47" ht="12.95" customHeight="1" x14ac:dyDescent="0.2">
      <c r="C2181" s="71"/>
      <c r="D2181" s="71"/>
      <c r="AA2181" s="49"/>
      <c r="AB2181" s="49"/>
      <c r="AC2181" s="49"/>
      <c r="AD2181" s="49"/>
      <c r="AE2181" s="49"/>
      <c r="AF2181" s="80"/>
      <c r="AG2181" s="4"/>
      <c r="AN2181" s="49"/>
      <c r="AO2181" s="49"/>
      <c r="AP2181" s="49"/>
      <c r="AQ2181" s="49"/>
      <c r="AR2181" s="49"/>
      <c r="AS2181" s="49"/>
      <c r="AT2181" s="49"/>
      <c r="AU2181" s="49"/>
    </row>
    <row r="2182" spans="3:47" ht="12.95" customHeight="1" x14ac:dyDescent="0.2">
      <c r="C2182" s="71"/>
      <c r="D2182" s="71"/>
      <c r="AA2182" s="49"/>
      <c r="AB2182" s="49"/>
      <c r="AC2182" s="49"/>
      <c r="AD2182" s="49"/>
      <c r="AE2182" s="49"/>
      <c r="AF2182" s="80"/>
      <c r="AG2182" s="4"/>
      <c r="AN2182" s="49"/>
      <c r="AO2182" s="49"/>
      <c r="AP2182" s="49"/>
      <c r="AQ2182" s="49"/>
      <c r="AR2182" s="49"/>
      <c r="AS2182" s="49"/>
      <c r="AT2182" s="49"/>
      <c r="AU2182" s="49"/>
    </row>
    <row r="2183" spans="3:47" ht="12.95" customHeight="1" x14ac:dyDescent="0.2">
      <c r="C2183" s="71"/>
      <c r="D2183" s="71"/>
      <c r="AA2183" s="49"/>
      <c r="AB2183" s="49"/>
      <c r="AC2183" s="49"/>
      <c r="AD2183" s="49"/>
      <c r="AE2183" s="49"/>
      <c r="AF2183" s="80"/>
      <c r="AG2183" s="4"/>
      <c r="AN2183" s="49"/>
      <c r="AO2183" s="49"/>
      <c r="AP2183" s="49"/>
      <c r="AQ2183" s="49"/>
      <c r="AR2183" s="49"/>
      <c r="AS2183" s="49"/>
      <c r="AT2183" s="49"/>
      <c r="AU2183" s="49"/>
    </row>
    <row r="2184" spans="3:47" ht="12.95" customHeight="1" x14ac:dyDescent="0.2">
      <c r="C2184" s="71"/>
      <c r="D2184" s="71"/>
      <c r="AA2184" s="49"/>
      <c r="AB2184" s="49"/>
      <c r="AC2184" s="49"/>
      <c r="AD2184" s="49"/>
      <c r="AE2184" s="49"/>
      <c r="AF2184" s="80"/>
      <c r="AG2184" s="4"/>
      <c r="AN2184" s="49"/>
      <c r="AO2184" s="49"/>
      <c r="AP2184" s="49"/>
      <c r="AQ2184" s="49"/>
      <c r="AR2184" s="49"/>
      <c r="AS2184" s="49"/>
      <c r="AT2184" s="49"/>
      <c r="AU2184" s="49"/>
    </row>
    <row r="2185" spans="3:47" ht="12.95" customHeight="1" x14ac:dyDescent="0.2">
      <c r="C2185" s="71"/>
      <c r="D2185" s="71"/>
      <c r="AA2185" s="49"/>
      <c r="AB2185" s="49"/>
      <c r="AC2185" s="49"/>
      <c r="AD2185" s="49"/>
      <c r="AE2185" s="49"/>
      <c r="AF2185" s="80"/>
      <c r="AG2185" s="4"/>
      <c r="AN2185" s="49"/>
      <c r="AO2185" s="49"/>
      <c r="AP2185" s="49"/>
      <c r="AQ2185" s="49"/>
      <c r="AR2185" s="49"/>
      <c r="AS2185" s="49"/>
      <c r="AT2185" s="49"/>
      <c r="AU2185" s="49"/>
    </row>
    <row r="2186" spans="3:47" ht="12.95" customHeight="1" x14ac:dyDescent="0.2">
      <c r="C2186" s="71"/>
      <c r="D2186" s="71"/>
      <c r="AA2186" s="49"/>
      <c r="AB2186" s="49"/>
      <c r="AC2186" s="49"/>
      <c r="AD2186" s="49"/>
      <c r="AE2186" s="49"/>
      <c r="AF2186" s="80"/>
      <c r="AG2186" s="4"/>
      <c r="AN2186" s="49"/>
      <c r="AO2186" s="49"/>
      <c r="AP2186" s="49"/>
      <c r="AQ2186" s="49"/>
      <c r="AR2186" s="49"/>
      <c r="AS2186" s="49"/>
      <c r="AT2186" s="49"/>
      <c r="AU2186" s="49"/>
    </row>
    <row r="2187" spans="3:47" ht="12.95" customHeight="1" x14ac:dyDescent="0.2">
      <c r="C2187" s="71"/>
      <c r="D2187" s="71"/>
      <c r="AA2187" s="49"/>
      <c r="AB2187" s="49"/>
      <c r="AC2187" s="49"/>
      <c r="AD2187" s="49"/>
      <c r="AE2187" s="49"/>
      <c r="AF2187" s="80"/>
      <c r="AG2187" s="4"/>
      <c r="AN2187" s="49"/>
      <c r="AO2187" s="49"/>
      <c r="AP2187" s="49"/>
      <c r="AQ2187" s="49"/>
      <c r="AR2187" s="49"/>
      <c r="AS2187" s="49"/>
      <c r="AT2187" s="49"/>
      <c r="AU2187" s="49"/>
    </row>
    <row r="2188" spans="3:47" ht="12.95" customHeight="1" x14ac:dyDescent="0.2">
      <c r="C2188" s="71"/>
      <c r="D2188" s="71"/>
      <c r="AA2188" s="49"/>
      <c r="AB2188" s="49"/>
      <c r="AC2188" s="49"/>
      <c r="AD2188" s="49"/>
      <c r="AE2188" s="49"/>
      <c r="AF2188" s="80"/>
      <c r="AG2188" s="4"/>
      <c r="AN2188" s="49"/>
      <c r="AO2188" s="49"/>
      <c r="AP2188" s="49"/>
      <c r="AQ2188" s="49"/>
      <c r="AR2188" s="49"/>
      <c r="AS2188" s="49"/>
      <c r="AT2188" s="49"/>
      <c r="AU2188" s="49"/>
    </row>
    <row r="2189" spans="3:47" ht="12.95" customHeight="1" x14ac:dyDescent="0.2">
      <c r="C2189" s="71"/>
      <c r="D2189" s="71"/>
      <c r="AA2189" s="49"/>
      <c r="AB2189" s="49"/>
      <c r="AC2189" s="49"/>
      <c r="AD2189" s="49"/>
      <c r="AE2189" s="49"/>
      <c r="AF2189" s="80"/>
      <c r="AG2189" s="4"/>
      <c r="AN2189" s="49"/>
      <c r="AO2189" s="49"/>
      <c r="AP2189" s="49"/>
      <c r="AQ2189" s="49"/>
      <c r="AR2189" s="49"/>
      <c r="AS2189" s="49"/>
      <c r="AT2189" s="49"/>
      <c r="AU2189" s="49"/>
    </row>
    <row r="2190" spans="3:47" ht="12.95" customHeight="1" x14ac:dyDescent="0.2">
      <c r="C2190" s="71"/>
      <c r="D2190" s="71"/>
      <c r="AA2190" s="49"/>
      <c r="AB2190" s="49"/>
      <c r="AC2190" s="49"/>
      <c r="AD2190" s="49"/>
      <c r="AE2190" s="49"/>
      <c r="AF2190" s="80"/>
      <c r="AG2190" s="4"/>
      <c r="AN2190" s="49"/>
      <c r="AO2190" s="49"/>
      <c r="AP2190" s="49"/>
      <c r="AQ2190" s="49"/>
      <c r="AR2190" s="49"/>
      <c r="AS2190" s="49"/>
      <c r="AT2190" s="49"/>
      <c r="AU2190" s="49"/>
    </row>
    <row r="2191" spans="3:47" ht="12.95" customHeight="1" x14ac:dyDescent="0.2">
      <c r="C2191" s="71"/>
      <c r="D2191" s="71"/>
      <c r="AA2191" s="49"/>
      <c r="AB2191" s="49"/>
      <c r="AC2191" s="49"/>
      <c r="AD2191" s="49"/>
      <c r="AE2191" s="49"/>
      <c r="AF2191" s="80"/>
      <c r="AG2191" s="4"/>
      <c r="AN2191" s="49"/>
      <c r="AO2191" s="49"/>
      <c r="AP2191" s="49"/>
      <c r="AQ2191" s="49"/>
      <c r="AR2191" s="49"/>
      <c r="AS2191" s="49"/>
      <c r="AT2191" s="49"/>
      <c r="AU2191" s="49"/>
    </row>
    <row r="2192" spans="3:47" ht="12.95" customHeight="1" x14ac:dyDescent="0.2">
      <c r="C2192" s="71"/>
      <c r="D2192" s="71"/>
      <c r="AA2192" s="49"/>
      <c r="AB2192" s="49"/>
      <c r="AC2192" s="49"/>
      <c r="AD2192" s="49"/>
      <c r="AE2192" s="49"/>
      <c r="AF2192" s="80"/>
      <c r="AG2192" s="4"/>
      <c r="AN2192" s="49"/>
      <c r="AO2192" s="49"/>
      <c r="AP2192" s="49"/>
      <c r="AQ2192" s="49"/>
      <c r="AR2192" s="49"/>
      <c r="AS2192" s="49"/>
      <c r="AT2192" s="49"/>
      <c r="AU2192" s="49"/>
    </row>
    <row r="2193" spans="3:47" ht="12.95" customHeight="1" x14ac:dyDescent="0.2">
      <c r="C2193" s="71"/>
      <c r="D2193" s="71"/>
      <c r="AA2193" s="49"/>
      <c r="AB2193" s="49"/>
      <c r="AC2193" s="49"/>
      <c r="AD2193" s="49"/>
      <c r="AE2193" s="49"/>
      <c r="AF2193" s="80"/>
      <c r="AG2193" s="4"/>
      <c r="AN2193" s="49"/>
      <c r="AO2193" s="49"/>
      <c r="AP2193" s="49"/>
      <c r="AQ2193" s="49"/>
      <c r="AR2193" s="49"/>
      <c r="AS2193" s="49"/>
      <c r="AT2193" s="49"/>
      <c r="AU2193" s="49"/>
    </row>
    <row r="2194" spans="3:47" ht="12.95" customHeight="1" x14ac:dyDescent="0.2">
      <c r="C2194" s="71"/>
      <c r="D2194" s="71"/>
      <c r="AA2194" s="49"/>
      <c r="AB2194" s="49"/>
      <c r="AC2194" s="49"/>
      <c r="AD2194" s="49"/>
      <c r="AE2194" s="49"/>
      <c r="AF2194" s="80"/>
      <c r="AG2194" s="4"/>
      <c r="AN2194" s="49"/>
      <c r="AO2194" s="49"/>
      <c r="AP2194" s="49"/>
      <c r="AQ2194" s="49"/>
      <c r="AR2194" s="49"/>
      <c r="AS2194" s="49"/>
      <c r="AT2194" s="49"/>
      <c r="AU2194" s="49"/>
    </row>
    <row r="2195" spans="3:47" ht="12.95" customHeight="1" x14ac:dyDescent="0.2">
      <c r="C2195" s="71"/>
      <c r="D2195" s="71"/>
      <c r="AA2195" s="49"/>
      <c r="AB2195" s="49"/>
      <c r="AC2195" s="49"/>
      <c r="AD2195" s="49"/>
      <c r="AE2195" s="49"/>
      <c r="AF2195" s="80"/>
      <c r="AG2195" s="4"/>
      <c r="AN2195" s="49"/>
      <c r="AO2195" s="49"/>
      <c r="AP2195" s="49"/>
      <c r="AQ2195" s="49"/>
      <c r="AR2195" s="49"/>
      <c r="AS2195" s="49"/>
      <c r="AT2195" s="49"/>
      <c r="AU2195" s="49"/>
    </row>
    <row r="2196" spans="3:47" ht="12.95" customHeight="1" x14ac:dyDescent="0.2">
      <c r="C2196" s="71"/>
      <c r="D2196" s="71"/>
      <c r="AA2196" s="49"/>
      <c r="AB2196" s="49"/>
      <c r="AC2196" s="49"/>
      <c r="AD2196" s="49"/>
      <c r="AE2196" s="49"/>
      <c r="AF2196" s="80"/>
      <c r="AG2196" s="4"/>
      <c r="AN2196" s="49"/>
      <c r="AO2196" s="49"/>
      <c r="AP2196" s="49"/>
      <c r="AQ2196" s="49"/>
      <c r="AR2196" s="49"/>
      <c r="AS2196" s="49"/>
      <c r="AT2196" s="49"/>
      <c r="AU2196" s="49"/>
    </row>
    <row r="2197" spans="3:47" ht="12.95" customHeight="1" x14ac:dyDescent="0.2">
      <c r="C2197" s="71"/>
      <c r="D2197" s="71"/>
      <c r="AA2197" s="49"/>
      <c r="AB2197" s="49"/>
      <c r="AC2197" s="49"/>
      <c r="AD2197" s="49"/>
      <c r="AE2197" s="49"/>
      <c r="AF2197" s="80"/>
      <c r="AG2197" s="4"/>
      <c r="AN2197" s="49"/>
      <c r="AO2197" s="49"/>
      <c r="AP2197" s="49"/>
      <c r="AQ2197" s="49"/>
      <c r="AR2197" s="49"/>
      <c r="AS2197" s="49"/>
      <c r="AT2197" s="49"/>
      <c r="AU2197" s="49"/>
    </row>
    <row r="2198" spans="3:47" ht="12.95" customHeight="1" x14ac:dyDescent="0.2">
      <c r="C2198" s="71"/>
      <c r="D2198" s="71"/>
      <c r="AA2198" s="49"/>
      <c r="AB2198" s="49"/>
      <c r="AC2198" s="49"/>
      <c r="AD2198" s="49"/>
      <c r="AE2198" s="49"/>
      <c r="AF2198" s="80"/>
      <c r="AG2198" s="4"/>
      <c r="AN2198" s="49"/>
      <c r="AO2198" s="49"/>
      <c r="AP2198" s="49"/>
      <c r="AQ2198" s="49"/>
      <c r="AR2198" s="49"/>
      <c r="AS2198" s="49"/>
      <c r="AT2198" s="49"/>
      <c r="AU2198" s="49"/>
    </row>
    <row r="2199" spans="3:47" ht="12.95" customHeight="1" x14ac:dyDescent="0.2">
      <c r="C2199" s="71"/>
      <c r="D2199" s="71"/>
      <c r="AA2199" s="49"/>
      <c r="AB2199" s="49"/>
      <c r="AC2199" s="49"/>
      <c r="AD2199" s="49"/>
      <c r="AE2199" s="49"/>
      <c r="AF2199" s="80"/>
      <c r="AG2199" s="4"/>
      <c r="AN2199" s="49"/>
      <c r="AO2199" s="49"/>
      <c r="AP2199" s="49"/>
      <c r="AQ2199" s="49"/>
      <c r="AR2199" s="49"/>
      <c r="AS2199" s="49"/>
      <c r="AT2199" s="49"/>
      <c r="AU2199" s="49"/>
    </row>
    <row r="2200" spans="3:47" ht="12.95" customHeight="1" x14ac:dyDescent="0.2">
      <c r="C2200" s="71"/>
      <c r="D2200" s="71"/>
      <c r="AA2200" s="49"/>
      <c r="AB2200" s="49"/>
      <c r="AC2200" s="49"/>
      <c r="AD2200" s="49"/>
      <c r="AE2200" s="49"/>
      <c r="AF2200" s="80"/>
      <c r="AG2200" s="4"/>
      <c r="AN2200" s="49"/>
      <c r="AO2200" s="49"/>
      <c r="AP2200" s="49"/>
      <c r="AQ2200" s="49"/>
      <c r="AR2200" s="49"/>
      <c r="AS2200" s="49"/>
      <c r="AT2200" s="49"/>
      <c r="AU2200" s="49"/>
    </row>
    <row r="2201" spans="3:47" ht="12.95" customHeight="1" x14ac:dyDescent="0.2">
      <c r="C2201" s="71"/>
      <c r="D2201" s="71"/>
      <c r="AA2201" s="49"/>
      <c r="AB2201" s="49"/>
      <c r="AC2201" s="49"/>
      <c r="AD2201" s="49"/>
      <c r="AE2201" s="49"/>
      <c r="AF2201" s="80"/>
      <c r="AG2201" s="4"/>
      <c r="AN2201" s="49"/>
      <c r="AO2201" s="49"/>
      <c r="AP2201" s="49"/>
      <c r="AQ2201" s="49"/>
      <c r="AR2201" s="49"/>
      <c r="AS2201" s="49"/>
      <c r="AT2201" s="49"/>
      <c r="AU2201" s="49"/>
    </row>
    <row r="2202" spans="3:47" ht="12.95" customHeight="1" x14ac:dyDescent="0.2">
      <c r="C2202" s="71"/>
      <c r="D2202" s="71"/>
      <c r="AA2202" s="49"/>
      <c r="AB2202" s="49"/>
      <c r="AC2202" s="49"/>
      <c r="AD2202" s="49"/>
      <c r="AE2202" s="49"/>
      <c r="AF2202" s="80"/>
      <c r="AG2202" s="4"/>
      <c r="AN2202" s="49"/>
      <c r="AO2202" s="49"/>
      <c r="AP2202" s="49"/>
      <c r="AQ2202" s="49"/>
      <c r="AR2202" s="49"/>
      <c r="AS2202" s="49"/>
      <c r="AT2202" s="49"/>
      <c r="AU2202" s="49"/>
    </row>
    <row r="2203" spans="3:47" ht="12.95" customHeight="1" x14ac:dyDescent="0.2">
      <c r="C2203" s="71"/>
      <c r="D2203" s="71"/>
      <c r="AA2203" s="49"/>
      <c r="AB2203" s="49"/>
      <c r="AC2203" s="49"/>
      <c r="AD2203" s="49"/>
      <c r="AE2203" s="49"/>
      <c r="AF2203" s="80"/>
      <c r="AG2203" s="4"/>
      <c r="AN2203" s="49"/>
      <c r="AO2203" s="49"/>
      <c r="AP2203" s="49"/>
      <c r="AQ2203" s="49"/>
      <c r="AR2203" s="49"/>
      <c r="AS2203" s="49"/>
      <c r="AT2203" s="49"/>
      <c r="AU2203" s="49"/>
    </row>
    <row r="2204" spans="3:47" ht="12.95" customHeight="1" x14ac:dyDescent="0.2">
      <c r="C2204" s="71"/>
      <c r="D2204" s="71"/>
      <c r="AA2204" s="49"/>
      <c r="AB2204" s="49"/>
      <c r="AC2204" s="49"/>
      <c r="AD2204" s="49"/>
      <c r="AE2204" s="49"/>
      <c r="AF2204" s="80"/>
      <c r="AG2204" s="4"/>
      <c r="AN2204" s="49"/>
      <c r="AO2204" s="49"/>
      <c r="AP2204" s="49"/>
      <c r="AQ2204" s="49"/>
      <c r="AR2204" s="49"/>
      <c r="AS2204" s="49"/>
      <c r="AT2204" s="49"/>
      <c r="AU2204" s="49"/>
    </row>
    <row r="2205" spans="3:47" ht="12.95" customHeight="1" x14ac:dyDescent="0.2">
      <c r="C2205" s="71"/>
      <c r="D2205" s="71"/>
      <c r="AA2205" s="49"/>
      <c r="AB2205" s="49"/>
      <c r="AC2205" s="49"/>
      <c r="AD2205" s="49"/>
      <c r="AE2205" s="49"/>
      <c r="AF2205" s="80"/>
      <c r="AG2205" s="4"/>
      <c r="AN2205" s="49"/>
      <c r="AO2205" s="49"/>
      <c r="AP2205" s="49"/>
      <c r="AQ2205" s="49"/>
      <c r="AR2205" s="49"/>
      <c r="AS2205" s="49"/>
      <c r="AT2205" s="49"/>
      <c r="AU2205" s="49"/>
    </row>
    <row r="2206" spans="3:47" ht="12.95" customHeight="1" x14ac:dyDescent="0.2">
      <c r="C2206" s="71"/>
      <c r="D2206" s="71"/>
      <c r="AA2206" s="49"/>
      <c r="AB2206" s="49"/>
      <c r="AC2206" s="49"/>
      <c r="AD2206" s="49"/>
      <c r="AE2206" s="49"/>
      <c r="AF2206" s="80"/>
      <c r="AG2206" s="4"/>
      <c r="AN2206" s="49"/>
      <c r="AO2206" s="49"/>
      <c r="AP2206" s="49"/>
      <c r="AQ2206" s="49"/>
      <c r="AR2206" s="49"/>
      <c r="AS2206" s="49"/>
      <c r="AT2206" s="49"/>
      <c r="AU2206" s="49"/>
    </row>
    <row r="2207" spans="3:47" ht="12.95" customHeight="1" x14ac:dyDescent="0.2">
      <c r="C2207" s="71"/>
      <c r="D2207" s="71"/>
      <c r="AA2207" s="49"/>
      <c r="AB2207" s="49"/>
      <c r="AC2207" s="49"/>
      <c r="AD2207" s="49"/>
      <c r="AE2207" s="49"/>
      <c r="AF2207" s="80"/>
      <c r="AG2207" s="4"/>
      <c r="AN2207" s="49"/>
      <c r="AO2207" s="49"/>
      <c r="AP2207" s="49"/>
      <c r="AQ2207" s="49"/>
      <c r="AR2207" s="49"/>
      <c r="AS2207" s="49"/>
      <c r="AT2207" s="49"/>
      <c r="AU2207" s="49"/>
    </row>
    <row r="2208" spans="3:47" ht="12.95" customHeight="1" x14ac:dyDescent="0.2">
      <c r="C2208" s="71"/>
      <c r="D2208" s="71"/>
      <c r="AA2208" s="49"/>
      <c r="AB2208" s="49"/>
      <c r="AC2208" s="49"/>
      <c r="AD2208" s="49"/>
      <c r="AE2208" s="49"/>
      <c r="AF2208" s="80"/>
      <c r="AG2208" s="4"/>
      <c r="AN2208" s="49"/>
      <c r="AO2208" s="49"/>
      <c r="AP2208" s="49"/>
      <c r="AQ2208" s="49"/>
      <c r="AR2208" s="49"/>
      <c r="AS2208" s="49"/>
      <c r="AT2208" s="49"/>
      <c r="AU2208" s="49"/>
    </row>
    <row r="2209" spans="3:47" ht="12.95" customHeight="1" x14ac:dyDescent="0.2">
      <c r="C2209" s="71"/>
      <c r="D2209" s="71"/>
      <c r="AA2209" s="49"/>
      <c r="AB2209" s="49"/>
      <c r="AC2209" s="49"/>
      <c r="AD2209" s="49"/>
      <c r="AE2209" s="49"/>
      <c r="AF2209" s="80"/>
      <c r="AG2209" s="4"/>
      <c r="AN2209" s="49"/>
      <c r="AO2209" s="49"/>
      <c r="AP2209" s="49"/>
      <c r="AQ2209" s="49"/>
      <c r="AR2209" s="49"/>
      <c r="AS2209" s="49"/>
      <c r="AT2209" s="49"/>
      <c r="AU2209" s="49"/>
    </row>
    <row r="2210" spans="3:47" ht="12.95" customHeight="1" x14ac:dyDescent="0.2">
      <c r="C2210" s="71"/>
      <c r="D2210" s="71"/>
      <c r="AA2210" s="49"/>
      <c r="AB2210" s="49"/>
      <c r="AC2210" s="49"/>
      <c r="AD2210" s="49"/>
      <c r="AE2210" s="49"/>
      <c r="AF2210" s="80"/>
      <c r="AG2210" s="4"/>
      <c r="AN2210" s="49"/>
      <c r="AO2210" s="49"/>
      <c r="AP2210" s="49"/>
      <c r="AQ2210" s="49"/>
      <c r="AR2210" s="49"/>
      <c r="AS2210" s="49"/>
      <c r="AT2210" s="49"/>
      <c r="AU2210" s="49"/>
    </row>
    <row r="2211" spans="3:47" ht="12.95" customHeight="1" x14ac:dyDescent="0.2">
      <c r="C2211" s="71"/>
      <c r="D2211" s="71"/>
      <c r="AA2211" s="49"/>
      <c r="AB2211" s="49"/>
      <c r="AC2211" s="49"/>
      <c r="AD2211" s="49"/>
      <c r="AE2211" s="49"/>
      <c r="AF2211" s="80"/>
      <c r="AG2211" s="4"/>
      <c r="AN2211" s="49"/>
      <c r="AO2211" s="49"/>
      <c r="AP2211" s="49"/>
      <c r="AQ2211" s="49"/>
      <c r="AR2211" s="49"/>
      <c r="AS2211" s="49"/>
      <c r="AT2211" s="49"/>
      <c r="AU2211" s="49"/>
    </row>
    <row r="2212" spans="3:47" ht="12.95" customHeight="1" x14ac:dyDescent="0.2">
      <c r="C2212" s="71"/>
      <c r="D2212" s="71"/>
      <c r="AA2212" s="49"/>
      <c r="AB2212" s="49"/>
      <c r="AC2212" s="49"/>
      <c r="AD2212" s="49"/>
      <c r="AE2212" s="49"/>
      <c r="AF2212" s="80"/>
      <c r="AG2212" s="4"/>
      <c r="AN2212" s="49"/>
      <c r="AO2212" s="49"/>
      <c r="AP2212" s="49"/>
      <c r="AQ2212" s="49"/>
      <c r="AR2212" s="49"/>
      <c r="AS2212" s="49"/>
      <c r="AT2212" s="49"/>
      <c r="AU2212" s="49"/>
    </row>
    <row r="2213" spans="3:47" ht="12.95" customHeight="1" x14ac:dyDescent="0.2">
      <c r="C2213" s="71"/>
      <c r="D2213" s="71"/>
      <c r="AA2213" s="49"/>
      <c r="AB2213" s="49"/>
      <c r="AC2213" s="49"/>
      <c r="AD2213" s="49"/>
      <c r="AE2213" s="49"/>
      <c r="AF2213" s="80"/>
      <c r="AG2213" s="4"/>
      <c r="AN2213" s="49"/>
      <c r="AO2213" s="49"/>
      <c r="AP2213" s="49"/>
      <c r="AQ2213" s="49"/>
      <c r="AR2213" s="49"/>
      <c r="AS2213" s="49"/>
      <c r="AT2213" s="49"/>
      <c r="AU2213" s="49"/>
    </row>
    <row r="2214" spans="3:47" ht="12.95" customHeight="1" x14ac:dyDescent="0.2">
      <c r="C2214" s="71"/>
      <c r="D2214" s="71"/>
      <c r="AA2214" s="49"/>
      <c r="AB2214" s="49"/>
      <c r="AC2214" s="49"/>
      <c r="AD2214" s="49"/>
      <c r="AE2214" s="49"/>
      <c r="AF2214" s="80"/>
      <c r="AG2214" s="4"/>
      <c r="AN2214" s="49"/>
      <c r="AO2214" s="49"/>
      <c r="AP2214" s="49"/>
      <c r="AQ2214" s="49"/>
      <c r="AR2214" s="49"/>
      <c r="AS2214" s="49"/>
      <c r="AT2214" s="49"/>
      <c r="AU2214" s="49"/>
    </row>
    <row r="2215" spans="3:47" ht="12.95" customHeight="1" x14ac:dyDescent="0.2">
      <c r="C2215" s="71"/>
      <c r="D2215" s="71"/>
      <c r="AA2215" s="49"/>
      <c r="AB2215" s="49"/>
      <c r="AC2215" s="49"/>
      <c r="AD2215" s="49"/>
      <c r="AE2215" s="49"/>
      <c r="AF2215" s="80"/>
      <c r="AG2215" s="4"/>
      <c r="AN2215" s="49"/>
      <c r="AO2215" s="49"/>
      <c r="AP2215" s="49"/>
      <c r="AQ2215" s="49"/>
      <c r="AR2215" s="49"/>
      <c r="AS2215" s="49"/>
      <c r="AT2215" s="49"/>
      <c r="AU2215" s="49"/>
    </row>
    <row r="2216" spans="3:47" ht="12.95" customHeight="1" x14ac:dyDescent="0.2">
      <c r="C2216" s="71"/>
      <c r="D2216" s="71"/>
      <c r="AA2216" s="49"/>
      <c r="AB2216" s="49"/>
      <c r="AC2216" s="49"/>
      <c r="AD2216" s="49"/>
      <c r="AE2216" s="49"/>
      <c r="AF2216" s="80"/>
      <c r="AG2216" s="4"/>
      <c r="AN2216" s="49"/>
      <c r="AO2216" s="49"/>
      <c r="AP2216" s="49"/>
      <c r="AQ2216" s="49"/>
      <c r="AR2216" s="49"/>
      <c r="AS2216" s="49"/>
      <c r="AT2216" s="49"/>
      <c r="AU2216" s="49"/>
    </row>
    <row r="2217" spans="3:47" ht="12.95" customHeight="1" x14ac:dyDescent="0.2">
      <c r="C2217" s="71"/>
      <c r="D2217" s="71"/>
      <c r="AA2217" s="49"/>
      <c r="AB2217" s="49"/>
      <c r="AC2217" s="49"/>
      <c r="AD2217" s="49"/>
      <c r="AE2217" s="49"/>
      <c r="AF2217" s="80"/>
      <c r="AG2217" s="4"/>
      <c r="AN2217" s="49"/>
      <c r="AO2217" s="49"/>
      <c r="AP2217" s="49"/>
      <c r="AQ2217" s="49"/>
      <c r="AR2217" s="49"/>
      <c r="AS2217" s="49"/>
      <c r="AT2217" s="49"/>
      <c r="AU2217" s="49"/>
    </row>
    <row r="2218" spans="3:47" ht="12.95" customHeight="1" x14ac:dyDescent="0.2">
      <c r="C2218" s="71"/>
      <c r="D2218" s="71"/>
      <c r="AA2218" s="49"/>
      <c r="AB2218" s="49"/>
      <c r="AC2218" s="49"/>
      <c r="AD2218" s="49"/>
      <c r="AE2218" s="49"/>
      <c r="AF2218" s="80"/>
      <c r="AG2218" s="4"/>
      <c r="AN2218" s="49"/>
      <c r="AO2218" s="49"/>
      <c r="AP2218" s="49"/>
      <c r="AQ2218" s="49"/>
      <c r="AR2218" s="49"/>
      <c r="AS2218" s="49"/>
      <c r="AT2218" s="49"/>
      <c r="AU2218" s="49"/>
    </row>
    <row r="2219" spans="3:47" ht="12.95" customHeight="1" x14ac:dyDescent="0.2">
      <c r="C2219" s="71"/>
      <c r="D2219" s="71"/>
      <c r="AA2219" s="49"/>
      <c r="AB2219" s="49"/>
      <c r="AC2219" s="49"/>
      <c r="AD2219" s="49"/>
      <c r="AE2219" s="49"/>
      <c r="AF2219" s="80"/>
      <c r="AG2219" s="4"/>
      <c r="AN2219" s="49"/>
      <c r="AO2219" s="49"/>
      <c r="AP2219" s="49"/>
      <c r="AQ2219" s="49"/>
      <c r="AR2219" s="49"/>
      <c r="AS2219" s="49"/>
      <c r="AT2219" s="49"/>
      <c r="AU2219" s="49"/>
    </row>
    <row r="2220" spans="3:47" ht="12.95" customHeight="1" x14ac:dyDescent="0.2">
      <c r="C2220" s="71"/>
      <c r="D2220" s="71"/>
      <c r="AA2220" s="49"/>
      <c r="AB2220" s="49"/>
      <c r="AC2220" s="49"/>
      <c r="AD2220" s="49"/>
      <c r="AE2220" s="49"/>
      <c r="AF2220" s="80"/>
      <c r="AG2220" s="4"/>
      <c r="AN2220" s="49"/>
      <c r="AO2220" s="49"/>
      <c r="AP2220" s="49"/>
      <c r="AQ2220" s="49"/>
      <c r="AR2220" s="49"/>
      <c r="AS2220" s="49"/>
      <c r="AT2220" s="49"/>
      <c r="AU2220" s="49"/>
    </row>
    <row r="2221" spans="3:47" ht="12.95" customHeight="1" x14ac:dyDescent="0.2">
      <c r="C2221" s="71"/>
      <c r="D2221" s="71"/>
      <c r="AA2221" s="49"/>
      <c r="AB2221" s="49"/>
      <c r="AC2221" s="49"/>
      <c r="AD2221" s="49"/>
      <c r="AE2221" s="49"/>
      <c r="AF2221" s="80"/>
      <c r="AG2221" s="4"/>
      <c r="AN2221" s="49"/>
      <c r="AO2221" s="49"/>
      <c r="AP2221" s="49"/>
      <c r="AQ2221" s="49"/>
      <c r="AR2221" s="49"/>
      <c r="AS2221" s="49"/>
      <c r="AT2221" s="49"/>
      <c r="AU2221" s="49"/>
    </row>
    <row r="2222" spans="3:47" ht="12.95" customHeight="1" x14ac:dyDescent="0.2">
      <c r="C2222" s="71"/>
      <c r="D2222" s="71"/>
      <c r="AA2222" s="49"/>
      <c r="AB2222" s="49"/>
      <c r="AC2222" s="49"/>
      <c r="AD2222" s="49"/>
      <c r="AE2222" s="49"/>
      <c r="AF2222" s="80"/>
      <c r="AG2222" s="4"/>
      <c r="AN2222" s="49"/>
      <c r="AO2222" s="49"/>
      <c r="AP2222" s="49"/>
      <c r="AQ2222" s="49"/>
      <c r="AR2222" s="49"/>
      <c r="AS2222" s="49"/>
      <c r="AT2222" s="49"/>
      <c r="AU2222" s="49"/>
    </row>
    <row r="2223" spans="3:47" ht="12.95" customHeight="1" x14ac:dyDescent="0.2">
      <c r="C2223" s="71"/>
      <c r="D2223" s="71"/>
      <c r="AA2223" s="49"/>
      <c r="AB2223" s="49"/>
      <c r="AC2223" s="49"/>
      <c r="AD2223" s="49"/>
      <c r="AE2223" s="49"/>
      <c r="AF2223" s="80"/>
      <c r="AG2223" s="4"/>
      <c r="AN2223" s="49"/>
      <c r="AO2223" s="49"/>
      <c r="AP2223" s="49"/>
      <c r="AQ2223" s="49"/>
      <c r="AR2223" s="49"/>
      <c r="AS2223" s="49"/>
      <c r="AT2223" s="49"/>
      <c r="AU2223" s="49"/>
    </row>
    <row r="2224" spans="3:47" ht="12.95" customHeight="1" x14ac:dyDescent="0.2">
      <c r="C2224" s="71"/>
      <c r="D2224" s="71"/>
      <c r="AA2224" s="49"/>
      <c r="AB2224" s="49"/>
      <c r="AC2224" s="49"/>
      <c r="AD2224" s="49"/>
      <c r="AE2224" s="49"/>
      <c r="AF2224" s="80"/>
      <c r="AG2224" s="4"/>
      <c r="AN2224" s="49"/>
      <c r="AO2224" s="49"/>
      <c r="AP2224" s="49"/>
      <c r="AQ2224" s="49"/>
      <c r="AR2224" s="49"/>
      <c r="AS2224" s="49"/>
      <c r="AT2224" s="49"/>
      <c r="AU2224" s="49"/>
    </row>
    <row r="2225" spans="3:47" ht="12.95" customHeight="1" x14ac:dyDescent="0.2">
      <c r="C2225" s="71"/>
      <c r="D2225" s="71"/>
      <c r="AA2225" s="49"/>
      <c r="AB2225" s="49"/>
      <c r="AC2225" s="49"/>
      <c r="AD2225" s="49"/>
      <c r="AE2225" s="49"/>
      <c r="AF2225" s="80"/>
      <c r="AG2225" s="4"/>
      <c r="AN2225" s="49"/>
      <c r="AO2225" s="49"/>
      <c r="AP2225" s="49"/>
      <c r="AQ2225" s="49"/>
      <c r="AR2225" s="49"/>
      <c r="AS2225" s="49"/>
      <c r="AT2225" s="49"/>
      <c r="AU2225" s="49"/>
    </row>
    <row r="2226" spans="3:47" ht="12.95" customHeight="1" x14ac:dyDescent="0.2">
      <c r="C2226" s="71"/>
      <c r="D2226" s="71"/>
      <c r="AA2226" s="49"/>
      <c r="AB2226" s="49"/>
      <c r="AC2226" s="49"/>
      <c r="AD2226" s="49"/>
      <c r="AE2226" s="49"/>
      <c r="AF2226" s="80"/>
      <c r="AG2226" s="4"/>
      <c r="AN2226" s="49"/>
      <c r="AO2226" s="49"/>
      <c r="AP2226" s="49"/>
      <c r="AQ2226" s="49"/>
      <c r="AR2226" s="49"/>
      <c r="AS2226" s="49"/>
      <c r="AT2226" s="49"/>
      <c r="AU2226" s="49"/>
    </row>
    <row r="2227" spans="3:47" ht="12.95" customHeight="1" x14ac:dyDescent="0.2">
      <c r="C2227" s="71"/>
      <c r="D2227" s="71"/>
      <c r="AA2227" s="49"/>
      <c r="AB2227" s="49"/>
      <c r="AC2227" s="49"/>
      <c r="AD2227" s="49"/>
      <c r="AE2227" s="49"/>
      <c r="AF2227" s="80"/>
      <c r="AG2227" s="4"/>
      <c r="AN2227" s="49"/>
      <c r="AO2227" s="49"/>
      <c r="AP2227" s="49"/>
      <c r="AQ2227" s="49"/>
      <c r="AR2227" s="49"/>
      <c r="AS2227" s="49"/>
      <c r="AT2227" s="49"/>
      <c r="AU2227" s="49"/>
    </row>
    <row r="2228" spans="3:47" ht="12.95" customHeight="1" x14ac:dyDescent="0.2">
      <c r="C2228" s="71"/>
      <c r="D2228" s="71"/>
      <c r="AA2228" s="49"/>
      <c r="AB2228" s="49"/>
      <c r="AC2228" s="49"/>
      <c r="AD2228" s="49"/>
      <c r="AE2228" s="49"/>
      <c r="AF2228" s="80"/>
      <c r="AG2228" s="4"/>
      <c r="AN2228" s="49"/>
      <c r="AO2228" s="49"/>
      <c r="AP2228" s="49"/>
      <c r="AQ2228" s="49"/>
      <c r="AR2228" s="49"/>
      <c r="AS2228" s="49"/>
      <c r="AT2228" s="49"/>
      <c r="AU2228" s="49"/>
    </row>
    <row r="2229" spans="3:47" ht="12.95" customHeight="1" x14ac:dyDescent="0.2">
      <c r="C2229" s="71"/>
      <c r="D2229" s="71"/>
      <c r="AA2229" s="49"/>
      <c r="AB2229" s="49"/>
      <c r="AC2229" s="49"/>
      <c r="AD2229" s="49"/>
      <c r="AE2229" s="49"/>
      <c r="AF2229" s="80"/>
      <c r="AG2229" s="4"/>
      <c r="AN2229" s="49"/>
      <c r="AO2229" s="49"/>
      <c r="AP2229" s="49"/>
      <c r="AQ2229" s="49"/>
      <c r="AR2229" s="49"/>
      <c r="AS2229" s="49"/>
      <c r="AT2229" s="49"/>
      <c r="AU2229" s="49"/>
    </row>
    <row r="2230" spans="3:47" ht="12.95" customHeight="1" x14ac:dyDescent="0.2">
      <c r="C2230" s="71"/>
      <c r="D2230" s="71"/>
      <c r="AA2230" s="49"/>
      <c r="AB2230" s="49"/>
      <c r="AC2230" s="49"/>
      <c r="AD2230" s="49"/>
      <c r="AE2230" s="49"/>
      <c r="AF2230" s="80"/>
      <c r="AG2230" s="4"/>
      <c r="AN2230" s="49"/>
      <c r="AO2230" s="49"/>
      <c r="AP2230" s="49"/>
      <c r="AQ2230" s="49"/>
      <c r="AR2230" s="49"/>
      <c r="AS2230" s="49"/>
      <c r="AT2230" s="49"/>
      <c r="AU2230" s="49"/>
    </row>
    <row r="2231" spans="3:47" ht="12.95" customHeight="1" x14ac:dyDescent="0.2">
      <c r="C2231" s="71"/>
      <c r="D2231" s="71"/>
      <c r="AA2231" s="49"/>
      <c r="AB2231" s="49"/>
      <c r="AC2231" s="49"/>
      <c r="AD2231" s="49"/>
      <c r="AE2231" s="49"/>
      <c r="AF2231" s="80"/>
      <c r="AG2231" s="4"/>
      <c r="AN2231" s="49"/>
      <c r="AO2231" s="49"/>
      <c r="AP2231" s="49"/>
      <c r="AQ2231" s="49"/>
      <c r="AR2231" s="49"/>
      <c r="AS2231" s="49"/>
      <c r="AT2231" s="49"/>
      <c r="AU2231" s="49"/>
    </row>
    <row r="2232" spans="3:47" ht="12.95" customHeight="1" x14ac:dyDescent="0.2">
      <c r="C2232" s="71"/>
      <c r="D2232" s="71"/>
      <c r="AA2232" s="49"/>
      <c r="AB2232" s="49"/>
      <c r="AC2232" s="49"/>
      <c r="AD2232" s="49"/>
      <c r="AE2232" s="49"/>
      <c r="AF2232" s="80"/>
      <c r="AG2232" s="4"/>
      <c r="AN2232" s="49"/>
      <c r="AO2232" s="49"/>
      <c r="AP2232" s="49"/>
      <c r="AQ2232" s="49"/>
      <c r="AR2232" s="49"/>
      <c r="AS2232" s="49"/>
      <c r="AT2232" s="49"/>
      <c r="AU2232" s="49"/>
    </row>
    <row r="2233" spans="3:47" ht="12.95" customHeight="1" x14ac:dyDescent="0.2">
      <c r="C2233" s="71"/>
      <c r="D2233" s="71"/>
      <c r="AA2233" s="49"/>
      <c r="AB2233" s="49"/>
      <c r="AC2233" s="49"/>
      <c r="AD2233" s="49"/>
      <c r="AE2233" s="49"/>
      <c r="AF2233" s="80"/>
      <c r="AG2233" s="4"/>
      <c r="AN2233" s="49"/>
      <c r="AO2233" s="49"/>
      <c r="AP2233" s="49"/>
      <c r="AQ2233" s="49"/>
      <c r="AR2233" s="49"/>
      <c r="AS2233" s="49"/>
      <c r="AT2233" s="49"/>
      <c r="AU2233" s="49"/>
    </row>
    <row r="2234" spans="3:47" ht="12.95" customHeight="1" x14ac:dyDescent="0.2">
      <c r="C2234" s="71"/>
      <c r="D2234" s="71"/>
      <c r="AA2234" s="49"/>
      <c r="AB2234" s="49"/>
      <c r="AC2234" s="49"/>
      <c r="AD2234" s="49"/>
      <c r="AE2234" s="49"/>
      <c r="AF2234" s="80"/>
      <c r="AG2234" s="4"/>
      <c r="AN2234" s="49"/>
      <c r="AO2234" s="49"/>
      <c r="AP2234" s="49"/>
      <c r="AQ2234" s="49"/>
      <c r="AR2234" s="49"/>
      <c r="AS2234" s="49"/>
      <c r="AT2234" s="49"/>
      <c r="AU2234" s="49"/>
    </row>
    <row r="2235" spans="3:47" ht="12.95" customHeight="1" x14ac:dyDescent="0.2">
      <c r="C2235" s="71"/>
      <c r="D2235" s="71"/>
      <c r="AA2235" s="49"/>
      <c r="AB2235" s="49"/>
      <c r="AC2235" s="49"/>
      <c r="AD2235" s="49"/>
      <c r="AE2235" s="49"/>
      <c r="AF2235" s="80"/>
      <c r="AG2235" s="4"/>
      <c r="AN2235" s="49"/>
      <c r="AO2235" s="49"/>
      <c r="AP2235" s="49"/>
      <c r="AQ2235" s="49"/>
      <c r="AR2235" s="49"/>
      <c r="AS2235" s="49"/>
      <c r="AT2235" s="49"/>
      <c r="AU2235" s="49"/>
    </row>
    <row r="2236" spans="3:47" ht="12.95" customHeight="1" x14ac:dyDescent="0.2">
      <c r="C2236" s="71"/>
      <c r="D2236" s="71"/>
      <c r="AA2236" s="49"/>
      <c r="AB2236" s="49"/>
      <c r="AC2236" s="49"/>
      <c r="AD2236" s="49"/>
      <c r="AE2236" s="49"/>
      <c r="AF2236" s="80"/>
      <c r="AG2236" s="4"/>
      <c r="AN2236" s="49"/>
      <c r="AO2236" s="49"/>
      <c r="AP2236" s="49"/>
      <c r="AQ2236" s="49"/>
      <c r="AR2236" s="49"/>
      <c r="AS2236" s="49"/>
      <c r="AT2236" s="49"/>
      <c r="AU2236" s="49"/>
    </row>
    <row r="2237" spans="3:47" ht="12.95" customHeight="1" x14ac:dyDescent="0.2">
      <c r="C2237" s="71"/>
      <c r="D2237" s="71"/>
      <c r="AA2237" s="49"/>
      <c r="AB2237" s="49"/>
      <c r="AC2237" s="49"/>
      <c r="AD2237" s="49"/>
      <c r="AE2237" s="49"/>
      <c r="AF2237" s="80"/>
      <c r="AG2237" s="4"/>
      <c r="AN2237" s="49"/>
      <c r="AO2237" s="49"/>
      <c r="AP2237" s="49"/>
      <c r="AQ2237" s="49"/>
      <c r="AR2237" s="49"/>
      <c r="AS2237" s="49"/>
      <c r="AT2237" s="49"/>
      <c r="AU2237" s="49"/>
    </row>
    <row r="2238" spans="3:47" ht="12.95" customHeight="1" x14ac:dyDescent="0.2">
      <c r="C2238" s="71"/>
      <c r="D2238" s="71"/>
      <c r="AA2238" s="49"/>
      <c r="AB2238" s="49"/>
      <c r="AC2238" s="49"/>
      <c r="AD2238" s="49"/>
      <c r="AE2238" s="49"/>
      <c r="AF2238" s="80"/>
      <c r="AG2238" s="4"/>
      <c r="AN2238" s="49"/>
      <c r="AO2238" s="49"/>
      <c r="AP2238" s="49"/>
      <c r="AQ2238" s="49"/>
      <c r="AR2238" s="49"/>
      <c r="AS2238" s="49"/>
      <c r="AT2238" s="49"/>
      <c r="AU2238" s="49"/>
    </row>
    <row r="2239" spans="3:47" ht="12.95" customHeight="1" x14ac:dyDescent="0.2">
      <c r="C2239" s="71"/>
      <c r="D2239" s="71"/>
      <c r="AA2239" s="49"/>
      <c r="AB2239" s="49"/>
      <c r="AC2239" s="49"/>
      <c r="AD2239" s="49"/>
      <c r="AE2239" s="49"/>
      <c r="AF2239" s="80"/>
      <c r="AG2239" s="4"/>
      <c r="AN2239" s="49"/>
      <c r="AO2239" s="49"/>
      <c r="AP2239" s="49"/>
      <c r="AQ2239" s="49"/>
      <c r="AR2239" s="49"/>
      <c r="AS2239" s="49"/>
      <c r="AT2239" s="49"/>
      <c r="AU2239" s="49"/>
    </row>
    <row r="2240" spans="3:47" ht="12.95" customHeight="1" x14ac:dyDescent="0.2">
      <c r="C2240" s="71"/>
      <c r="D2240" s="71"/>
      <c r="AA2240" s="49"/>
      <c r="AB2240" s="49"/>
      <c r="AC2240" s="49"/>
      <c r="AD2240" s="49"/>
      <c r="AE2240" s="49"/>
      <c r="AF2240" s="80"/>
      <c r="AG2240" s="4"/>
      <c r="AN2240" s="49"/>
      <c r="AO2240" s="49"/>
      <c r="AP2240" s="49"/>
      <c r="AQ2240" s="49"/>
      <c r="AR2240" s="49"/>
      <c r="AS2240" s="49"/>
      <c r="AT2240" s="49"/>
      <c r="AU2240" s="49"/>
    </row>
    <row r="2241" spans="3:47" ht="12.95" customHeight="1" x14ac:dyDescent="0.2">
      <c r="C2241" s="71"/>
      <c r="D2241" s="71"/>
      <c r="AA2241" s="49"/>
      <c r="AB2241" s="49"/>
      <c r="AC2241" s="49"/>
      <c r="AD2241" s="49"/>
      <c r="AE2241" s="49"/>
      <c r="AF2241" s="80"/>
      <c r="AG2241" s="4"/>
      <c r="AN2241" s="49"/>
      <c r="AO2241" s="49"/>
      <c r="AP2241" s="49"/>
      <c r="AQ2241" s="49"/>
      <c r="AR2241" s="49"/>
      <c r="AS2241" s="49"/>
      <c r="AT2241" s="49"/>
      <c r="AU2241" s="49"/>
    </row>
    <row r="2242" spans="3:47" ht="12.95" customHeight="1" x14ac:dyDescent="0.2">
      <c r="C2242" s="71"/>
      <c r="D2242" s="71"/>
      <c r="AA2242" s="49"/>
      <c r="AB2242" s="49"/>
      <c r="AC2242" s="49"/>
      <c r="AD2242" s="49"/>
      <c r="AE2242" s="49"/>
      <c r="AF2242" s="80"/>
      <c r="AG2242" s="4"/>
      <c r="AN2242" s="49"/>
      <c r="AO2242" s="49"/>
      <c r="AP2242" s="49"/>
      <c r="AQ2242" s="49"/>
      <c r="AR2242" s="49"/>
      <c r="AS2242" s="49"/>
      <c r="AT2242" s="49"/>
      <c r="AU2242" s="49"/>
    </row>
    <row r="2243" spans="3:47" ht="12.95" customHeight="1" x14ac:dyDescent="0.2">
      <c r="C2243" s="71"/>
      <c r="D2243" s="71"/>
      <c r="AA2243" s="49"/>
      <c r="AB2243" s="49"/>
      <c r="AC2243" s="49"/>
      <c r="AD2243" s="49"/>
      <c r="AE2243" s="49"/>
      <c r="AF2243" s="80"/>
      <c r="AG2243" s="4"/>
      <c r="AN2243" s="49"/>
      <c r="AO2243" s="49"/>
      <c r="AP2243" s="49"/>
      <c r="AQ2243" s="49"/>
      <c r="AR2243" s="49"/>
      <c r="AS2243" s="49"/>
      <c r="AT2243" s="49"/>
      <c r="AU2243" s="49"/>
    </row>
    <row r="2244" spans="3:47" ht="12.95" customHeight="1" x14ac:dyDescent="0.2">
      <c r="C2244" s="71"/>
      <c r="D2244" s="71"/>
      <c r="AA2244" s="49"/>
      <c r="AB2244" s="49"/>
      <c r="AC2244" s="49"/>
      <c r="AD2244" s="49"/>
      <c r="AE2244" s="49"/>
      <c r="AF2244" s="80"/>
      <c r="AG2244" s="4"/>
      <c r="AN2244" s="49"/>
      <c r="AO2244" s="49"/>
      <c r="AP2244" s="49"/>
      <c r="AQ2244" s="49"/>
      <c r="AR2244" s="49"/>
      <c r="AS2244" s="49"/>
      <c r="AT2244" s="49"/>
      <c r="AU2244" s="49"/>
    </row>
    <row r="2245" spans="3:47" ht="12.95" customHeight="1" x14ac:dyDescent="0.2">
      <c r="C2245" s="71"/>
      <c r="D2245" s="71"/>
      <c r="AA2245" s="49"/>
      <c r="AB2245" s="49"/>
      <c r="AC2245" s="49"/>
      <c r="AD2245" s="49"/>
      <c r="AE2245" s="49"/>
      <c r="AF2245" s="80"/>
      <c r="AG2245" s="4"/>
      <c r="AN2245" s="49"/>
      <c r="AO2245" s="49"/>
      <c r="AP2245" s="49"/>
      <c r="AQ2245" s="49"/>
      <c r="AR2245" s="49"/>
      <c r="AS2245" s="49"/>
      <c r="AT2245" s="49"/>
      <c r="AU2245" s="49"/>
    </row>
    <row r="2246" spans="3:47" ht="12.95" customHeight="1" x14ac:dyDescent="0.2">
      <c r="C2246" s="71"/>
      <c r="D2246" s="71"/>
      <c r="AA2246" s="49"/>
      <c r="AB2246" s="49"/>
      <c r="AC2246" s="49"/>
      <c r="AD2246" s="49"/>
      <c r="AE2246" s="49"/>
      <c r="AF2246" s="80"/>
      <c r="AG2246" s="4"/>
      <c r="AN2246" s="49"/>
      <c r="AO2246" s="49"/>
      <c r="AP2246" s="49"/>
      <c r="AQ2246" s="49"/>
      <c r="AR2246" s="49"/>
      <c r="AS2246" s="49"/>
      <c r="AT2246" s="49"/>
      <c r="AU2246" s="49"/>
    </row>
    <row r="2247" spans="3:47" ht="12.95" customHeight="1" x14ac:dyDescent="0.2">
      <c r="C2247" s="71"/>
      <c r="D2247" s="71"/>
      <c r="AA2247" s="49"/>
      <c r="AB2247" s="49"/>
      <c r="AC2247" s="49"/>
      <c r="AD2247" s="49"/>
      <c r="AE2247" s="49"/>
      <c r="AF2247" s="80"/>
      <c r="AG2247" s="4"/>
      <c r="AN2247" s="49"/>
      <c r="AO2247" s="49"/>
      <c r="AP2247" s="49"/>
      <c r="AQ2247" s="49"/>
      <c r="AR2247" s="49"/>
      <c r="AS2247" s="49"/>
      <c r="AT2247" s="49"/>
      <c r="AU2247" s="49"/>
    </row>
    <row r="2248" spans="3:47" ht="12.95" customHeight="1" x14ac:dyDescent="0.2">
      <c r="C2248" s="71"/>
      <c r="D2248" s="71"/>
      <c r="AA2248" s="49"/>
      <c r="AB2248" s="49"/>
      <c r="AC2248" s="49"/>
      <c r="AD2248" s="49"/>
      <c r="AE2248" s="49"/>
      <c r="AF2248" s="80"/>
      <c r="AG2248" s="4"/>
      <c r="AN2248" s="49"/>
      <c r="AO2248" s="49"/>
      <c r="AP2248" s="49"/>
      <c r="AQ2248" s="49"/>
      <c r="AR2248" s="49"/>
      <c r="AS2248" s="49"/>
      <c r="AT2248" s="49"/>
      <c r="AU2248" s="49"/>
    </row>
    <row r="2249" spans="3:47" ht="12.95" customHeight="1" x14ac:dyDescent="0.2">
      <c r="C2249" s="71"/>
      <c r="D2249" s="71"/>
      <c r="AA2249" s="49"/>
      <c r="AB2249" s="49"/>
      <c r="AC2249" s="49"/>
      <c r="AD2249" s="49"/>
      <c r="AE2249" s="49"/>
      <c r="AF2249" s="80"/>
      <c r="AG2249" s="4"/>
      <c r="AN2249" s="49"/>
      <c r="AO2249" s="49"/>
      <c r="AP2249" s="49"/>
      <c r="AQ2249" s="49"/>
      <c r="AR2249" s="49"/>
      <c r="AS2249" s="49"/>
      <c r="AT2249" s="49"/>
      <c r="AU2249" s="49"/>
    </row>
    <row r="2250" spans="3:47" ht="12.95" customHeight="1" x14ac:dyDescent="0.2">
      <c r="C2250" s="71"/>
      <c r="D2250" s="71"/>
      <c r="AA2250" s="49"/>
      <c r="AB2250" s="49"/>
      <c r="AC2250" s="49"/>
      <c r="AD2250" s="49"/>
      <c r="AE2250" s="49"/>
      <c r="AF2250" s="80"/>
      <c r="AG2250" s="4"/>
      <c r="AN2250" s="49"/>
      <c r="AO2250" s="49"/>
      <c r="AP2250" s="49"/>
      <c r="AQ2250" s="49"/>
      <c r="AR2250" s="49"/>
      <c r="AS2250" s="49"/>
      <c r="AT2250" s="49"/>
      <c r="AU2250" s="49"/>
    </row>
    <row r="2251" spans="3:47" ht="12.95" customHeight="1" x14ac:dyDescent="0.2">
      <c r="C2251" s="71"/>
      <c r="D2251" s="71"/>
      <c r="AA2251" s="49"/>
      <c r="AB2251" s="49"/>
      <c r="AC2251" s="49"/>
      <c r="AD2251" s="49"/>
      <c r="AE2251" s="49"/>
      <c r="AF2251" s="80"/>
      <c r="AG2251" s="4"/>
      <c r="AN2251" s="49"/>
      <c r="AO2251" s="49"/>
      <c r="AP2251" s="49"/>
      <c r="AQ2251" s="49"/>
      <c r="AR2251" s="49"/>
      <c r="AS2251" s="49"/>
      <c r="AT2251" s="49"/>
      <c r="AU2251" s="49"/>
    </row>
    <row r="2252" spans="3:47" ht="12.95" customHeight="1" x14ac:dyDescent="0.2">
      <c r="C2252" s="71"/>
      <c r="D2252" s="71"/>
      <c r="AA2252" s="49"/>
      <c r="AB2252" s="49"/>
      <c r="AC2252" s="49"/>
      <c r="AD2252" s="49"/>
      <c r="AE2252" s="49"/>
      <c r="AF2252" s="80"/>
      <c r="AG2252" s="4"/>
      <c r="AN2252" s="49"/>
      <c r="AO2252" s="49"/>
      <c r="AP2252" s="49"/>
      <c r="AQ2252" s="49"/>
      <c r="AR2252" s="49"/>
      <c r="AS2252" s="49"/>
      <c r="AT2252" s="49"/>
      <c r="AU2252" s="49"/>
    </row>
    <row r="2253" spans="3:47" ht="12.95" customHeight="1" x14ac:dyDescent="0.2">
      <c r="C2253" s="71"/>
      <c r="D2253" s="71"/>
      <c r="AA2253" s="49"/>
      <c r="AB2253" s="49"/>
      <c r="AC2253" s="49"/>
      <c r="AD2253" s="49"/>
      <c r="AE2253" s="49"/>
      <c r="AF2253" s="80"/>
      <c r="AG2253" s="4"/>
      <c r="AN2253" s="49"/>
      <c r="AO2253" s="49"/>
      <c r="AP2253" s="49"/>
      <c r="AQ2253" s="49"/>
      <c r="AR2253" s="49"/>
      <c r="AS2253" s="49"/>
      <c r="AT2253" s="49"/>
      <c r="AU2253" s="49"/>
    </row>
    <row r="2254" spans="3:47" ht="12.95" customHeight="1" x14ac:dyDescent="0.2">
      <c r="C2254" s="71"/>
      <c r="D2254" s="71"/>
      <c r="AA2254" s="49"/>
      <c r="AB2254" s="49"/>
      <c r="AC2254" s="49"/>
      <c r="AD2254" s="49"/>
      <c r="AE2254" s="49"/>
      <c r="AF2254" s="80"/>
      <c r="AG2254" s="4"/>
      <c r="AN2254" s="49"/>
      <c r="AO2254" s="49"/>
      <c r="AP2254" s="49"/>
      <c r="AQ2254" s="49"/>
      <c r="AR2254" s="49"/>
      <c r="AS2254" s="49"/>
      <c r="AT2254" s="49"/>
      <c r="AU2254" s="49"/>
    </row>
    <row r="2255" spans="3:47" ht="12.95" customHeight="1" x14ac:dyDescent="0.2">
      <c r="C2255" s="71"/>
      <c r="D2255" s="71"/>
      <c r="AA2255" s="49"/>
      <c r="AB2255" s="49"/>
      <c r="AC2255" s="49"/>
      <c r="AD2255" s="49"/>
      <c r="AE2255" s="49"/>
      <c r="AF2255" s="80"/>
      <c r="AG2255" s="4"/>
      <c r="AN2255" s="49"/>
      <c r="AO2255" s="49"/>
      <c r="AP2255" s="49"/>
      <c r="AQ2255" s="49"/>
      <c r="AR2255" s="49"/>
      <c r="AS2255" s="49"/>
      <c r="AT2255" s="49"/>
      <c r="AU2255" s="49"/>
    </row>
    <row r="2256" spans="3:47" ht="12.95" customHeight="1" x14ac:dyDescent="0.2">
      <c r="C2256" s="71"/>
      <c r="D2256" s="71"/>
      <c r="AA2256" s="49"/>
      <c r="AB2256" s="49"/>
      <c r="AC2256" s="49"/>
      <c r="AD2256" s="49"/>
      <c r="AE2256" s="49"/>
      <c r="AF2256" s="80"/>
      <c r="AG2256" s="4"/>
      <c r="AN2256" s="49"/>
      <c r="AO2256" s="49"/>
      <c r="AP2256" s="49"/>
      <c r="AQ2256" s="49"/>
      <c r="AR2256" s="49"/>
      <c r="AS2256" s="49"/>
      <c r="AT2256" s="49"/>
      <c r="AU2256" s="49"/>
    </row>
    <row r="2257" spans="3:47" ht="12.95" customHeight="1" x14ac:dyDescent="0.2">
      <c r="C2257" s="71"/>
      <c r="D2257" s="71"/>
      <c r="AA2257" s="49"/>
      <c r="AB2257" s="49"/>
      <c r="AC2257" s="49"/>
      <c r="AD2257" s="49"/>
      <c r="AE2257" s="49"/>
      <c r="AF2257" s="80"/>
      <c r="AG2257" s="4"/>
      <c r="AN2257" s="49"/>
      <c r="AO2257" s="49"/>
      <c r="AP2257" s="49"/>
      <c r="AQ2257" s="49"/>
      <c r="AR2257" s="49"/>
      <c r="AS2257" s="49"/>
      <c r="AT2257" s="49"/>
      <c r="AU2257" s="49"/>
    </row>
    <row r="2258" spans="3:47" ht="12.95" customHeight="1" x14ac:dyDescent="0.2">
      <c r="C2258" s="71"/>
      <c r="D2258" s="71"/>
      <c r="AA2258" s="49"/>
      <c r="AB2258" s="49"/>
      <c r="AC2258" s="49"/>
      <c r="AD2258" s="49"/>
      <c r="AE2258" s="49"/>
      <c r="AF2258" s="80"/>
      <c r="AG2258" s="4"/>
      <c r="AN2258" s="49"/>
      <c r="AO2258" s="49"/>
      <c r="AP2258" s="49"/>
      <c r="AQ2258" s="49"/>
      <c r="AR2258" s="49"/>
      <c r="AS2258" s="49"/>
      <c r="AT2258" s="49"/>
      <c r="AU2258" s="49"/>
    </row>
    <row r="2259" spans="3:47" ht="12.95" customHeight="1" x14ac:dyDescent="0.2">
      <c r="C2259" s="71"/>
      <c r="D2259" s="71"/>
      <c r="AA2259" s="49"/>
      <c r="AB2259" s="49"/>
      <c r="AC2259" s="49"/>
      <c r="AD2259" s="49"/>
      <c r="AE2259" s="49"/>
      <c r="AF2259" s="80"/>
      <c r="AG2259" s="4"/>
      <c r="AN2259" s="49"/>
      <c r="AO2259" s="49"/>
      <c r="AP2259" s="49"/>
      <c r="AQ2259" s="49"/>
      <c r="AR2259" s="49"/>
      <c r="AS2259" s="49"/>
      <c r="AT2259" s="49"/>
      <c r="AU2259" s="49"/>
    </row>
    <row r="2260" spans="3:47" ht="12.95" customHeight="1" x14ac:dyDescent="0.2">
      <c r="C2260" s="71"/>
      <c r="D2260" s="71"/>
      <c r="AA2260" s="49"/>
      <c r="AB2260" s="49"/>
      <c r="AC2260" s="49"/>
      <c r="AD2260" s="49"/>
      <c r="AE2260" s="49"/>
      <c r="AF2260" s="80"/>
      <c r="AG2260" s="4"/>
      <c r="AN2260" s="49"/>
      <c r="AO2260" s="49"/>
      <c r="AP2260" s="49"/>
      <c r="AQ2260" s="49"/>
      <c r="AR2260" s="49"/>
      <c r="AS2260" s="49"/>
      <c r="AT2260" s="49"/>
      <c r="AU2260" s="49"/>
    </row>
    <row r="2261" spans="3:47" ht="12.95" customHeight="1" x14ac:dyDescent="0.2">
      <c r="C2261" s="71"/>
      <c r="D2261" s="71"/>
      <c r="AA2261" s="49"/>
      <c r="AB2261" s="49"/>
      <c r="AC2261" s="49"/>
      <c r="AD2261" s="49"/>
      <c r="AE2261" s="49"/>
      <c r="AF2261" s="80"/>
      <c r="AG2261" s="4"/>
      <c r="AN2261" s="49"/>
      <c r="AO2261" s="49"/>
      <c r="AP2261" s="49"/>
      <c r="AQ2261" s="49"/>
      <c r="AR2261" s="49"/>
      <c r="AS2261" s="49"/>
      <c r="AT2261" s="49"/>
      <c r="AU2261" s="49"/>
    </row>
    <row r="2262" spans="3:47" ht="12.95" customHeight="1" x14ac:dyDescent="0.2">
      <c r="C2262" s="71"/>
      <c r="D2262" s="71"/>
      <c r="AA2262" s="49"/>
      <c r="AB2262" s="49"/>
      <c r="AC2262" s="49"/>
      <c r="AD2262" s="49"/>
      <c r="AE2262" s="49"/>
      <c r="AF2262" s="80"/>
      <c r="AG2262" s="4"/>
      <c r="AN2262" s="49"/>
      <c r="AO2262" s="49"/>
      <c r="AP2262" s="49"/>
      <c r="AQ2262" s="49"/>
      <c r="AR2262" s="49"/>
      <c r="AS2262" s="49"/>
      <c r="AT2262" s="49"/>
      <c r="AU2262" s="49"/>
    </row>
    <row r="2263" spans="3:47" ht="12.95" customHeight="1" x14ac:dyDescent="0.2">
      <c r="C2263" s="71"/>
      <c r="D2263" s="71"/>
      <c r="AA2263" s="49"/>
      <c r="AB2263" s="49"/>
      <c r="AC2263" s="49"/>
      <c r="AD2263" s="49"/>
      <c r="AE2263" s="49"/>
      <c r="AF2263" s="80"/>
      <c r="AG2263" s="4"/>
      <c r="AN2263" s="49"/>
      <c r="AO2263" s="49"/>
      <c r="AP2263" s="49"/>
      <c r="AQ2263" s="49"/>
      <c r="AR2263" s="49"/>
      <c r="AS2263" s="49"/>
      <c r="AT2263" s="49"/>
      <c r="AU2263" s="49"/>
    </row>
    <row r="2264" spans="3:47" ht="12.95" customHeight="1" x14ac:dyDescent="0.2">
      <c r="C2264" s="71"/>
      <c r="D2264" s="71"/>
      <c r="AA2264" s="49"/>
      <c r="AB2264" s="49"/>
      <c r="AC2264" s="49"/>
      <c r="AD2264" s="49"/>
      <c r="AE2264" s="49"/>
      <c r="AF2264" s="80"/>
      <c r="AG2264" s="4"/>
      <c r="AN2264" s="49"/>
      <c r="AO2264" s="49"/>
      <c r="AP2264" s="49"/>
      <c r="AQ2264" s="49"/>
      <c r="AR2264" s="49"/>
      <c r="AS2264" s="49"/>
      <c r="AT2264" s="49"/>
      <c r="AU2264" s="49"/>
    </row>
    <row r="2265" spans="3:47" ht="12.95" customHeight="1" x14ac:dyDescent="0.2">
      <c r="C2265" s="71"/>
      <c r="D2265" s="71"/>
      <c r="AA2265" s="49"/>
      <c r="AB2265" s="49"/>
      <c r="AC2265" s="49"/>
      <c r="AD2265" s="49"/>
      <c r="AE2265" s="49"/>
      <c r="AF2265" s="80"/>
      <c r="AG2265" s="4"/>
      <c r="AN2265" s="49"/>
      <c r="AO2265" s="49"/>
      <c r="AP2265" s="49"/>
      <c r="AQ2265" s="49"/>
      <c r="AR2265" s="49"/>
      <c r="AS2265" s="49"/>
      <c r="AT2265" s="49"/>
      <c r="AU2265" s="49"/>
    </row>
    <row r="2266" spans="3:47" ht="12.95" customHeight="1" x14ac:dyDescent="0.2">
      <c r="C2266" s="71"/>
      <c r="D2266" s="71"/>
      <c r="AA2266" s="49"/>
      <c r="AB2266" s="49"/>
      <c r="AC2266" s="49"/>
      <c r="AD2266" s="49"/>
      <c r="AE2266" s="49"/>
      <c r="AF2266" s="80"/>
      <c r="AG2266" s="4"/>
      <c r="AN2266" s="49"/>
      <c r="AO2266" s="49"/>
      <c r="AP2266" s="49"/>
      <c r="AQ2266" s="49"/>
      <c r="AR2266" s="49"/>
      <c r="AS2266" s="49"/>
      <c r="AT2266" s="49"/>
      <c r="AU2266" s="49"/>
    </row>
    <row r="2267" spans="3:47" ht="12.95" customHeight="1" x14ac:dyDescent="0.2">
      <c r="C2267" s="71"/>
      <c r="D2267" s="71"/>
      <c r="AA2267" s="49"/>
      <c r="AB2267" s="49"/>
      <c r="AC2267" s="49"/>
      <c r="AD2267" s="49"/>
      <c r="AE2267" s="49"/>
      <c r="AF2267" s="80"/>
      <c r="AG2267" s="4"/>
      <c r="AN2267" s="49"/>
      <c r="AO2267" s="49"/>
      <c r="AP2267" s="49"/>
      <c r="AQ2267" s="49"/>
      <c r="AR2267" s="49"/>
      <c r="AS2267" s="49"/>
      <c r="AT2267" s="49"/>
      <c r="AU2267" s="49"/>
    </row>
    <row r="2268" spans="3:47" ht="12.95" customHeight="1" x14ac:dyDescent="0.2">
      <c r="C2268" s="71"/>
      <c r="D2268" s="71"/>
      <c r="AA2268" s="49"/>
      <c r="AB2268" s="49"/>
      <c r="AC2268" s="49"/>
      <c r="AD2268" s="49"/>
      <c r="AE2268" s="49"/>
      <c r="AF2268" s="80"/>
      <c r="AG2268" s="4"/>
      <c r="AN2268" s="49"/>
      <c r="AO2268" s="49"/>
      <c r="AP2268" s="49"/>
      <c r="AQ2268" s="49"/>
      <c r="AR2268" s="49"/>
      <c r="AS2268" s="49"/>
      <c r="AT2268" s="49"/>
      <c r="AU2268" s="49"/>
    </row>
    <row r="2269" spans="3:47" ht="12.95" customHeight="1" x14ac:dyDescent="0.2">
      <c r="C2269" s="71"/>
      <c r="D2269" s="71"/>
      <c r="AA2269" s="49"/>
      <c r="AB2269" s="49"/>
      <c r="AC2269" s="49"/>
      <c r="AD2269" s="49"/>
      <c r="AE2269" s="49"/>
      <c r="AF2269" s="80"/>
      <c r="AG2269" s="4"/>
      <c r="AN2269" s="49"/>
      <c r="AO2269" s="49"/>
      <c r="AP2269" s="49"/>
      <c r="AQ2269" s="49"/>
      <c r="AR2269" s="49"/>
      <c r="AS2269" s="49"/>
      <c r="AT2269" s="49"/>
      <c r="AU2269" s="49"/>
    </row>
    <row r="2270" spans="3:47" ht="12.95" customHeight="1" x14ac:dyDescent="0.2">
      <c r="C2270" s="71"/>
      <c r="D2270" s="71"/>
      <c r="AA2270" s="49"/>
      <c r="AB2270" s="49"/>
      <c r="AC2270" s="49"/>
      <c r="AD2270" s="49"/>
      <c r="AE2270" s="49"/>
      <c r="AF2270" s="80"/>
      <c r="AG2270" s="4"/>
      <c r="AN2270" s="49"/>
      <c r="AO2270" s="49"/>
      <c r="AP2270" s="49"/>
      <c r="AQ2270" s="49"/>
      <c r="AR2270" s="49"/>
      <c r="AS2270" s="49"/>
      <c r="AT2270" s="49"/>
      <c r="AU2270" s="49"/>
    </row>
    <row r="2271" spans="3:47" ht="12.95" customHeight="1" x14ac:dyDescent="0.2">
      <c r="C2271" s="71"/>
      <c r="D2271" s="71"/>
      <c r="AA2271" s="49"/>
      <c r="AB2271" s="49"/>
      <c r="AC2271" s="49"/>
      <c r="AD2271" s="49"/>
      <c r="AE2271" s="49"/>
      <c r="AF2271" s="80"/>
      <c r="AG2271" s="4"/>
      <c r="AN2271" s="49"/>
      <c r="AO2271" s="49"/>
      <c r="AP2271" s="49"/>
      <c r="AQ2271" s="49"/>
      <c r="AR2271" s="49"/>
      <c r="AS2271" s="49"/>
      <c r="AT2271" s="49"/>
      <c r="AU2271" s="49"/>
    </row>
    <row r="2272" spans="3:47" ht="12.95" customHeight="1" x14ac:dyDescent="0.2">
      <c r="C2272" s="71"/>
      <c r="D2272" s="71"/>
      <c r="AA2272" s="49"/>
      <c r="AB2272" s="49"/>
      <c r="AC2272" s="49"/>
      <c r="AD2272" s="49"/>
      <c r="AE2272" s="49"/>
      <c r="AF2272" s="80"/>
      <c r="AG2272" s="4"/>
      <c r="AN2272" s="49"/>
      <c r="AO2272" s="49"/>
      <c r="AP2272" s="49"/>
      <c r="AQ2272" s="49"/>
      <c r="AR2272" s="49"/>
      <c r="AS2272" s="49"/>
      <c r="AT2272" s="49"/>
      <c r="AU2272" s="49"/>
    </row>
    <row r="2273" spans="3:47" ht="12.95" customHeight="1" x14ac:dyDescent="0.2">
      <c r="C2273" s="71"/>
      <c r="D2273" s="71"/>
      <c r="AA2273" s="49"/>
      <c r="AB2273" s="49"/>
      <c r="AC2273" s="49"/>
      <c r="AD2273" s="49"/>
      <c r="AE2273" s="49"/>
      <c r="AF2273" s="80"/>
      <c r="AG2273" s="4"/>
      <c r="AN2273" s="49"/>
      <c r="AO2273" s="49"/>
      <c r="AP2273" s="49"/>
      <c r="AQ2273" s="49"/>
      <c r="AR2273" s="49"/>
      <c r="AS2273" s="49"/>
      <c r="AT2273" s="49"/>
      <c r="AU2273" s="49"/>
    </row>
    <row r="2274" spans="3:47" ht="12.95" customHeight="1" x14ac:dyDescent="0.2">
      <c r="C2274" s="71"/>
      <c r="D2274" s="71"/>
      <c r="AA2274" s="49"/>
      <c r="AB2274" s="49"/>
      <c r="AC2274" s="49"/>
      <c r="AD2274" s="49"/>
      <c r="AE2274" s="49"/>
      <c r="AF2274" s="80"/>
      <c r="AG2274" s="4"/>
      <c r="AN2274" s="49"/>
      <c r="AO2274" s="49"/>
      <c r="AP2274" s="49"/>
      <c r="AQ2274" s="49"/>
      <c r="AR2274" s="49"/>
      <c r="AS2274" s="49"/>
      <c r="AT2274" s="49"/>
      <c r="AU2274" s="49"/>
    </row>
    <row r="2275" spans="3:47" ht="12.95" customHeight="1" x14ac:dyDescent="0.2">
      <c r="C2275" s="71"/>
      <c r="D2275" s="71"/>
      <c r="AA2275" s="49"/>
      <c r="AB2275" s="49"/>
      <c r="AC2275" s="49"/>
      <c r="AD2275" s="49"/>
      <c r="AE2275" s="49"/>
      <c r="AF2275" s="80"/>
      <c r="AG2275" s="4"/>
      <c r="AN2275" s="49"/>
      <c r="AO2275" s="49"/>
      <c r="AP2275" s="49"/>
      <c r="AQ2275" s="49"/>
      <c r="AR2275" s="49"/>
      <c r="AS2275" s="49"/>
      <c r="AT2275" s="49"/>
      <c r="AU2275" s="49"/>
    </row>
    <row r="2276" spans="3:47" ht="12.95" customHeight="1" x14ac:dyDescent="0.2">
      <c r="C2276" s="71"/>
      <c r="D2276" s="71"/>
      <c r="AA2276" s="49"/>
      <c r="AB2276" s="49"/>
      <c r="AC2276" s="49"/>
      <c r="AD2276" s="49"/>
      <c r="AE2276" s="49"/>
      <c r="AF2276" s="80"/>
      <c r="AG2276" s="4"/>
      <c r="AN2276" s="49"/>
      <c r="AO2276" s="49"/>
      <c r="AP2276" s="49"/>
      <c r="AQ2276" s="49"/>
      <c r="AR2276" s="49"/>
      <c r="AS2276" s="49"/>
      <c r="AT2276" s="49"/>
      <c r="AU2276" s="49"/>
    </row>
    <row r="2277" spans="3:47" ht="12.95" customHeight="1" x14ac:dyDescent="0.2">
      <c r="C2277" s="71"/>
      <c r="D2277" s="71"/>
      <c r="AA2277" s="49"/>
      <c r="AB2277" s="49"/>
      <c r="AC2277" s="49"/>
      <c r="AD2277" s="49"/>
      <c r="AE2277" s="49"/>
      <c r="AF2277" s="80"/>
      <c r="AG2277" s="4"/>
      <c r="AN2277" s="49"/>
      <c r="AO2277" s="49"/>
      <c r="AP2277" s="49"/>
      <c r="AQ2277" s="49"/>
      <c r="AR2277" s="49"/>
      <c r="AS2277" s="49"/>
      <c r="AT2277" s="49"/>
      <c r="AU2277" s="49"/>
    </row>
    <row r="2278" spans="3:47" ht="12.95" customHeight="1" x14ac:dyDescent="0.2">
      <c r="C2278" s="71"/>
      <c r="D2278" s="71"/>
      <c r="AA2278" s="49"/>
      <c r="AB2278" s="49"/>
      <c r="AC2278" s="49"/>
      <c r="AD2278" s="49"/>
      <c r="AE2278" s="49"/>
      <c r="AF2278" s="80"/>
      <c r="AG2278" s="4"/>
      <c r="AN2278" s="49"/>
      <c r="AO2278" s="49"/>
      <c r="AP2278" s="49"/>
      <c r="AQ2278" s="49"/>
      <c r="AR2278" s="49"/>
      <c r="AS2278" s="49"/>
      <c r="AT2278" s="49"/>
      <c r="AU2278" s="49"/>
    </row>
    <row r="2279" spans="3:47" ht="12.95" customHeight="1" x14ac:dyDescent="0.2">
      <c r="C2279" s="71"/>
      <c r="D2279" s="71"/>
      <c r="AA2279" s="49"/>
      <c r="AB2279" s="49"/>
      <c r="AC2279" s="49"/>
      <c r="AD2279" s="49"/>
      <c r="AE2279" s="49"/>
      <c r="AF2279" s="80"/>
      <c r="AG2279" s="4"/>
      <c r="AN2279" s="49"/>
      <c r="AO2279" s="49"/>
      <c r="AP2279" s="49"/>
      <c r="AQ2279" s="49"/>
      <c r="AR2279" s="49"/>
      <c r="AS2279" s="49"/>
      <c r="AT2279" s="49"/>
      <c r="AU2279" s="49"/>
    </row>
    <row r="2280" spans="3:47" ht="12.95" customHeight="1" x14ac:dyDescent="0.2">
      <c r="C2280" s="71"/>
      <c r="D2280" s="71"/>
      <c r="AA2280" s="49"/>
      <c r="AB2280" s="49"/>
      <c r="AC2280" s="49"/>
      <c r="AD2280" s="49"/>
      <c r="AE2280" s="49"/>
      <c r="AF2280" s="80"/>
      <c r="AG2280" s="4"/>
      <c r="AN2280" s="49"/>
      <c r="AO2280" s="49"/>
      <c r="AP2280" s="49"/>
      <c r="AQ2280" s="49"/>
      <c r="AR2280" s="49"/>
      <c r="AS2280" s="49"/>
      <c r="AT2280" s="49"/>
      <c r="AU2280" s="49"/>
    </row>
    <row r="2281" spans="3:47" ht="12.95" customHeight="1" x14ac:dyDescent="0.2">
      <c r="C2281" s="71"/>
      <c r="D2281" s="71"/>
      <c r="AA2281" s="49"/>
      <c r="AB2281" s="49"/>
      <c r="AC2281" s="49"/>
      <c r="AD2281" s="49"/>
      <c r="AE2281" s="49"/>
      <c r="AF2281" s="80"/>
      <c r="AG2281" s="4"/>
      <c r="AN2281" s="49"/>
      <c r="AO2281" s="49"/>
      <c r="AP2281" s="49"/>
      <c r="AQ2281" s="49"/>
      <c r="AR2281" s="49"/>
      <c r="AS2281" s="49"/>
      <c r="AT2281" s="49"/>
      <c r="AU2281" s="49"/>
    </row>
    <row r="2282" spans="3:47" ht="12.95" customHeight="1" x14ac:dyDescent="0.2">
      <c r="C2282" s="71"/>
      <c r="D2282" s="71"/>
      <c r="AA2282" s="49"/>
      <c r="AB2282" s="49"/>
      <c r="AC2282" s="49"/>
      <c r="AD2282" s="49"/>
      <c r="AE2282" s="49"/>
      <c r="AF2282" s="80"/>
      <c r="AG2282" s="4"/>
      <c r="AN2282" s="49"/>
      <c r="AO2282" s="49"/>
      <c r="AP2282" s="49"/>
      <c r="AQ2282" s="49"/>
      <c r="AR2282" s="49"/>
      <c r="AS2282" s="49"/>
      <c r="AT2282" s="49"/>
      <c r="AU2282" s="49"/>
    </row>
    <row r="2283" spans="3:47" ht="12.95" customHeight="1" x14ac:dyDescent="0.2">
      <c r="C2283" s="71"/>
      <c r="D2283" s="71"/>
      <c r="AA2283" s="49"/>
      <c r="AB2283" s="49"/>
      <c r="AC2283" s="49"/>
      <c r="AD2283" s="49"/>
      <c r="AE2283" s="49"/>
      <c r="AF2283" s="80"/>
      <c r="AG2283" s="4"/>
      <c r="AN2283" s="49"/>
      <c r="AO2283" s="49"/>
      <c r="AP2283" s="49"/>
      <c r="AQ2283" s="49"/>
      <c r="AR2283" s="49"/>
      <c r="AS2283" s="49"/>
      <c r="AT2283" s="49"/>
      <c r="AU2283" s="49"/>
    </row>
    <row r="2284" spans="3:47" ht="12.95" customHeight="1" x14ac:dyDescent="0.2">
      <c r="C2284" s="71"/>
      <c r="D2284" s="71"/>
      <c r="AA2284" s="49"/>
      <c r="AB2284" s="49"/>
      <c r="AC2284" s="49"/>
      <c r="AD2284" s="49"/>
      <c r="AE2284" s="49"/>
      <c r="AF2284" s="80"/>
      <c r="AG2284" s="4"/>
      <c r="AN2284" s="49"/>
      <c r="AO2284" s="49"/>
      <c r="AP2284" s="49"/>
      <c r="AQ2284" s="49"/>
      <c r="AR2284" s="49"/>
      <c r="AS2284" s="49"/>
      <c r="AT2284" s="49"/>
      <c r="AU2284" s="49"/>
    </row>
    <row r="2285" spans="3:47" ht="12.95" customHeight="1" x14ac:dyDescent="0.2">
      <c r="C2285" s="71"/>
      <c r="D2285" s="71"/>
      <c r="AA2285" s="49"/>
      <c r="AB2285" s="49"/>
      <c r="AC2285" s="49"/>
      <c r="AD2285" s="49"/>
      <c r="AE2285" s="49"/>
      <c r="AF2285" s="80"/>
      <c r="AG2285" s="4"/>
      <c r="AN2285" s="49"/>
      <c r="AO2285" s="49"/>
      <c r="AP2285" s="49"/>
      <c r="AQ2285" s="49"/>
      <c r="AR2285" s="49"/>
      <c r="AS2285" s="49"/>
      <c r="AT2285" s="49"/>
      <c r="AU2285" s="49"/>
    </row>
    <row r="2286" spans="3:47" ht="12.95" customHeight="1" x14ac:dyDescent="0.2">
      <c r="C2286" s="71"/>
      <c r="D2286" s="71"/>
      <c r="AA2286" s="49"/>
      <c r="AB2286" s="49"/>
      <c r="AC2286" s="49"/>
      <c r="AD2286" s="49"/>
      <c r="AE2286" s="49"/>
      <c r="AF2286" s="80"/>
      <c r="AG2286" s="4"/>
      <c r="AN2286" s="49"/>
      <c r="AO2286" s="49"/>
      <c r="AP2286" s="49"/>
      <c r="AQ2286" s="49"/>
      <c r="AR2286" s="49"/>
      <c r="AS2286" s="49"/>
      <c r="AT2286" s="49"/>
      <c r="AU2286" s="49"/>
    </row>
    <row r="2287" spans="3:47" ht="12.95" customHeight="1" x14ac:dyDescent="0.2">
      <c r="C2287" s="71"/>
      <c r="D2287" s="71"/>
      <c r="AA2287" s="49"/>
      <c r="AB2287" s="49"/>
      <c r="AC2287" s="49"/>
      <c r="AD2287" s="49"/>
      <c r="AE2287" s="49"/>
      <c r="AF2287" s="80"/>
      <c r="AG2287" s="4"/>
      <c r="AN2287" s="49"/>
      <c r="AO2287" s="49"/>
      <c r="AP2287" s="49"/>
      <c r="AQ2287" s="49"/>
      <c r="AR2287" s="49"/>
      <c r="AS2287" s="49"/>
      <c r="AT2287" s="49"/>
      <c r="AU2287" s="49"/>
    </row>
    <row r="2288" spans="3:47" ht="12.95" customHeight="1" x14ac:dyDescent="0.2">
      <c r="C2288" s="71"/>
      <c r="D2288" s="71"/>
      <c r="AA2288" s="49"/>
      <c r="AB2288" s="49"/>
      <c r="AC2288" s="49"/>
      <c r="AD2288" s="49"/>
      <c r="AE2288" s="49"/>
      <c r="AF2288" s="80"/>
      <c r="AG2288" s="4"/>
      <c r="AN2288" s="49"/>
      <c r="AO2288" s="49"/>
      <c r="AP2288" s="49"/>
      <c r="AQ2288" s="49"/>
      <c r="AR2288" s="49"/>
      <c r="AS2288" s="49"/>
      <c r="AT2288" s="49"/>
      <c r="AU2288" s="49"/>
    </row>
    <row r="2289" spans="3:47" ht="12.95" customHeight="1" x14ac:dyDescent="0.2">
      <c r="C2289" s="71"/>
      <c r="D2289" s="71"/>
      <c r="AA2289" s="49"/>
      <c r="AB2289" s="49"/>
      <c r="AC2289" s="49"/>
      <c r="AD2289" s="49"/>
      <c r="AE2289" s="49"/>
      <c r="AF2289" s="80"/>
      <c r="AG2289" s="4"/>
      <c r="AN2289" s="49"/>
      <c r="AO2289" s="49"/>
      <c r="AP2289" s="49"/>
      <c r="AQ2289" s="49"/>
      <c r="AR2289" s="49"/>
      <c r="AS2289" s="49"/>
      <c r="AT2289" s="49"/>
      <c r="AU2289" s="49"/>
    </row>
    <row r="2290" spans="3:47" ht="12.95" customHeight="1" x14ac:dyDescent="0.2">
      <c r="C2290" s="71"/>
      <c r="D2290" s="71"/>
      <c r="AA2290" s="49"/>
      <c r="AB2290" s="49"/>
      <c r="AC2290" s="49"/>
      <c r="AD2290" s="49"/>
      <c r="AE2290" s="49"/>
      <c r="AF2290" s="80"/>
      <c r="AG2290" s="4"/>
      <c r="AN2290" s="49"/>
      <c r="AO2290" s="49"/>
      <c r="AP2290" s="49"/>
      <c r="AQ2290" s="49"/>
      <c r="AR2290" s="49"/>
      <c r="AS2290" s="49"/>
      <c r="AT2290" s="49"/>
      <c r="AU2290" s="49"/>
    </row>
    <row r="2291" spans="3:47" ht="12.95" customHeight="1" x14ac:dyDescent="0.2">
      <c r="C2291" s="71"/>
      <c r="D2291" s="71"/>
      <c r="AA2291" s="49"/>
      <c r="AB2291" s="49"/>
      <c r="AC2291" s="49"/>
      <c r="AD2291" s="49"/>
      <c r="AE2291" s="49"/>
      <c r="AF2291" s="80"/>
      <c r="AG2291" s="4"/>
      <c r="AN2291" s="49"/>
      <c r="AO2291" s="49"/>
      <c r="AP2291" s="49"/>
      <c r="AQ2291" s="49"/>
      <c r="AR2291" s="49"/>
      <c r="AS2291" s="49"/>
      <c r="AT2291" s="49"/>
      <c r="AU2291" s="49"/>
    </row>
    <row r="2292" spans="3:47" ht="12.95" customHeight="1" x14ac:dyDescent="0.2">
      <c r="C2292" s="71"/>
      <c r="D2292" s="71"/>
      <c r="AA2292" s="49"/>
      <c r="AB2292" s="49"/>
      <c r="AC2292" s="49"/>
      <c r="AD2292" s="49"/>
      <c r="AE2292" s="49"/>
      <c r="AF2292" s="80"/>
      <c r="AG2292" s="4"/>
      <c r="AN2292" s="49"/>
      <c r="AO2292" s="49"/>
      <c r="AP2292" s="49"/>
      <c r="AQ2292" s="49"/>
      <c r="AR2292" s="49"/>
      <c r="AS2292" s="49"/>
      <c r="AT2292" s="49"/>
      <c r="AU2292" s="49"/>
    </row>
    <row r="2293" spans="3:47" ht="12.95" customHeight="1" x14ac:dyDescent="0.2">
      <c r="C2293" s="71"/>
      <c r="D2293" s="71"/>
      <c r="AA2293" s="49"/>
      <c r="AB2293" s="49"/>
      <c r="AC2293" s="49"/>
      <c r="AD2293" s="49"/>
      <c r="AE2293" s="49"/>
      <c r="AF2293" s="80"/>
      <c r="AG2293" s="4"/>
      <c r="AN2293" s="49"/>
      <c r="AO2293" s="49"/>
      <c r="AP2293" s="49"/>
      <c r="AQ2293" s="49"/>
      <c r="AR2293" s="49"/>
      <c r="AS2293" s="49"/>
      <c r="AT2293" s="49"/>
      <c r="AU2293" s="49"/>
    </row>
    <row r="2294" spans="3:47" ht="12.95" customHeight="1" x14ac:dyDescent="0.2">
      <c r="C2294" s="71"/>
      <c r="D2294" s="71"/>
      <c r="AA2294" s="49"/>
      <c r="AB2294" s="49"/>
      <c r="AC2294" s="49"/>
      <c r="AD2294" s="49"/>
      <c r="AE2294" s="49"/>
      <c r="AF2294" s="80"/>
      <c r="AG2294" s="4"/>
      <c r="AN2294" s="49"/>
      <c r="AO2294" s="49"/>
      <c r="AP2294" s="49"/>
      <c r="AQ2294" s="49"/>
      <c r="AR2294" s="49"/>
      <c r="AS2294" s="49"/>
      <c r="AT2294" s="49"/>
      <c r="AU2294" s="49"/>
    </row>
    <row r="2295" spans="3:47" ht="12.95" customHeight="1" x14ac:dyDescent="0.2">
      <c r="C2295" s="71"/>
      <c r="D2295" s="71"/>
      <c r="AA2295" s="49"/>
      <c r="AB2295" s="49"/>
      <c r="AC2295" s="49"/>
      <c r="AD2295" s="49"/>
      <c r="AE2295" s="49"/>
      <c r="AF2295" s="80"/>
      <c r="AG2295" s="4"/>
      <c r="AN2295" s="49"/>
      <c r="AO2295" s="49"/>
      <c r="AP2295" s="49"/>
      <c r="AQ2295" s="49"/>
      <c r="AR2295" s="49"/>
      <c r="AS2295" s="49"/>
      <c r="AT2295" s="49"/>
      <c r="AU2295" s="49"/>
    </row>
    <row r="2296" spans="3:47" ht="12.95" customHeight="1" x14ac:dyDescent="0.2">
      <c r="C2296" s="71"/>
      <c r="D2296" s="71"/>
      <c r="AA2296" s="49"/>
      <c r="AB2296" s="49"/>
      <c r="AC2296" s="49"/>
      <c r="AD2296" s="49"/>
      <c r="AE2296" s="49"/>
      <c r="AF2296" s="80"/>
      <c r="AG2296" s="4"/>
      <c r="AN2296" s="49"/>
      <c r="AO2296" s="49"/>
      <c r="AP2296" s="49"/>
      <c r="AQ2296" s="49"/>
      <c r="AR2296" s="49"/>
      <c r="AS2296" s="49"/>
      <c r="AT2296" s="49"/>
      <c r="AU2296" s="49"/>
    </row>
    <row r="2297" spans="3:47" ht="12.95" customHeight="1" x14ac:dyDescent="0.2">
      <c r="C2297" s="71"/>
      <c r="D2297" s="71"/>
      <c r="AA2297" s="49"/>
      <c r="AB2297" s="49"/>
      <c r="AC2297" s="49"/>
      <c r="AD2297" s="49"/>
      <c r="AE2297" s="49"/>
      <c r="AF2297" s="80"/>
      <c r="AG2297" s="4"/>
      <c r="AN2297" s="49"/>
      <c r="AO2297" s="49"/>
      <c r="AP2297" s="49"/>
      <c r="AQ2297" s="49"/>
      <c r="AR2297" s="49"/>
      <c r="AS2297" s="49"/>
      <c r="AT2297" s="49"/>
      <c r="AU2297" s="49"/>
    </row>
    <row r="2298" spans="3:47" ht="12.95" customHeight="1" x14ac:dyDescent="0.2">
      <c r="C2298" s="71"/>
      <c r="D2298" s="71"/>
      <c r="AA2298" s="49"/>
      <c r="AB2298" s="49"/>
      <c r="AC2298" s="49"/>
      <c r="AD2298" s="49"/>
      <c r="AE2298" s="49"/>
      <c r="AF2298" s="80"/>
      <c r="AG2298" s="4"/>
      <c r="AN2298" s="49"/>
      <c r="AO2298" s="49"/>
      <c r="AP2298" s="49"/>
      <c r="AQ2298" s="49"/>
      <c r="AR2298" s="49"/>
      <c r="AS2298" s="49"/>
      <c r="AT2298" s="49"/>
      <c r="AU2298" s="49"/>
    </row>
    <row r="2299" spans="3:47" ht="12.95" customHeight="1" x14ac:dyDescent="0.2">
      <c r="C2299" s="71"/>
      <c r="D2299" s="71"/>
      <c r="AA2299" s="49"/>
      <c r="AB2299" s="49"/>
      <c r="AC2299" s="49"/>
      <c r="AD2299" s="49"/>
      <c r="AE2299" s="49"/>
      <c r="AF2299" s="80"/>
      <c r="AG2299" s="4"/>
      <c r="AN2299" s="49"/>
      <c r="AO2299" s="49"/>
      <c r="AP2299" s="49"/>
      <c r="AQ2299" s="49"/>
      <c r="AR2299" s="49"/>
      <c r="AS2299" s="49"/>
      <c r="AT2299" s="49"/>
      <c r="AU2299" s="49"/>
    </row>
    <row r="2300" spans="3:47" ht="12.95" customHeight="1" x14ac:dyDescent="0.2">
      <c r="C2300" s="71"/>
      <c r="D2300" s="71"/>
      <c r="AA2300" s="49"/>
      <c r="AB2300" s="49"/>
      <c r="AC2300" s="49"/>
      <c r="AD2300" s="49"/>
      <c r="AE2300" s="49"/>
      <c r="AF2300" s="80"/>
      <c r="AG2300" s="4"/>
      <c r="AN2300" s="49"/>
      <c r="AO2300" s="49"/>
      <c r="AP2300" s="49"/>
      <c r="AQ2300" s="49"/>
      <c r="AR2300" s="49"/>
      <c r="AS2300" s="49"/>
      <c r="AT2300" s="49"/>
      <c r="AU2300" s="49"/>
    </row>
    <row r="2301" spans="3:47" ht="12.95" customHeight="1" x14ac:dyDescent="0.2">
      <c r="C2301" s="71"/>
      <c r="D2301" s="71"/>
      <c r="AA2301" s="49"/>
      <c r="AB2301" s="49"/>
      <c r="AC2301" s="49"/>
      <c r="AD2301" s="49"/>
      <c r="AE2301" s="49"/>
      <c r="AF2301" s="80"/>
      <c r="AG2301" s="4"/>
      <c r="AN2301" s="49"/>
      <c r="AO2301" s="49"/>
      <c r="AP2301" s="49"/>
      <c r="AQ2301" s="49"/>
      <c r="AR2301" s="49"/>
      <c r="AS2301" s="49"/>
      <c r="AT2301" s="49"/>
      <c r="AU2301" s="49"/>
    </row>
    <row r="2302" spans="3:47" ht="12.95" customHeight="1" x14ac:dyDescent="0.2">
      <c r="C2302" s="71"/>
      <c r="D2302" s="71"/>
      <c r="AA2302" s="49"/>
      <c r="AB2302" s="49"/>
      <c r="AC2302" s="49"/>
      <c r="AD2302" s="49"/>
      <c r="AE2302" s="49"/>
      <c r="AF2302" s="80"/>
      <c r="AG2302" s="4"/>
      <c r="AN2302" s="49"/>
      <c r="AO2302" s="49"/>
      <c r="AP2302" s="49"/>
      <c r="AQ2302" s="49"/>
      <c r="AR2302" s="49"/>
      <c r="AS2302" s="49"/>
      <c r="AT2302" s="49"/>
      <c r="AU2302" s="49"/>
    </row>
    <row r="2303" spans="3:47" ht="12.95" customHeight="1" x14ac:dyDescent="0.2">
      <c r="C2303" s="71"/>
      <c r="D2303" s="71"/>
      <c r="AA2303" s="49"/>
      <c r="AB2303" s="49"/>
      <c r="AC2303" s="49"/>
      <c r="AD2303" s="49"/>
      <c r="AE2303" s="49"/>
      <c r="AF2303" s="80"/>
      <c r="AG2303" s="4"/>
      <c r="AN2303" s="49"/>
      <c r="AO2303" s="49"/>
      <c r="AP2303" s="49"/>
      <c r="AQ2303" s="49"/>
      <c r="AR2303" s="49"/>
      <c r="AS2303" s="49"/>
      <c r="AT2303" s="49"/>
      <c r="AU2303" s="49"/>
    </row>
    <row r="2304" spans="3:47" ht="12.95" customHeight="1" x14ac:dyDescent="0.2">
      <c r="C2304" s="71"/>
      <c r="D2304" s="71"/>
      <c r="AA2304" s="49"/>
      <c r="AB2304" s="49"/>
      <c r="AC2304" s="49"/>
      <c r="AD2304" s="49"/>
      <c r="AE2304" s="49"/>
      <c r="AF2304" s="80"/>
      <c r="AG2304" s="4"/>
      <c r="AN2304" s="49"/>
      <c r="AO2304" s="49"/>
      <c r="AP2304" s="49"/>
      <c r="AQ2304" s="49"/>
      <c r="AR2304" s="49"/>
      <c r="AS2304" s="49"/>
      <c r="AT2304" s="49"/>
      <c r="AU2304" s="49"/>
    </row>
    <row r="2305" spans="3:47" ht="12.95" customHeight="1" x14ac:dyDescent="0.2">
      <c r="C2305" s="71"/>
      <c r="D2305" s="71"/>
      <c r="AA2305" s="49"/>
      <c r="AB2305" s="49"/>
      <c r="AC2305" s="49"/>
      <c r="AD2305" s="49"/>
      <c r="AE2305" s="49"/>
      <c r="AF2305" s="80"/>
      <c r="AG2305" s="4"/>
      <c r="AN2305" s="49"/>
      <c r="AO2305" s="49"/>
      <c r="AP2305" s="49"/>
      <c r="AQ2305" s="49"/>
      <c r="AR2305" s="49"/>
      <c r="AS2305" s="49"/>
      <c r="AT2305" s="49"/>
      <c r="AU2305" s="49"/>
    </row>
    <row r="2306" spans="3:47" ht="12.95" customHeight="1" x14ac:dyDescent="0.2">
      <c r="C2306" s="71"/>
      <c r="D2306" s="71"/>
      <c r="AA2306" s="49"/>
      <c r="AB2306" s="49"/>
      <c r="AC2306" s="49"/>
      <c r="AD2306" s="49"/>
      <c r="AE2306" s="49"/>
      <c r="AF2306" s="80"/>
      <c r="AG2306" s="4"/>
      <c r="AN2306" s="49"/>
      <c r="AO2306" s="49"/>
      <c r="AP2306" s="49"/>
      <c r="AQ2306" s="49"/>
      <c r="AR2306" s="49"/>
      <c r="AS2306" s="49"/>
      <c r="AT2306" s="49"/>
      <c r="AU2306" s="49"/>
    </row>
    <row r="2307" spans="3:47" ht="12.95" customHeight="1" x14ac:dyDescent="0.2">
      <c r="C2307" s="71"/>
      <c r="D2307" s="71"/>
      <c r="AA2307" s="49"/>
      <c r="AB2307" s="49"/>
      <c r="AC2307" s="49"/>
      <c r="AD2307" s="49"/>
      <c r="AE2307" s="49"/>
      <c r="AF2307" s="80"/>
      <c r="AG2307" s="4"/>
      <c r="AN2307" s="49"/>
      <c r="AO2307" s="49"/>
      <c r="AP2307" s="49"/>
      <c r="AQ2307" s="49"/>
      <c r="AR2307" s="49"/>
      <c r="AS2307" s="49"/>
      <c r="AT2307" s="49"/>
      <c r="AU2307" s="49"/>
    </row>
    <row r="2308" spans="3:47" ht="12.95" customHeight="1" x14ac:dyDescent="0.2">
      <c r="C2308" s="71"/>
      <c r="D2308" s="71"/>
      <c r="AA2308" s="49"/>
      <c r="AB2308" s="49"/>
      <c r="AC2308" s="49"/>
      <c r="AD2308" s="49"/>
      <c r="AE2308" s="49"/>
      <c r="AF2308" s="80"/>
      <c r="AG2308" s="4"/>
      <c r="AN2308" s="49"/>
      <c r="AO2308" s="49"/>
      <c r="AP2308" s="49"/>
      <c r="AQ2308" s="49"/>
      <c r="AR2308" s="49"/>
      <c r="AS2308" s="49"/>
      <c r="AT2308" s="49"/>
      <c r="AU2308" s="49"/>
    </row>
    <row r="2309" spans="3:47" ht="12.95" customHeight="1" x14ac:dyDescent="0.2">
      <c r="C2309" s="71"/>
      <c r="D2309" s="71"/>
      <c r="AA2309" s="49"/>
      <c r="AB2309" s="49"/>
      <c r="AC2309" s="49"/>
      <c r="AD2309" s="49"/>
      <c r="AE2309" s="49"/>
      <c r="AF2309" s="80"/>
      <c r="AG2309" s="4"/>
      <c r="AN2309" s="49"/>
      <c r="AO2309" s="49"/>
      <c r="AP2309" s="49"/>
      <c r="AQ2309" s="49"/>
      <c r="AR2309" s="49"/>
      <c r="AS2309" s="49"/>
      <c r="AT2309" s="49"/>
      <c r="AU2309" s="49"/>
    </row>
    <row r="2310" spans="3:47" ht="12.95" customHeight="1" x14ac:dyDescent="0.2">
      <c r="C2310" s="71"/>
      <c r="D2310" s="71"/>
      <c r="AA2310" s="49"/>
      <c r="AB2310" s="49"/>
      <c r="AC2310" s="49"/>
      <c r="AD2310" s="49"/>
      <c r="AE2310" s="49"/>
      <c r="AF2310" s="80"/>
      <c r="AG2310" s="4"/>
      <c r="AN2310" s="49"/>
      <c r="AO2310" s="49"/>
      <c r="AP2310" s="49"/>
      <c r="AQ2310" s="49"/>
      <c r="AR2310" s="49"/>
      <c r="AS2310" s="49"/>
      <c r="AT2310" s="49"/>
      <c r="AU2310" s="49"/>
    </row>
    <row r="2311" spans="3:47" ht="12.95" customHeight="1" x14ac:dyDescent="0.2">
      <c r="C2311" s="71"/>
      <c r="D2311" s="71"/>
      <c r="AA2311" s="49"/>
      <c r="AB2311" s="49"/>
      <c r="AC2311" s="49"/>
      <c r="AD2311" s="49"/>
      <c r="AE2311" s="49"/>
      <c r="AF2311" s="80"/>
      <c r="AG2311" s="4"/>
      <c r="AN2311" s="49"/>
      <c r="AO2311" s="49"/>
      <c r="AP2311" s="49"/>
      <c r="AQ2311" s="49"/>
      <c r="AR2311" s="49"/>
      <c r="AS2311" s="49"/>
      <c r="AT2311" s="49"/>
      <c r="AU2311" s="49"/>
    </row>
    <row r="2312" spans="3:47" ht="12.95" customHeight="1" x14ac:dyDescent="0.2">
      <c r="C2312" s="71"/>
      <c r="D2312" s="71"/>
      <c r="AA2312" s="49"/>
      <c r="AB2312" s="49"/>
      <c r="AC2312" s="49"/>
      <c r="AD2312" s="49"/>
      <c r="AE2312" s="49"/>
      <c r="AF2312" s="80"/>
      <c r="AG2312" s="4"/>
      <c r="AN2312" s="49"/>
      <c r="AO2312" s="49"/>
      <c r="AP2312" s="49"/>
      <c r="AQ2312" s="49"/>
      <c r="AR2312" s="49"/>
      <c r="AS2312" s="49"/>
      <c r="AT2312" s="49"/>
      <c r="AU2312" s="49"/>
    </row>
    <row r="2313" spans="3:47" ht="12.95" customHeight="1" x14ac:dyDescent="0.2">
      <c r="C2313" s="71"/>
      <c r="D2313" s="71"/>
      <c r="AA2313" s="49"/>
      <c r="AB2313" s="49"/>
      <c r="AC2313" s="49"/>
      <c r="AD2313" s="49"/>
      <c r="AE2313" s="49"/>
      <c r="AF2313" s="80"/>
      <c r="AG2313" s="4"/>
      <c r="AN2313" s="49"/>
      <c r="AO2313" s="49"/>
      <c r="AP2313" s="49"/>
      <c r="AQ2313" s="49"/>
      <c r="AR2313" s="49"/>
      <c r="AS2313" s="49"/>
      <c r="AT2313" s="49"/>
      <c r="AU2313" s="49"/>
    </row>
    <row r="2314" spans="3:47" ht="12.95" customHeight="1" x14ac:dyDescent="0.2">
      <c r="C2314" s="71"/>
      <c r="D2314" s="71"/>
      <c r="AA2314" s="49"/>
      <c r="AB2314" s="49"/>
      <c r="AC2314" s="49"/>
      <c r="AD2314" s="49"/>
      <c r="AE2314" s="49"/>
      <c r="AF2314" s="80"/>
      <c r="AG2314" s="4"/>
      <c r="AN2314" s="49"/>
      <c r="AO2314" s="49"/>
      <c r="AP2314" s="49"/>
      <c r="AQ2314" s="49"/>
      <c r="AR2314" s="49"/>
      <c r="AS2314" s="49"/>
      <c r="AT2314" s="49"/>
      <c r="AU2314" s="49"/>
    </row>
    <row r="2315" spans="3:47" ht="12.95" customHeight="1" x14ac:dyDescent="0.2">
      <c r="C2315" s="71"/>
      <c r="D2315" s="71"/>
      <c r="AA2315" s="49"/>
      <c r="AB2315" s="49"/>
      <c r="AC2315" s="49"/>
      <c r="AD2315" s="49"/>
      <c r="AE2315" s="49"/>
      <c r="AF2315" s="80"/>
      <c r="AG2315" s="4"/>
      <c r="AN2315" s="49"/>
      <c r="AO2315" s="49"/>
      <c r="AP2315" s="49"/>
      <c r="AQ2315" s="49"/>
      <c r="AR2315" s="49"/>
      <c r="AS2315" s="49"/>
      <c r="AT2315" s="49"/>
      <c r="AU2315" s="49"/>
    </row>
    <row r="2316" spans="3:47" ht="12.95" customHeight="1" x14ac:dyDescent="0.2">
      <c r="C2316" s="71"/>
      <c r="D2316" s="71"/>
      <c r="AA2316" s="49"/>
      <c r="AB2316" s="49"/>
      <c r="AC2316" s="49"/>
      <c r="AD2316" s="49"/>
      <c r="AE2316" s="49"/>
      <c r="AF2316" s="80"/>
      <c r="AG2316" s="4"/>
      <c r="AN2316" s="49"/>
      <c r="AO2316" s="49"/>
      <c r="AP2316" s="49"/>
      <c r="AQ2316" s="49"/>
      <c r="AR2316" s="49"/>
      <c r="AS2316" s="49"/>
      <c r="AT2316" s="49"/>
      <c r="AU2316" s="49"/>
    </row>
    <row r="2317" spans="3:47" ht="12.95" customHeight="1" x14ac:dyDescent="0.2">
      <c r="C2317" s="71"/>
      <c r="D2317" s="71"/>
      <c r="AA2317" s="49"/>
      <c r="AB2317" s="49"/>
      <c r="AC2317" s="49"/>
      <c r="AD2317" s="49"/>
      <c r="AE2317" s="49"/>
      <c r="AF2317" s="80"/>
      <c r="AG2317" s="4"/>
      <c r="AN2317" s="49"/>
      <c r="AO2317" s="49"/>
      <c r="AP2317" s="49"/>
      <c r="AQ2317" s="49"/>
      <c r="AR2317" s="49"/>
      <c r="AS2317" s="49"/>
      <c r="AT2317" s="49"/>
      <c r="AU2317" s="49"/>
    </row>
    <row r="2318" spans="3:47" ht="12.95" customHeight="1" x14ac:dyDescent="0.2">
      <c r="C2318" s="71"/>
      <c r="D2318" s="71"/>
      <c r="AA2318" s="49"/>
      <c r="AB2318" s="49"/>
      <c r="AC2318" s="49"/>
      <c r="AD2318" s="49"/>
      <c r="AE2318" s="49"/>
      <c r="AF2318" s="80"/>
      <c r="AG2318" s="4"/>
      <c r="AN2318" s="49"/>
      <c r="AO2318" s="49"/>
      <c r="AP2318" s="49"/>
      <c r="AQ2318" s="49"/>
      <c r="AR2318" s="49"/>
      <c r="AS2318" s="49"/>
      <c r="AT2318" s="49"/>
      <c r="AU2318" s="49"/>
    </row>
    <row r="2319" spans="3:47" ht="12.95" customHeight="1" x14ac:dyDescent="0.2">
      <c r="C2319" s="71"/>
      <c r="D2319" s="71"/>
      <c r="AA2319" s="49"/>
      <c r="AB2319" s="49"/>
      <c r="AC2319" s="49"/>
      <c r="AD2319" s="49"/>
      <c r="AE2319" s="49"/>
      <c r="AF2319" s="80"/>
      <c r="AG2319" s="4"/>
      <c r="AN2319" s="49"/>
      <c r="AO2319" s="49"/>
      <c r="AP2319" s="49"/>
      <c r="AQ2319" s="49"/>
      <c r="AR2319" s="49"/>
      <c r="AS2319" s="49"/>
      <c r="AT2319" s="49"/>
      <c r="AU2319" s="49"/>
    </row>
    <row r="2320" spans="3:47" ht="12.95" customHeight="1" x14ac:dyDescent="0.2">
      <c r="C2320" s="71"/>
      <c r="D2320" s="71"/>
      <c r="AA2320" s="49"/>
      <c r="AB2320" s="49"/>
      <c r="AC2320" s="49"/>
      <c r="AD2320" s="49"/>
      <c r="AE2320" s="49"/>
      <c r="AF2320" s="80"/>
      <c r="AG2320" s="4"/>
      <c r="AN2320" s="49"/>
      <c r="AO2320" s="49"/>
      <c r="AP2320" s="49"/>
      <c r="AQ2320" s="49"/>
      <c r="AR2320" s="49"/>
      <c r="AS2320" s="49"/>
      <c r="AT2320" s="49"/>
      <c r="AU2320" s="49"/>
    </row>
    <row r="2321" spans="3:47" ht="12.95" customHeight="1" x14ac:dyDescent="0.2">
      <c r="C2321" s="71"/>
      <c r="D2321" s="71"/>
      <c r="AA2321" s="49"/>
      <c r="AB2321" s="49"/>
      <c r="AC2321" s="49"/>
      <c r="AD2321" s="49"/>
      <c r="AE2321" s="49"/>
      <c r="AF2321" s="80"/>
      <c r="AG2321" s="4"/>
      <c r="AN2321" s="49"/>
      <c r="AO2321" s="49"/>
      <c r="AP2321" s="49"/>
      <c r="AQ2321" s="49"/>
      <c r="AR2321" s="49"/>
      <c r="AS2321" s="49"/>
      <c r="AT2321" s="49"/>
      <c r="AU2321" s="49"/>
    </row>
    <row r="2322" spans="3:47" ht="12.95" customHeight="1" x14ac:dyDescent="0.2">
      <c r="C2322" s="71"/>
      <c r="D2322" s="71"/>
      <c r="AA2322" s="49"/>
      <c r="AB2322" s="49"/>
      <c r="AC2322" s="49"/>
      <c r="AD2322" s="49"/>
      <c r="AE2322" s="49"/>
      <c r="AF2322" s="80"/>
      <c r="AG2322" s="4"/>
      <c r="AN2322" s="49"/>
      <c r="AO2322" s="49"/>
      <c r="AP2322" s="49"/>
      <c r="AQ2322" s="49"/>
      <c r="AR2322" s="49"/>
      <c r="AS2322" s="49"/>
      <c r="AT2322" s="49"/>
      <c r="AU2322" s="49"/>
    </row>
    <row r="2323" spans="3:47" ht="12.95" customHeight="1" x14ac:dyDescent="0.2">
      <c r="C2323" s="71"/>
      <c r="D2323" s="71"/>
      <c r="AA2323" s="49"/>
      <c r="AB2323" s="49"/>
      <c r="AC2323" s="49"/>
      <c r="AD2323" s="49"/>
      <c r="AE2323" s="49"/>
      <c r="AF2323" s="80"/>
      <c r="AG2323" s="4"/>
      <c r="AN2323" s="49"/>
      <c r="AO2323" s="49"/>
      <c r="AP2323" s="49"/>
      <c r="AQ2323" s="49"/>
      <c r="AR2323" s="49"/>
      <c r="AS2323" s="49"/>
      <c r="AT2323" s="49"/>
      <c r="AU2323" s="49"/>
    </row>
    <row r="2324" spans="3:47" ht="12.95" customHeight="1" x14ac:dyDescent="0.2">
      <c r="C2324" s="71"/>
      <c r="D2324" s="71"/>
      <c r="AA2324" s="49"/>
      <c r="AB2324" s="49"/>
      <c r="AC2324" s="49"/>
      <c r="AD2324" s="49"/>
      <c r="AE2324" s="49"/>
      <c r="AF2324" s="80"/>
      <c r="AG2324" s="4"/>
      <c r="AN2324" s="49"/>
      <c r="AO2324" s="49"/>
      <c r="AP2324" s="49"/>
      <c r="AQ2324" s="49"/>
      <c r="AR2324" s="49"/>
      <c r="AS2324" s="49"/>
      <c r="AT2324" s="49"/>
      <c r="AU2324" s="49"/>
    </row>
    <row r="2325" spans="3:47" ht="12.95" customHeight="1" x14ac:dyDescent="0.2">
      <c r="C2325" s="71"/>
      <c r="D2325" s="71"/>
      <c r="AA2325" s="49"/>
      <c r="AB2325" s="49"/>
      <c r="AC2325" s="49"/>
      <c r="AD2325" s="49"/>
      <c r="AE2325" s="49"/>
      <c r="AF2325" s="80"/>
      <c r="AG2325" s="4"/>
      <c r="AN2325" s="49"/>
      <c r="AO2325" s="49"/>
      <c r="AP2325" s="49"/>
      <c r="AQ2325" s="49"/>
      <c r="AR2325" s="49"/>
      <c r="AS2325" s="49"/>
      <c r="AT2325" s="49"/>
      <c r="AU2325" s="49"/>
    </row>
    <row r="2326" spans="3:47" ht="12.95" customHeight="1" x14ac:dyDescent="0.2">
      <c r="C2326" s="71"/>
      <c r="D2326" s="71"/>
      <c r="AA2326" s="49"/>
      <c r="AB2326" s="49"/>
      <c r="AC2326" s="49"/>
      <c r="AD2326" s="49"/>
      <c r="AE2326" s="49"/>
      <c r="AF2326" s="80"/>
      <c r="AG2326" s="4"/>
      <c r="AN2326" s="49"/>
      <c r="AO2326" s="49"/>
      <c r="AP2326" s="49"/>
      <c r="AQ2326" s="49"/>
      <c r="AR2326" s="49"/>
      <c r="AS2326" s="49"/>
      <c r="AT2326" s="49"/>
      <c r="AU2326" s="49"/>
    </row>
    <row r="2327" spans="3:47" ht="12.95" customHeight="1" x14ac:dyDescent="0.2">
      <c r="C2327" s="71"/>
      <c r="D2327" s="71"/>
      <c r="AA2327" s="49"/>
      <c r="AB2327" s="49"/>
      <c r="AC2327" s="49"/>
      <c r="AD2327" s="49"/>
      <c r="AE2327" s="49"/>
      <c r="AF2327" s="80"/>
      <c r="AG2327" s="4"/>
      <c r="AN2327" s="49"/>
      <c r="AO2327" s="49"/>
      <c r="AP2327" s="49"/>
      <c r="AQ2327" s="49"/>
      <c r="AR2327" s="49"/>
      <c r="AS2327" s="49"/>
      <c r="AT2327" s="49"/>
      <c r="AU2327" s="49"/>
    </row>
    <row r="2328" spans="3:47" ht="12.95" customHeight="1" x14ac:dyDescent="0.2">
      <c r="C2328" s="71"/>
      <c r="D2328" s="71"/>
      <c r="AA2328" s="49"/>
      <c r="AB2328" s="49"/>
      <c r="AC2328" s="49"/>
      <c r="AD2328" s="49"/>
      <c r="AE2328" s="49"/>
      <c r="AF2328" s="80"/>
      <c r="AG2328" s="4"/>
      <c r="AN2328" s="49"/>
      <c r="AO2328" s="49"/>
      <c r="AP2328" s="49"/>
      <c r="AQ2328" s="49"/>
      <c r="AR2328" s="49"/>
      <c r="AS2328" s="49"/>
      <c r="AT2328" s="49"/>
      <c r="AU2328" s="49"/>
    </row>
    <row r="2329" spans="3:47" ht="12.95" customHeight="1" x14ac:dyDescent="0.2">
      <c r="C2329" s="71"/>
      <c r="D2329" s="71"/>
      <c r="AA2329" s="49"/>
      <c r="AB2329" s="49"/>
      <c r="AC2329" s="49"/>
      <c r="AD2329" s="49"/>
      <c r="AE2329" s="49"/>
      <c r="AF2329" s="80"/>
      <c r="AG2329" s="4"/>
      <c r="AN2329" s="49"/>
      <c r="AO2329" s="49"/>
      <c r="AP2329" s="49"/>
      <c r="AQ2329" s="49"/>
      <c r="AR2329" s="49"/>
      <c r="AS2329" s="49"/>
      <c r="AT2329" s="49"/>
      <c r="AU2329" s="49"/>
    </row>
    <row r="2330" spans="3:47" ht="12.95" customHeight="1" x14ac:dyDescent="0.2">
      <c r="C2330" s="71"/>
      <c r="D2330" s="71"/>
      <c r="AA2330" s="49"/>
      <c r="AB2330" s="49"/>
      <c r="AC2330" s="49"/>
      <c r="AD2330" s="49"/>
      <c r="AE2330" s="49"/>
      <c r="AF2330" s="80"/>
      <c r="AG2330" s="4"/>
      <c r="AN2330" s="49"/>
      <c r="AO2330" s="49"/>
      <c r="AP2330" s="49"/>
      <c r="AQ2330" s="49"/>
      <c r="AR2330" s="49"/>
      <c r="AS2330" s="49"/>
      <c r="AT2330" s="49"/>
      <c r="AU2330" s="49"/>
    </row>
    <row r="2331" spans="3:47" ht="12.95" customHeight="1" x14ac:dyDescent="0.2">
      <c r="C2331" s="71"/>
      <c r="D2331" s="71"/>
      <c r="AA2331" s="49"/>
      <c r="AB2331" s="49"/>
      <c r="AC2331" s="49"/>
      <c r="AD2331" s="49"/>
      <c r="AE2331" s="49"/>
      <c r="AF2331" s="80"/>
      <c r="AG2331" s="4"/>
      <c r="AN2331" s="49"/>
      <c r="AO2331" s="49"/>
      <c r="AP2331" s="49"/>
      <c r="AQ2331" s="49"/>
      <c r="AR2331" s="49"/>
      <c r="AS2331" s="49"/>
      <c r="AT2331" s="49"/>
      <c r="AU2331" s="49"/>
    </row>
    <row r="2332" spans="3:47" ht="12.95" customHeight="1" x14ac:dyDescent="0.2">
      <c r="C2332" s="71"/>
      <c r="D2332" s="71"/>
      <c r="AA2332" s="49"/>
      <c r="AB2332" s="49"/>
      <c r="AC2332" s="49"/>
      <c r="AD2332" s="49"/>
      <c r="AE2332" s="49"/>
      <c r="AF2332" s="80"/>
      <c r="AG2332" s="4"/>
      <c r="AN2332" s="49"/>
      <c r="AO2332" s="49"/>
      <c r="AP2332" s="49"/>
      <c r="AQ2332" s="49"/>
      <c r="AR2332" s="49"/>
      <c r="AS2332" s="49"/>
      <c r="AT2332" s="49"/>
      <c r="AU2332" s="49"/>
    </row>
    <row r="2333" spans="3:47" ht="12.95" customHeight="1" x14ac:dyDescent="0.2">
      <c r="C2333" s="71"/>
      <c r="D2333" s="71"/>
      <c r="AA2333" s="49"/>
      <c r="AB2333" s="49"/>
      <c r="AC2333" s="49"/>
      <c r="AD2333" s="49"/>
      <c r="AE2333" s="49"/>
      <c r="AF2333" s="80"/>
      <c r="AG2333" s="4"/>
      <c r="AN2333" s="49"/>
      <c r="AO2333" s="49"/>
      <c r="AP2333" s="49"/>
      <c r="AQ2333" s="49"/>
      <c r="AR2333" s="49"/>
      <c r="AS2333" s="49"/>
      <c r="AT2333" s="49"/>
      <c r="AU2333" s="49"/>
    </row>
    <row r="2334" spans="3:47" ht="12.95" customHeight="1" x14ac:dyDescent="0.2">
      <c r="C2334" s="71"/>
      <c r="D2334" s="71"/>
      <c r="AA2334" s="49"/>
      <c r="AB2334" s="49"/>
      <c r="AC2334" s="49"/>
      <c r="AD2334" s="49"/>
      <c r="AE2334" s="49"/>
      <c r="AF2334" s="80"/>
      <c r="AG2334" s="4"/>
      <c r="AN2334" s="49"/>
      <c r="AO2334" s="49"/>
      <c r="AP2334" s="49"/>
      <c r="AQ2334" s="49"/>
      <c r="AR2334" s="49"/>
      <c r="AS2334" s="49"/>
      <c r="AT2334" s="49"/>
      <c r="AU2334" s="49"/>
    </row>
    <row r="2335" spans="3:47" ht="12.95" customHeight="1" x14ac:dyDescent="0.2">
      <c r="C2335" s="71"/>
      <c r="D2335" s="71"/>
      <c r="AA2335" s="49"/>
      <c r="AB2335" s="49"/>
      <c r="AC2335" s="49"/>
      <c r="AD2335" s="49"/>
      <c r="AE2335" s="49"/>
      <c r="AF2335" s="80"/>
      <c r="AG2335" s="4"/>
      <c r="AN2335" s="49"/>
      <c r="AO2335" s="49"/>
      <c r="AP2335" s="49"/>
      <c r="AQ2335" s="49"/>
      <c r="AR2335" s="49"/>
      <c r="AS2335" s="49"/>
      <c r="AT2335" s="49"/>
      <c r="AU2335" s="49"/>
    </row>
    <row r="2336" spans="3:47" ht="12.95" customHeight="1" x14ac:dyDescent="0.2">
      <c r="C2336" s="71"/>
      <c r="D2336" s="71"/>
      <c r="AA2336" s="49"/>
      <c r="AB2336" s="49"/>
      <c r="AC2336" s="49"/>
      <c r="AD2336" s="49"/>
      <c r="AE2336" s="49"/>
      <c r="AF2336" s="80"/>
      <c r="AG2336" s="4"/>
      <c r="AN2336" s="49"/>
      <c r="AO2336" s="49"/>
      <c r="AP2336" s="49"/>
      <c r="AQ2336" s="49"/>
      <c r="AR2336" s="49"/>
      <c r="AS2336" s="49"/>
      <c r="AT2336" s="49"/>
      <c r="AU2336" s="49"/>
    </row>
    <row r="2337" spans="3:47" ht="12.95" customHeight="1" x14ac:dyDescent="0.2">
      <c r="C2337" s="71"/>
      <c r="D2337" s="71"/>
      <c r="AA2337" s="49"/>
      <c r="AB2337" s="49"/>
      <c r="AC2337" s="49"/>
      <c r="AD2337" s="49"/>
      <c r="AE2337" s="49"/>
      <c r="AF2337" s="80"/>
      <c r="AG2337" s="4"/>
      <c r="AN2337" s="49"/>
      <c r="AO2337" s="49"/>
      <c r="AP2337" s="49"/>
      <c r="AQ2337" s="49"/>
      <c r="AR2337" s="49"/>
      <c r="AS2337" s="49"/>
      <c r="AT2337" s="49"/>
      <c r="AU2337" s="49"/>
    </row>
    <row r="2338" spans="3:47" ht="12.95" customHeight="1" x14ac:dyDescent="0.2">
      <c r="C2338" s="71"/>
      <c r="D2338" s="71"/>
      <c r="AA2338" s="49"/>
      <c r="AB2338" s="49"/>
      <c r="AC2338" s="49"/>
      <c r="AD2338" s="49"/>
      <c r="AE2338" s="49"/>
      <c r="AF2338" s="80"/>
      <c r="AG2338" s="4"/>
      <c r="AN2338" s="49"/>
      <c r="AO2338" s="49"/>
      <c r="AP2338" s="49"/>
      <c r="AQ2338" s="49"/>
      <c r="AR2338" s="49"/>
      <c r="AS2338" s="49"/>
      <c r="AT2338" s="49"/>
      <c r="AU2338" s="49"/>
    </row>
    <row r="2339" spans="3:47" ht="12.95" customHeight="1" x14ac:dyDescent="0.2">
      <c r="C2339" s="71"/>
      <c r="D2339" s="71"/>
      <c r="AA2339" s="49"/>
      <c r="AB2339" s="49"/>
      <c r="AC2339" s="49"/>
      <c r="AD2339" s="49"/>
      <c r="AE2339" s="49"/>
      <c r="AF2339" s="80"/>
      <c r="AG2339" s="4"/>
      <c r="AN2339" s="49"/>
      <c r="AO2339" s="49"/>
      <c r="AP2339" s="49"/>
      <c r="AQ2339" s="49"/>
      <c r="AR2339" s="49"/>
      <c r="AS2339" s="49"/>
      <c r="AT2339" s="49"/>
      <c r="AU2339" s="49"/>
    </row>
    <row r="2340" spans="3:47" ht="12.95" customHeight="1" x14ac:dyDescent="0.2">
      <c r="C2340" s="71"/>
      <c r="D2340" s="71"/>
      <c r="AA2340" s="49"/>
      <c r="AB2340" s="49"/>
      <c r="AC2340" s="49"/>
      <c r="AD2340" s="49"/>
      <c r="AE2340" s="49"/>
      <c r="AF2340" s="80"/>
      <c r="AG2340" s="4"/>
      <c r="AN2340" s="49"/>
      <c r="AO2340" s="49"/>
      <c r="AP2340" s="49"/>
      <c r="AQ2340" s="49"/>
      <c r="AR2340" s="49"/>
      <c r="AS2340" s="49"/>
      <c r="AT2340" s="49"/>
      <c r="AU2340" s="49"/>
    </row>
    <row r="2341" spans="3:47" ht="12.95" customHeight="1" x14ac:dyDescent="0.2">
      <c r="C2341" s="71"/>
      <c r="D2341" s="71"/>
      <c r="AA2341" s="49"/>
      <c r="AB2341" s="49"/>
      <c r="AC2341" s="49"/>
      <c r="AD2341" s="49"/>
      <c r="AE2341" s="49"/>
      <c r="AF2341" s="80"/>
      <c r="AG2341" s="4"/>
      <c r="AN2341" s="49"/>
      <c r="AO2341" s="49"/>
      <c r="AP2341" s="49"/>
      <c r="AQ2341" s="49"/>
      <c r="AR2341" s="49"/>
      <c r="AS2341" s="49"/>
      <c r="AT2341" s="49"/>
      <c r="AU2341" s="49"/>
    </row>
    <row r="2342" spans="3:47" ht="12.95" customHeight="1" x14ac:dyDescent="0.2">
      <c r="C2342" s="71"/>
      <c r="D2342" s="71"/>
      <c r="AA2342" s="49"/>
      <c r="AB2342" s="49"/>
      <c r="AC2342" s="49"/>
      <c r="AD2342" s="49"/>
      <c r="AE2342" s="49"/>
      <c r="AF2342" s="80"/>
      <c r="AG2342" s="4"/>
      <c r="AN2342" s="49"/>
      <c r="AO2342" s="49"/>
      <c r="AP2342" s="49"/>
      <c r="AQ2342" s="49"/>
      <c r="AR2342" s="49"/>
      <c r="AS2342" s="49"/>
      <c r="AT2342" s="49"/>
      <c r="AU2342" s="49"/>
    </row>
    <row r="2343" spans="3:47" ht="12.95" customHeight="1" x14ac:dyDescent="0.2">
      <c r="C2343" s="71"/>
      <c r="D2343" s="71"/>
      <c r="AA2343" s="49"/>
      <c r="AB2343" s="49"/>
      <c r="AC2343" s="49"/>
      <c r="AD2343" s="49"/>
      <c r="AE2343" s="49"/>
      <c r="AF2343" s="80"/>
      <c r="AG2343" s="4"/>
      <c r="AN2343" s="49"/>
      <c r="AO2343" s="49"/>
      <c r="AP2343" s="49"/>
      <c r="AQ2343" s="49"/>
      <c r="AR2343" s="49"/>
      <c r="AS2343" s="49"/>
      <c r="AT2343" s="49"/>
      <c r="AU2343" s="49"/>
    </row>
    <row r="2344" spans="3:47" ht="12.95" customHeight="1" x14ac:dyDescent="0.2">
      <c r="C2344" s="71"/>
      <c r="D2344" s="71"/>
      <c r="AA2344" s="49"/>
      <c r="AB2344" s="49"/>
      <c r="AC2344" s="49"/>
      <c r="AD2344" s="49"/>
      <c r="AE2344" s="49"/>
      <c r="AF2344" s="80"/>
      <c r="AG2344" s="4"/>
      <c r="AN2344" s="49"/>
      <c r="AO2344" s="49"/>
      <c r="AP2344" s="49"/>
      <c r="AQ2344" s="49"/>
      <c r="AR2344" s="49"/>
      <c r="AS2344" s="49"/>
      <c r="AT2344" s="49"/>
      <c r="AU2344" s="49"/>
    </row>
    <row r="2345" spans="3:47" ht="12.95" customHeight="1" x14ac:dyDescent="0.2">
      <c r="C2345" s="71"/>
      <c r="D2345" s="71"/>
      <c r="AA2345" s="49"/>
      <c r="AB2345" s="49"/>
      <c r="AC2345" s="49"/>
      <c r="AD2345" s="49"/>
      <c r="AE2345" s="49"/>
      <c r="AF2345" s="80"/>
      <c r="AG2345" s="4"/>
      <c r="AN2345" s="49"/>
      <c r="AO2345" s="49"/>
      <c r="AP2345" s="49"/>
      <c r="AQ2345" s="49"/>
      <c r="AR2345" s="49"/>
      <c r="AS2345" s="49"/>
      <c r="AT2345" s="49"/>
      <c r="AU2345" s="49"/>
    </row>
    <row r="2346" spans="3:47" ht="12.95" customHeight="1" x14ac:dyDescent="0.2">
      <c r="C2346" s="71"/>
      <c r="D2346" s="71"/>
      <c r="AA2346" s="49"/>
      <c r="AB2346" s="49"/>
      <c r="AC2346" s="49"/>
      <c r="AD2346" s="49"/>
      <c r="AE2346" s="49"/>
      <c r="AF2346" s="80"/>
      <c r="AG2346" s="4"/>
      <c r="AN2346" s="49"/>
      <c r="AO2346" s="49"/>
      <c r="AP2346" s="49"/>
      <c r="AQ2346" s="49"/>
      <c r="AR2346" s="49"/>
      <c r="AS2346" s="49"/>
      <c r="AT2346" s="49"/>
      <c r="AU2346" s="49"/>
    </row>
    <row r="2347" spans="3:47" ht="12.95" customHeight="1" x14ac:dyDescent="0.2">
      <c r="C2347" s="71"/>
      <c r="D2347" s="71"/>
      <c r="AA2347" s="49"/>
      <c r="AB2347" s="49"/>
      <c r="AC2347" s="49"/>
      <c r="AD2347" s="49"/>
      <c r="AE2347" s="49"/>
      <c r="AF2347" s="80"/>
      <c r="AG2347" s="4"/>
      <c r="AN2347" s="49"/>
      <c r="AO2347" s="49"/>
      <c r="AP2347" s="49"/>
      <c r="AQ2347" s="49"/>
      <c r="AR2347" s="49"/>
      <c r="AS2347" s="49"/>
      <c r="AT2347" s="49"/>
      <c r="AU2347" s="49"/>
    </row>
    <row r="2348" spans="3:47" ht="12.95" customHeight="1" x14ac:dyDescent="0.2">
      <c r="C2348" s="71"/>
      <c r="D2348" s="71"/>
      <c r="AA2348" s="49"/>
      <c r="AB2348" s="49"/>
      <c r="AC2348" s="49"/>
      <c r="AD2348" s="49"/>
      <c r="AE2348" s="49"/>
      <c r="AF2348" s="80"/>
      <c r="AG2348" s="4"/>
      <c r="AN2348" s="49"/>
      <c r="AO2348" s="49"/>
      <c r="AP2348" s="49"/>
      <c r="AQ2348" s="49"/>
      <c r="AR2348" s="49"/>
      <c r="AS2348" s="49"/>
      <c r="AT2348" s="49"/>
      <c r="AU2348" s="49"/>
    </row>
    <row r="2349" spans="3:47" ht="12.95" customHeight="1" x14ac:dyDescent="0.2">
      <c r="C2349" s="71"/>
      <c r="D2349" s="71"/>
      <c r="AA2349" s="49"/>
      <c r="AB2349" s="49"/>
      <c r="AC2349" s="49"/>
      <c r="AD2349" s="49"/>
      <c r="AE2349" s="49"/>
      <c r="AF2349" s="80"/>
      <c r="AG2349" s="4"/>
      <c r="AN2349" s="49"/>
      <c r="AO2349" s="49"/>
      <c r="AP2349" s="49"/>
      <c r="AQ2349" s="49"/>
      <c r="AR2349" s="49"/>
      <c r="AS2349" s="49"/>
      <c r="AT2349" s="49"/>
      <c r="AU2349" s="49"/>
    </row>
    <row r="2350" spans="3:47" ht="12.95" customHeight="1" x14ac:dyDescent="0.2">
      <c r="C2350" s="71"/>
      <c r="D2350" s="71"/>
      <c r="AA2350" s="49"/>
      <c r="AB2350" s="49"/>
      <c r="AC2350" s="49"/>
      <c r="AD2350" s="49"/>
      <c r="AE2350" s="49"/>
      <c r="AF2350" s="80"/>
      <c r="AG2350" s="4"/>
      <c r="AN2350" s="49"/>
      <c r="AO2350" s="49"/>
      <c r="AP2350" s="49"/>
      <c r="AQ2350" s="49"/>
      <c r="AR2350" s="49"/>
      <c r="AS2350" s="49"/>
      <c r="AT2350" s="49"/>
      <c r="AU2350" s="49"/>
    </row>
    <row r="2351" spans="3:47" ht="12.95" customHeight="1" x14ac:dyDescent="0.2">
      <c r="C2351" s="71"/>
      <c r="D2351" s="71"/>
      <c r="AA2351" s="49"/>
      <c r="AB2351" s="49"/>
      <c r="AC2351" s="49"/>
      <c r="AD2351" s="49"/>
      <c r="AE2351" s="49"/>
      <c r="AF2351" s="80"/>
      <c r="AG2351" s="4"/>
      <c r="AN2351" s="49"/>
      <c r="AO2351" s="49"/>
      <c r="AP2351" s="49"/>
      <c r="AQ2351" s="49"/>
      <c r="AR2351" s="49"/>
      <c r="AS2351" s="49"/>
      <c r="AT2351" s="49"/>
      <c r="AU2351" s="49"/>
    </row>
    <row r="2352" spans="3:47" ht="12.95" customHeight="1" x14ac:dyDescent="0.2">
      <c r="C2352" s="71"/>
      <c r="D2352" s="71"/>
      <c r="AA2352" s="49"/>
      <c r="AB2352" s="49"/>
      <c r="AC2352" s="49"/>
      <c r="AD2352" s="49"/>
      <c r="AE2352" s="49"/>
      <c r="AF2352" s="80"/>
      <c r="AG2352" s="4"/>
      <c r="AN2352" s="49"/>
      <c r="AO2352" s="49"/>
      <c r="AP2352" s="49"/>
      <c r="AQ2352" s="49"/>
      <c r="AR2352" s="49"/>
      <c r="AS2352" s="49"/>
      <c r="AT2352" s="49"/>
      <c r="AU2352" s="49"/>
    </row>
    <row r="2353" spans="3:47" ht="12.95" customHeight="1" x14ac:dyDescent="0.2">
      <c r="C2353" s="71"/>
      <c r="D2353" s="71"/>
      <c r="AA2353" s="49"/>
      <c r="AB2353" s="49"/>
      <c r="AC2353" s="49"/>
      <c r="AD2353" s="49"/>
      <c r="AE2353" s="49"/>
      <c r="AF2353" s="80"/>
      <c r="AG2353" s="4"/>
      <c r="AN2353" s="49"/>
      <c r="AO2353" s="49"/>
      <c r="AP2353" s="49"/>
      <c r="AQ2353" s="49"/>
      <c r="AR2353" s="49"/>
      <c r="AS2353" s="49"/>
      <c r="AT2353" s="49"/>
      <c r="AU2353" s="49"/>
    </row>
    <row r="2354" spans="3:47" ht="12.95" customHeight="1" x14ac:dyDescent="0.2">
      <c r="C2354" s="71"/>
      <c r="D2354" s="71"/>
      <c r="AA2354" s="49"/>
      <c r="AB2354" s="49"/>
      <c r="AC2354" s="49"/>
      <c r="AD2354" s="49"/>
      <c r="AE2354" s="49"/>
      <c r="AF2354" s="80"/>
      <c r="AG2354" s="4"/>
      <c r="AN2354" s="49"/>
      <c r="AO2354" s="49"/>
      <c r="AP2354" s="49"/>
      <c r="AQ2354" s="49"/>
      <c r="AR2354" s="49"/>
      <c r="AS2354" s="49"/>
      <c r="AT2354" s="49"/>
      <c r="AU2354" s="49"/>
    </row>
    <row r="2355" spans="3:47" ht="12.95" customHeight="1" x14ac:dyDescent="0.2">
      <c r="C2355" s="71"/>
      <c r="D2355" s="71"/>
      <c r="AA2355" s="49"/>
      <c r="AB2355" s="49"/>
      <c r="AC2355" s="49"/>
      <c r="AD2355" s="49"/>
      <c r="AE2355" s="49"/>
      <c r="AF2355" s="80"/>
      <c r="AG2355" s="4"/>
      <c r="AN2355" s="49"/>
      <c r="AO2355" s="49"/>
      <c r="AP2355" s="49"/>
      <c r="AQ2355" s="49"/>
      <c r="AR2355" s="49"/>
      <c r="AS2355" s="49"/>
      <c r="AT2355" s="49"/>
      <c r="AU2355" s="49"/>
    </row>
    <row r="2356" spans="3:47" ht="12.95" customHeight="1" x14ac:dyDescent="0.2">
      <c r="C2356" s="71"/>
      <c r="D2356" s="71"/>
      <c r="AA2356" s="49"/>
      <c r="AB2356" s="49"/>
      <c r="AC2356" s="49"/>
      <c r="AD2356" s="49"/>
      <c r="AE2356" s="49"/>
      <c r="AF2356" s="80"/>
      <c r="AG2356" s="4"/>
      <c r="AN2356" s="49"/>
      <c r="AO2356" s="49"/>
      <c r="AP2356" s="49"/>
      <c r="AQ2356" s="49"/>
      <c r="AR2356" s="49"/>
      <c r="AS2356" s="49"/>
      <c r="AT2356" s="49"/>
      <c r="AU2356" s="49"/>
    </row>
    <row r="2357" spans="3:47" ht="12.95" customHeight="1" x14ac:dyDescent="0.2">
      <c r="C2357" s="71"/>
      <c r="D2357" s="71"/>
      <c r="AA2357" s="49"/>
      <c r="AB2357" s="49"/>
      <c r="AC2357" s="49"/>
      <c r="AD2357" s="49"/>
      <c r="AE2357" s="49"/>
      <c r="AF2357" s="80"/>
      <c r="AG2357" s="4"/>
      <c r="AN2357" s="49"/>
      <c r="AO2357" s="49"/>
      <c r="AP2357" s="49"/>
      <c r="AQ2357" s="49"/>
      <c r="AR2357" s="49"/>
      <c r="AS2357" s="49"/>
      <c r="AT2357" s="49"/>
      <c r="AU2357" s="49"/>
    </row>
    <row r="2358" spans="3:47" ht="12.95" customHeight="1" x14ac:dyDescent="0.2">
      <c r="C2358" s="71"/>
      <c r="D2358" s="71"/>
      <c r="AA2358" s="49"/>
      <c r="AB2358" s="49"/>
      <c r="AC2358" s="49"/>
      <c r="AD2358" s="49"/>
      <c r="AE2358" s="49"/>
      <c r="AF2358" s="80"/>
      <c r="AG2358" s="4"/>
      <c r="AN2358" s="49"/>
      <c r="AO2358" s="49"/>
      <c r="AP2358" s="49"/>
      <c r="AQ2358" s="49"/>
      <c r="AR2358" s="49"/>
      <c r="AS2358" s="49"/>
      <c r="AT2358" s="49"/>
      <c r="AU2358" s="49"/>
    </row>
    <row r="2359" spans="3:47" ht="12.95" customHeight="1" x14ac:dyDescent="0.2">
      <c r="C2359" s="71"/>
      <c r="D2359" s="71"/>
      <c r="AA2359" s="49"/>
      <c r="AB2359" s="49"/>
      <c r="AC2359" s="49"/>
      <c r="AD2359" s="49"/>
      <c r="AE2359" s="49"/>
      <c r="AF2359" s="80"/>
      <c r="AG2359" s="4"/>
      <c r="AN2359" s="49"/>
      <c r="AO2359" s="49"/>
      <c r="AP2359" s="49"/>
      <c r="AQ2359" s="49"/>
      <c r="AR2359" s="49"/>
      <c r="AS2359" s="49"/>
      <c r="AT2359" s="49"/>
      <c r="AU2359" s="49"/>
    </row>
    <row r="2360" spans="3:47" ht="12.95" customHeight="1" x14ac:dyDescent="0.2">
      <c r="C2360" s="71"/>
      <c r="D2360" s="71"/>
      <c r="AA2360" s="49"/>
      <c r="AB2360" s="49"/>
      <c r="AC2360" s="49"/>
      <c r="AD2360" s="49"/>
      <c r="AE2360" s="49"/>
      <c r="AF2360" s="80"/>
      <c r="AG2360" s="4"/>
      <c r="AN2360" s="49"/>
      <c r="AO2360" s="49"/>
      <c r="AP2360" s="49"/>
      <c r="AQ2360" s="49"/>
      <c r="AR2360" s="49"/>
      <c r="AS2360" s="49"/>
      <c r="AT2360" s="49"/>
      <c r="AU2360" s="49"/>
    </row>
    <row r="2361" spans="3:47" ht="12.95" customHeight="1" x14ac:dyDescent="0.2">
      <c r="C2361" s="71"/>
      <c r="D2361" s="71"/>
      <c r="AA2361" s="49"/>
      <c r="AB2361" s="49"/>
      <c r="AC2361" s="49"/>
      <c r="AD2361" s="49"/>
      <c r="AE2361" s="49"/>
      <c r="AF2361" s="80"/>
      <c r="AG2361" s="4"/>
      <c r="AN2361" s="49"/>
      <c r="AO2361" s="49"/>
      <c r="AP2361" s="49"/>
      <c r="AQ2361" s="49"/>
      <c r="AR2361" s="49"/>
      <c r="AS2361" s="49"/>
      <c r="AT2361" s="49"/>
      <c r="AU2361" s="49"/>
    </row>
    <row r="2362" spans="3:47" ht="12.95" customHeight="1" x14ac:dyDescent="0.2">
      <c r="C2362" s="71"/>
      <c r="D2362" s="71"/>
      <c r="AA2362" s="49"/>
      <c r="AB2362" s="49"/>
      <c r="AC2362" s="49"/>
      <c r="AD2362" s="49"/>
      <c r="AE2362" s="49"/>
      <c r="AF2362" s="80"/>
      <c r="AG2362" s="4"/>
      <c r="AN2362" s="49"/>
      <c r="AO2362" s="49"/>
      <c r="AP2362" s="49"/>
      <c r="AQ2362" s="49"/>
      <c r="AR2362" s="49"/>
      <c r="AS2362" s="49"/>
      <c r="AT2362" s="49"/>
      <c r="AU2362" s="49"/>
    </row>
    <row r="2363" spans="3:47" ht="12.95" customHeight="1" x14ac:dyDescent="0.2">
      <c r="C2363" s="71"/>
      <c r="D2363" s="71"/>
      <c r="AA2363" s="49"/>
      <c r="AB2363" s="49"/>
      <c r="AC2363" s="49"/>
      <c r="AD2363" s="49"/>
      <c r="AE2363" s="49"/>
      <c r="AF2363" s="80"/>
      <c r="AG2363" s="4"/>
      <c r="AN2363" s="49"/>
      <c r="AO2363" s="49"/>
      <c r="AP2363" s="49"/>
      <c r="AQ2363" s="49"/>
      <c r="AR2363" s="49"/>
      <c r="AS2363" s="49"/>
      <c r="AT2363" s="49"/>
      <c r="AU2363" s="49"/>
    </row>
    <row r="2364" spans="3:47" ht="12.95" customHeight="1" x14ac:dyDescent="0.2">
      <c r="C2364" s="71"/>
      <c r="D2364" s="71"/>
      <c r="AA2364" s="49"/>
      <c r="AB2364" s="49"/>
      <c r="AC2364" s="49"/>
      <c r="AD2364" s="49"/>
      <c r="AE2364" s="49"/>
      <c r="AF2364" s="80"/>
      <c r="AG2364" s="4"/>
      <c r="AN2364" s="49"/>
      <c r="AO2364" s="49"/>
      <c r="AP2364" s="49"/>
      <c r="AQ2364" s="49"/>
      <c r="AR2364" s="49"/>
      <c r="AS2364" s="49"/>
      <c r="AT2364" s="49"/>
      <c r="AU2364" s="49"/>
    </row>
    <row r="2365" spans="3:47" ht="12.95" customHeight="1" x14ac:dyDescent="0.2">
      <c r="C2365" s="71"/>
      <c r="D2365" s="71"/>
      <c r="AA2365" s="49"/>
      <c r="AB2365" s="49"/>
      <c r="AC2365" s="49"/>
      <c r="AD2365" s="49"/>
      <c r="AE2365" s="49"/>
      <c r="AF2365" s="80"/>
      <c r="AG2365" s="4"/>
      <c r="AN2365" s="49"/>
      <c r="AO2365" s="49"/>
      <c r="AP2365" s="49"/>
      <c r="AQ2365" s="49"/>
      <c r="AR2365" s="49"/>
      <c r="AS2365" s="49"/>
      <c r="AT2365" s="49"/>
      <c r="AU2365" s="49"/>
    </row>
    <row r="2366" spans="3:47" ht="12.95" customHeight="1" x14ac:dyDescent="0.2">
      <c r="C2366" s="71"/>
      <c r="D2366" s="71"/>
      <c r="AA2366" s="49"/>
      <c r="AB2366" s="49"/>
      <c r="AC2366" s="49"/>
      <c r="AD2366" s="49"/>
      <c r="AE2366" s="49"/>
      <c r="AF2366" s="80"/>
      <c r="AG2366" s="4"/>
      <c r="AN2366" s="49"/>
      <c r="AO2366" s="49"/>
      <c r="AP2366" s="49"/>
      <c r="AQ2366" s="49"/>
      <c r="AR2366" s="49"/>
      <c r="AS2366" s="49"/>
      <c r="AT2366" s="49"/>
      <c r="AU2366" s="49"/>
    </row>
    <row r="2367" spans="3:47" ht="12.95" customHeight="1" x14ac:dyDescent="0.2">
      <c r="C2367" s="71"/>
      <c r="D2367" s="71"/>
      <c r="AA2367" s="49"/>
      <c r="AB2367" s="49"/>
      <c r="AC2367" s="49"/>
      <c r="AD2367" s="49"/>
      <c r="AE2367" s="49"/>
      <c r="AF2367" s="80"/>
      <c r="AG2367" s="4"/>
      <c r="AN2367" s="49"/>
      <c r="AO2367" s="49"/>
      <c r="AP2367" s="49"/>
      <c r="AQ2367" s="49"/>
      <c r="AR2367" s="49"/>
      <c r="AS2367" s="49"/>
      <c r="AT2367" s="49"/>
      <c r="AU2367" s="49"/>
    </row>
    <row r="2368" spans="3:47" ht="12.95" customHeight="1" x14ac:dyDescent="0.2">
      <c r="C2368" s="71"/>
      <c r="D2368" s="71"/>
      <c r="AA2368" s="49"/>
      <c r="AB2368" s="49"/>
      <c r="AC2368" s="49"/>
      <c r="AD2368" s="49"/>
      <c r="AE2368" s="49"/>
      <c r="AF2368" s="80"/>
      <c r="AG2368" s="4"/>
      <c r="AN2368" s="49"/>
      <c r="AO2368" s="49"/>
      <c r="AP2368" s="49"/>
      <c r="AQ2368" s="49"/>
      <c r="AR2368" s="49"/>
      <c r="AS2368" s="49"/>
      <c r="AT2368" s="49"/>
      <c r="AU2368" s="49"/>
    </row>
    <row r="2369" spans="3:47" ht="12.95" customHeight="1" x14ac:dyDescent="0.2">
      <c r="C2369" s="71"/>
      <c r="D2369" s="71"/>
      <c r="AA2369" s="49"/>
      <c r="AB2369" s="49"/>
      <c r="AC2369" s="49"/>
      <c r="AD2369" s="49"/>
      <c r="AE2369" s="49"/>
      <c r="AF2369" s="80"/>
      <c r="AG2369" s="4"/>
      <c r="AN2369" s="49"/>
      <c r="AO2369" s="49"/>
      <c r="AP2369" s="49"/>
      <c r="AQ2369" s="49"/>
      <c r="AR2369" s="49"/>
      <c r="AS2369" s="49"/>
      <c r="AT2369" s="49"/>
      <c r="AU2369" s="49"/>
    </row>
    <row r="2370" spans="3:47" ht="12.95" customHeight="1" x14ac:dyDescent="0.2">
      <c r="C2370" s="71"/>
      <c r="D2370" s="71"/>
      <c r="AA2370" s="49"/>
      <c r="AB2370" s="49"/>
      <c r="AC2370" s="49"/>
      <c r="AD2370" s="49"/>
      <c r="AE2370" s="49"/>
      <c r="AF2370" s="80"/>
      <c r="AG2370" s="4"/>
      <c r="AN2370" s="49"/>
      <c r="AO2370" s="49"/>
      <c r="AP2370" s="49"/>
      <c r="AQ2370" s="49"/>
      <c r="AR2370" s="49"/>
      <c r="AS2370" s="49"/>
      <c r="AT2370" s="49"/>
      <c r="AU2370" s="49"/>
    </row>
    <row r="2371" spans="3:47" ht="12.95" customHeight="1" x14ac:dyDescent="0.2">
      <c r="C2371" s="71"/>
      <c r="D2371" s="71"/>
      <c r="AA2371" s="49"/>
      <c r="AB2371" s="49"/>
      <c r="AC2371" s="49"/>
      <c r="AD2371" s="49"/>
      <c r="AE2371" s="49"/>
      <c r="AF2371" s="80"/>
      <c r="AG2371" s="4"/>
      <c r="AN2371" s="49"/>
      <c r="AO2371" s="49"/>
      <c r="AP2371" s="49"/>
      <c r="AQ2371" s="49"/>
      <c r="AR2371" s="49"/>
      <c r="AS2371" s="49"/>
      <c r="AT2371" s="49"/>
      <c r="AU2371" s="49"/>
    </row>
    <row r="2372" spans="3:47" ht="12.95" customHeight="1" x14ac:dyDescent="0.2">
      <c r="C2372" s="71"/>
      <c r="D2372" s="71"/>
      <c r="AA2372" s="49"/>
      <c r="AB2372" s="49"/>
      <c r="AC2372" s="49"/>
      <c r="AD2372" s="49"/>
      <c r="AE2372" s="49"/>
      <c r="AF2372" s="80"/>
      <c r="AG2372" s="4"/>
      <c r="AN2372" s="49"/>
      <c r="AO2372" s="49"/>
      <c r="AP2372" s="49"/>
      <c r="AQ2372" s="49"/>
      <c r="AR2372" s="49"/>
      <c r="AS2372" s="49"/>
      <c r="AT2372" s="49"/>
      <c r="AU2372" s="49"/>
    </row>
    <row r="2373" spans="3:47" ht="12.95" customHeight="1" x14ac:dyDescent="0.2">
      <c r="C2373" s="71"/>
      <c r="D2373" s="71"/>
      <c r="AA2373" s="49"/>
      <c r="AB2373" s="49"/>
      <c r="AC2373" s="49"/>
      <c r="AD2373" s="49"/>
      <c r="AE2373" s="49"/>
      <c r="AF2373" s="80"/>
      <c r="AG2373" s="4"/>
      <c r="AN2373" s="49"/>
      <c r="AO2373" s="49"/>
      <c r="AP2373" s="49"/>
      <c r="AQ2373" s="49"/>
      <c r="AR2373" s="49"/>
      <c r="AS2373" s="49"/>
      <c r="AT2373" s="49"/>
      <c r="AU2373" s="49"/>
    </row>
    <row r="2374" spans="3:47" ht="12.95" customHeight="1" x14ac:dyDescent="0.2">
      <c r="C2374" s="71"/>
      <c r="D2374" s="71"/>
      <c r="AA2374" s="49"/>
      <c r="AB2374" s="49"/>
      <c r="AC2374" s="49"/>
      <c r="AD2374" s="49"/>
      <c r="AE2374" s="49"/>
      <c r="AF2374" s="80"/>
      <c r="AG2374" s="4"/>
      <c r="AN2374" s="49"/>
      <c r="AO2374" s="49"/>
      <c r="AP2374" s="49"/>
      <c r="AQ2374" s="49"/>
      <c r="AR2374" s="49"/>
      <c r="AS2374" s="49"/>
      <c r="AT2374" s="49"/>
      <c r="AU2374" s="49"/>
    </row>
    <row r="2375" spans="3:47" ht="12.95" customHeight="1" x14ac:dyDescent="0.2">
      <c r="C2375" s="71"/>
      <c r="D2375" s="71"/>
      <c r="AA2375" s="49"/>
      <c r="AB2375" s="49"/>
      <c r="AC2375" s="49"/>
      <c r="AD2375" s="49"/>
      <c r="AE2375" s="49"/>
      <c r="AF2375" s="80"/>
      <c r="AG2375" s="4"/>
      <c r="AN2375" s="49"/>
      <c r="AO2375" s="49"/>
      <c r="AP2375" s="49"/>
      <c r="AQ2375" s="49"/>
      <c r="AR2375" s="49"/>
      <c r="AS2375" s="49"/>
      <c r="AT2375" s="49"/>
      <c r="AU2375" s="49"/>
    </row>
    <row r="2376" spans="3:47" ht="12.95" customHeight="1" x14ac:dyDescent="0.2">
      <c r="C2376" s="71"/>
      <c r="D2376" s="71"/>
      <c r="AA2376" s="49"/>
      <c r="AB2376" s="49"/>
      <c r="AC2376" s="49"/>
      <c r="AD2376" s="49"/>
      <c r="AE2376" s="49"/>
      <c r="AF2376" s="80"/>
      <c r="AG2376" s="4"/>
      <c r="AN2376" s="49"/>
      <c r="AO2376" s="49"/>
      <c r="AP2376" s="49"/>
      <c r="AQ2376" s="49"/>
      <c r="AR2376" s="49"/>
      <c r="AS2376" s="49"/>
      <c r="AT2376" s="49"/>
      <c r="AU2376" s="49"/>
    </row>
    <row r="2377" spans="3:47" ht="12.95" customHeight="1" x14ac:dyDescent="0.2">
      <c r="C2377" s="71"/>
      <c r="D2377" s="71"/>
      <c r="AA2377" s="49"/>
      <c r="AB2377" s="49"/>
      <c r="AC2377" s="49"/>
      <c r="AD2377" s="49"/>
      <c r="AE2377" s="49"/>
      <c r="AF2377" s="80"/>
      <c r="AG2377" s="4"/>
      <c r="AN2377" s="49"/>
      <c r="AO2377" s="49"/>
      <c r="AP2377" s="49"/>
      <c r="AQ2377" s="49"/>
      <c r="AR2377" s="49"/>
      <c r="AS2377" s="49"/>
      <c r="AT2377" s="49"/>
      <c r="AU2377" s="49"/>
    </row>
    <row r="2378" spans="3:47" ht="12.95" customHeight="1" x14ac:dyDescent="0.2">
      <c r="C2378" s="71"/>
      <c r="D2378" s="71"/>
      <c r="AA2378" s="49"/>
      <c r="AB2378" s="49"/>
      <c r="AC2378" s="49"/>
      <c r="AD2378" s="49"/>
      <c r="AE2378" s="49"/>
      <c r="AF2378" s="80"/>
      <c r="AG2378" s="4"/>
      <c r="AN2378" s="49"/>
      <c r="AO2378" s="49"/>
      <c r="AP2378" s="49"/>
      <c r="AQ2378" s="49"/>
      <c r="AR2378" s="49"/>
      <c r="AS2378" s="49"/>
      <c r="AT2378" s="49"/>
      <c r="AU2378" s="49"/>
    </row>
    <row r="2379" spans="3:47" ht="12.95" customHeight="1" x14ac:dyDescent="0.2">
      <c r="C2379" s="71"/>
      <c r="D2379" s="71"/>
      <c r="AA2379" s="49"/>
      <c r="AB2379" s="49"/>
      <c r="AC2379" s="49"/>
      <c r="AD2379" s="49"/>
      <c r="AE2379" s="49"/>
      <c r="AF2379" s="80"/>
      <c r="AG2379" s="4"/>
      <c r="AN2379" s="49"/>
      <c r="AO2379" s="49"/>
      <c r="AP2379" s="49"/>
      <c r="AQ2379" s="49"/>
      <c r="AR2379" s="49"/>
      <c r="AS2379" s="49"/>
      <c r="AT2379" s="49"/>
      <c r="AU2379" s="49"/>
    </row>
    <row r="2380" spans="3:47" ht="12.95" customHeight="1" x14ac:dyDescent="0.2">
      <c r="C2380" s="71"/>
      <c r="D2380" s="71"/>
      <c r="AA2380" s="49"/>
      <c r="AB2380" s="49"/>
      <c r="AC2380" s="49"/>
      <c r="AD2380" s="49"/>
      <c r="AE2380" s="49"/>
      <c r="AF2380" s="80"/>
      <c r="AG2380" s="4"/>
      <c r="AN2380" s="49"/>
      <c r="AO2380" s="49"/>
      <c r="AP2380" s="49"/>
      <c r="AQ2380" s="49"/>
      <c r="AR2380" s="49"/>
      <c r="AS2380" s="49"/>
      <c r="AT2380" s="49"/>
      <c r="AU2380" s="49"/>
    </row>
    <row r="2381" spans="3:47" ht="12.95" customHeight="1" x14ac:dyDescent="0.2">
      <c r="C2381" s="71"/>
      <c r="D2381" s="71"/>
      <c r="AA2381" s="49"/>
      <c r="AB2381" s="49"/>
      <c r="AC2381" s="49"/>
      <c r="AD2381" s="49"/>
      <c r="AE2381" s="49"/>
      <c r="AF2381" s="80"/>
      <c r="AG2381" s="4"/>
      <c r="AN2381" s="49"/>
      <c r="AO2381" s="49"/>
      <c r="AP2381" s="49"/>
      <c r="AQ2381" s="49"/>
      <c r="AR2381" s="49"/>
      <c r="AS2381" s="49"/>
      <c r="AT2381" s="49"/>
      <c r="AU2381" s="49"/>
    </row>
    <row r="2382" spans="3:47" ht="12.95" customHeight="1" x14ac:dyDescent="0.2">
      <c r="C2382" s="71"/>
      <c r="D2382" s="71"/>
      <c r="AA2382" s="49"/>
      <c r="AB2382" s="49"/>
      <c r="AC2382" s="49"/>
      <c r="AD2382" s="49"/>
      <c r="AE2382" s="49"/>
      <c r="AF2382" s="80"/>
      <c r="AG2382" s="4"/>
      <c r="AN2382" s="49"/>
      <c r="AO2382" s="49"/>
      <c r="AP2382" s="49"/>
      <c r="AQ2382" s="49"/>
      <c r="AR2382" s="49"/>
      <c r="AS2382" s="49"/>
      <c r="AT2382" s="49"/>
      <c r="AU2382" s="49"/>
    </row>
    <row r="2383" spans="3:47" ht="12.95" customHeight="1" x14ac:dyDescent="0.2">
      <c r="C2383" s="71"/>
      <c r="D2383" s="71"/>
      <c r="AA2383" s="49"/>
      <c r="AB2383" s="49"/>
      <c r="AC2383" s="49"/>
      <c r="AD2383" s="49"/>
      <c r="AE2383" s="49"/>
      <c r="AF2383" s="80"/>
      <c r="AG2383" s="4"/>
      <c r="AN2383" s="49"/>
      <c r="AO2383" s="49"/>
      <c r="AP2383" s="49"/>
      <c r="AQ2383" s="49"/>
      <c r="AR2383" s="49"/>
      <c r="AS2383" s="49"/>
      <c r="AT2383" s="49"/>
      <c r="AU2383" s="49"/>
    </row>
    <row r="2384" spans="3:47" ht="12.95" customHeight="1" x14ac:dyDescent="0.2">
      <c r="C2384" s="71"/>
      <c r="D2384" s="71"/>
      <c r="AA2384" s="49"/>
      <c r="AB2384" s="49"/>
      <c r="AC2384" s="49"/>
      <c r="AD2384" s="49"/>
      <c r="AE2384" s="49"/>
      <c r="AF2384" s="80"/>
      <c r="AG2384" s="4"/>
      <c r="AN2384" s="49"/>
      <c r="AO2384" s="49"/>
      <c r="AP2384" s="49"/>
      <c r="AQ2384" s="49"/>
      <c r="AR2384" s="49"/>
      <c r="AS2384" s="49"/>
      <c r="AT2384" s="49"/>
      <c r="AU2384" s="49"/>
    </row>
    <row r="2385" spans="3:47" ht="12.95" customHeight="1" x14ac:dyDescent="0.2">
      <c r="C2385" s="71"/>
      <c r="D2385" s="71"/>
      <c r="AA2385" s="49"/>
      <c r="AB2385" s="49"/>
      <c r="AC2385" s="49"/>
      <c r="AD2385" s="49"/>
      <c r="AE2385" s="49"/>
      <c r="AF2385" s="80"/>
      <c r="AG2385" s="4"/>
      <c r="AN2385" s="49"/>
      <c r="AO2385" s="49"/>
      <c r="AP2385" s="49"/>
      <c r="AQ2385" s="49"/>
      <c r="AR2385" s="49"/>
      <c r="AS2385" s="49"/>
      <c r="AT2385" s="49"/>
      <c r="AU2385" s="49"/>
    </row>
    <row r="2386" spans="3:47" ht="12.95" customHeight="1" x14ac:dyDescent="0.2">
      <c r="C2386" s="71"/>
      <c r="D2386" s="71"/>
      <c r="AA2386" s="49"/>
      <c r="AB2386" s="49"/>
      <c r="AC2386" s="49"/>
      <c r="AD2386" s="49"/>
      <c r="AE2386" s="49"/>
      <c r="AF2386" s="80"/>
      <c r="AG2386" s="4"/>
      <c r="AN2386" s="49"/>
      <c r="AO2386" s="49"/>
      <c r="AP2386" s="49"/>
      <c r="AQ2386" s="49"/>
      <c r="AR2386" s="49"/>
      <c r="AS2386" s="49"/>
      <c r="AT2386" s="49"/>
      <c r="AU2386" s="49"/>
    </row>
    <row r="2387" spans="3:47" ht="12.95" customHeight="1" x14ac:dyDescent="0.2">
      <c r="C2387" s="71"/>
      <c r="D2387" s="71"/>
      <c r="AA2387" s="49"/>
      <c r="AB2387" s="49"/>
      <c r="AC2387" s="49"/>
      <c r="AD2387" s="49"/>
      <c r="AE2387" s="49"/>
      <c r="AF2387" s="80"/>
      <c r="AG2387" s="4"/>
      <c r="AN2387" s="49"/>
      <c r="AO2387" s="49"/>
      <c r="AP2387" s="49"/>
      <c r="AQ2387" s="49"/>
      <c r="AR2387" s="49"/>
      <c r="AS2387" s="49"/>
      <c r="AT2387" s="49"/>
      <c r="AU2387" s="49"/>
    </row>
    <row r="2388" spans="3:47" ht="12.95" customHeight="1" x14ac:dyDescent="0.2">
      <c r="C2388" s="71"/>
      <c r="D2388" s="71"/>
      <c r="AA2388" s="49"/>
      <c r="AB2388" s="49"/>
      <c r="AC2388" s="49"/>
      <c r="AD2388" s="49"/>
      <c r="AE2388" s="49"/>
      <c r="AF2388" s="80"/>
      <c r="AG2388" s="4"/>
      <c r="AN2388" s="49"/>
      <c r="AO2388" s="49"/>
      <c r="AP2388" s="49"/>
      <c r="AQ2388" s="49"/>
      <c r="AR2388" s="49"/>
      <c r="AS2388" s="49"/>
      <c r="AT2388" s="49"/>
      <c r="AU2388" s="49"/>
    </row>
    <row r="2389" spans="3:47" ht="12.95" customHeight="1" x14ac:dyDescent="0.2">
      <c r="C2389" s="71"/>
      <c r="D2389" s="71"/>
      <c r="AA2389" s="49"/>
      <c r="AB2389" s="49"/>
      <c r="AC2389" s="49"/>
      <c r="AD2389" s="49"/>
      <c r="AE2389" s="49"/>
      <c r="AF2389" s="80"/>
      <c r="AG2389" s="4"/>
      <c r="AN2389" s="49"/>
      <c r="AO2389" s="49"/>
      <c r="AP2389" s="49"/>
      <c r="AQ2389" s="49"/>
      <c r="AR2389" s="49"/>
      <c r="AS2389" s="49"/>
      <c r="AT2389" s="49"/>
      <c r="AU2389" s="49"/>
    </row>
    <row r="2390" spans="3:47" ht="12.95" customHeight="1" x14ac:dyDescent="0.2">
      <c r="C2390" s="71"/>
      <c r="D2390" s="71"/>
      <c r="AA2390" s="49"/>
      <c r="AB2390" s="49"/>
      <c r="AC2390" s="49"/>
      <c r="AD2390" s="49"/>
      <c r="AE2390" s="49"/>
      <c r="AF2390" s="80"/>
      <c r="AG2390" s="4"/>
      <c r="AN2390" s="49"/>
      <c r="AO2390" s="49"/>
      <c r="AP2390" s="49"/>
      <c r="AQ2390" s="49"/>
      <c r="AR2390" s="49"/>
      <c r="AS2390" s="49"/>
      <c r="AT2390" s="49"/>
      <c r="AU2390" s="49"/>
    </row>
    <row r="2391" spans="3:47" ht="12.95" customHeight="1" x14ac:dyDescent="0.2">
      <c r="C2391" s="71"/>
      <c r="D2391" s="71"/>
      <c r="AA2391" s="49"/>
      <c r="AB2391" s="49"/>
      <c r="AC2391" s="49"/>
      <c r="AD2391" s="49"/>
      <c r="AE2391" s="49"/>
      <c r="AF2391" s="80"/>
      <c r="AG2391" s="4"/>
      <c r="AN2391" s="49"/>
      <c r="AO2391" s="49"/>
      <c r="AP2391" s="49"/>
      <c r="AQ2391" s="49"/>
      <c r="AR2391" s="49"/>
      <c r="AS2391" s="49"/>
      <c r="AT2391" s="49"/>
      <c r="AU2391" s="49"/>
    </row>
    <row r="2392" spans="3:47" ht="12.95" customHeight="1" x14ac:dyDescent="0.2">
      <c r="C2392" s="71"/>
      <c r="D2392" s="71"/>
      <c r="AA2392" s="49"/>
      <c r="AB2392" s="49"/>
      <c r="AC2392" s="49"/>
      <c r="AD2392" s="49"/>
      <c r="AE2392" s="49"/>
      <c r="AF2392" s="80"/>
      <c r="AG2392" s="4"/>
      <c r="AN2392" s="49"/>
      <c r="AO2392" s="49"/>
      <c r="AP2392" s="49"/>
      <c r="AQ2392" s="49"/>
      <c r="AR2392" s="49"/>
      <c r="AS2392" s="49"/>
      <c r="AT2392" s="49"/>
      <c r="AU2392" s="49"/>
    </row>
    <row r="2393" spans="3:47" ht="12.95" customHeight="1" x14ac:dyDescent="0.2">
      <c r="C2393" s="71"/>
      <c r="D2393" s="71"/>
      <c r="AA2393" s="49"/>
      <c r="AB2393" s="49"/>
      <c r="AC2393" s="49"/>
      <c r="AD2393" s="49"/>
      <c r="AE2393" s="49"/>
      <c r="AF2393" s="80"/>
      <c r="AG2393" s="4"/>
      <c r="AN2393" s="49"/>
      <c r="AO2393" s="49"/>
      <c r="AP2393" s="49"/>
      <c r="AQ2393" s="49"/>
      <c r="AR2393" s="49"/>
      <c r="AS2393" s="49"/>
      <c r="AT2393" s="49"/>
      <c r="AU2393" s="49"/>
    </row>
    <row r="2394" spans="3:47" ht="12.95" customHeight="1" x14ac:dyDescent="0.2">
      <c r="C2394" s="71"/>
      <c r="D2394" s="71"/>
      <c r="AA2394" s="49"/>
      <c r="AB2394" s="49"/>
      <c r="AC2394" s="49"/>
      <c r="AD2394" s="49"/>
      <c r="AE2394" s="49"/>
      <c r="AF2394" s="80"/>
      <c r="AG2394" s="4"/>
      <c r="AN2394" s="49"/>
      <c r="AO2394" s="49"/>
      <c r="AP2394" s="49"/>
      <c r="AQ2394" s="49"/>
      <c r="AR2394" s="49"/>
      <c r="AS2394" s="49"/>
      <c r="AT2394" s="49"/>
      <c r="AU2394" s="49"/>
    </row>
    <row r="2395" spans="3:47" ht="12.95" customHeight="1" x14ac:dyDescent="0.2">
      <c r="C2395" s="71"/>
      <c r="D2395" s="71"/>
      <c r="AA2395" s="49"/>
      <c r="AB2395" s="49"/>
      <c r="AC2395" s="49"/>
      <c r="AD2395" s="49"/>
      <c r="AE2395" s="49"/>
      <c r="AF2395" s="80"/>
      <c r="AG2395" s="4"/>
      <c r="AN2395" s="49"/>
      <c r="AO2395" s="49"/>
      <c r="AP2395" s="49"/>
      <c r="AQ2395" s="49"/>
      <c r="AR2395" s="49"/>
      <c r="AS2395" s="49"/>
      <c r="AT2395" s="49"/>
      <c r="AU2395" s="49"/>
    </row>
    <row r="2396" spans="3:47" ht="12.95" customHeight="1" x14ac:dyDescent="0.2">
      <c r="C2396" s="71"/>
      <c r="D2396" s="71"/>
      <c r="AA2396" s="49"/>
      <c r="AB2396" s="49"/>
      <c r="AC2396" s="49"/>
      <c r="AD2396" s="49"/>
      <c r="AE2396" s="49"/>
      <c r="AF2396" s="80"/>
      <c r="AG2396" s="4"/>
      <c r="AN2396" s="49"/>
      <c r="AO2396" s="49"/>
      <c r="AP2396" s="49"/>
      <c r="AQ2396" s="49"/>
      <c r="AR2396" s="49"/>
      <c r="AS2396" s="49"/>
      <c r="AT2396" s="49"/>
      <c r="AU2396" s="49"/>
    </row>
    <row r="2397" spans="3:47" ht="12.95" customHeight="1" x14ac:dyDescent="0.2">
      <c r="C2397" s="71"/>
      <c r="D2397" s="71"/>
      <c r="AA2397" s="49"/>
      <c r="AB2397" s="49"/>
      <c r="AC2397" s="49"/>
      <c r="AD2397" s="49"/>
      <c r="AE2397" s="49"/>
      <c r="AF2397" s="80"/>
      <c r="AG2397" s="4"/>
      <c r="AN2397" s="49"/>
      <c r="AO2397" s="49"/>
      <c r="AP2397" s="49"/>
      <c r="AQ2397" s="49"/>
      <c r="AR2397" s="49"/>
      <c r="AS2397" s="49"/>
      <c r="AT2397" s="49"/>
      <c r="AU2397" s="49"/>
    </row>
    <row r="2398" spans="3:47" ht="12.95" customHeight="1" x14ac:dyDescent="0.2">
      <c r="C2398" s="71"/>
      <c r="D2398" s="71"/>
      <c r="AA2398" s="49"/>
      <c r="AB2398" s="49"/>
      <c r="AC2398" s="49"/>
      <c r="AD2398" s="49"/>
      <c r="AE2398" s="49"/>
      <c r="AF2398" s="80"/>
      <c r="AG2398" s="4"/>
      <c r="AN2398" s="49"/>
      <c r="AO2398" s="49"/>
      <c r="AP2398" s="49"/>
      <c r="AQ2398" s="49"/>
      <c r="AR2398" s="49"/>
      <c r="AS2398" s="49"/>
      <c r="AT2398" s="49"/>
      <c r="AU2398" s="49"/>
    </row>
    <row r="2399" spans="3:47" ht="12.95" customHeight="1" x14ac:dyDescent="0.2">
      <c r="C2399" s="71"/>
      <c r="D2399" s="71"/>
      <c r="AA2399" s="49"/>
      <c r="AB2399" s="49"/>
      <c r="AC2399" s="49"/>
      <c r="AD2399" s="49"/>
      <c r="AE2399" s="49"/>
      <c r="AF2399" s="80"/>
      <c r="AG2399" s="4"/>
      <c r="AN2399" s="49"/>
      <c r="AO2399" s="49"/>
      <c r="AP2399" s="49"/>
      <c r="AQ2399" s="49"/>
      <c r="AR2399" s="49"/>
      <c r="AS2399" s="49"/>
      <c r="AT2399" s="49"/>
      <c r="AU2399" s="49"/>
    </row>
    <row r="2400" spans="3:47" ht="12.95" customHeight="1" x14ac:dyDescent="0.2">
      <c r="C2400" s="71"/>
      <c r="D2400" s="71"/>
      <c r="AA2400" s="49"/>
      <c r="AB2400" s="49"/>
      <c r="AC2400" s="49"/>
      <c r="AD2400" s="49"/>
      <c r="AE2400" s="49"/>
      <c r="AF2400" s="80"/>
      <c r="AG2400" s="4"/>
      <c r="AN2400" s="49"/>
      <c r="AO2400" s="49"/>
      <c r="AP2400" s="49"/>
      <c r="AQ2400" s="49"/>
      <c r="AR2400" s="49"/>
      <c r="AS2400" s="49"/>
      <c r="AT2400" s="49"/>
      <c r="AU2400" s="49"/>
    </row>
    <row r="2401" spans="3:47" ht="12.95" customHeight="1" x14ac:dyDescent="0.2">
      <c r="C2401" s="71"/>
      <c r="D2401" s="71"/>
      <c r="AA2401" s="49"/>
      <c r="AB2401" s="49"/>
      <c r="AC2401" s="49"/>
      <c r="AD2401" s="49"/>
      <c r="AE2401" s="49"/>
      <c r="AF2401" s="80"/>
      <c r="AG2401" s="4"/>
      <c r="AN2401" s="49"/>
      <c r="AO2401" s="49"/>
      <c r="AP2401" s="49"/>
      <c r="AQ2401" s="49"/>
      <c r="AR2401" s="49"/>
      <c r="AS2401" s="49"/>
      <c r="AT2401" s="49"/>
      <c r="AU2401" s="49"/>
    </row>
    <row r="2402" spans="3:47" ht="12.95" customHeight="1" x14ac:dyDescent="0.2">
      <c r="C2402" s="71"/>
      <c r="D2402" s="71"/>
      <c r="AA2402" s="49"/>
      <c r="AB2402" s="49"/>
      <c r="AC2402" s="49"/>
      <c r="AD2402" s="49"/>
      <c r="AE2402" s="49"/>
      <c r="AF2402" s="80"/>
      <c r="AG2402" s="4"/>
      <c r="AN2402" s="49"/>
      <c r="AO2402" s="49"/>
      <c r="AP2402" s="49"/>
      <c r="AQ2402" s="49"/>
      <c r="AR2402" s="49"/>
      <c r="AS2402" s="49"/>
      <c r="AT2402" s="49"/>
      <c r="AU2402" s="49"/>
    </row>
    <row r="2403" spans="3:47" ht="12.95" customHeight="1" x14ac:dyDescent="0.2">
      <c r="C2403" s="71"/>
      <c r="D2403" s="71"/>
      <c r="AA2403" s="49"/>
      <c r="AB2403" s="49"/>
      <c r="AC2403" s="49"/>
      <c r="AD2403" s="49"/>
      <c r="AE2403" s="49"/>
      <c r="AF2403" s="80"/>
      <c r="AG2403" s="4"/>
      <c r="AN2403" s="49"/>
      <c r="AO2403" s="49"/>
      <c r="AP2403" s="49"/>
      <c r="AQ2403" s="49"/>
      <c r="AR2403" s="49"/>
      <c r="AS2403" s="49"/>
      <c r="AT2403" s="49"/>
      <c r="AU2403" s="49"/>
    </row>
    <row r="2404" spans="3:47" ht="12.95" customHeight="1" x14ac:dyDescent="0.2">
      <c r="C2404" s="71"/>
      <c r="D2404" s="71"/>
      <c r="AA2404" s="49"/>
      <c r="AB2404" s="49"/>
      <c r="AC2404" s="49"/>
      <c r="AD2404" s="49"/>
      <c r="AE2404" s="49"/>
      <c r="AF2404" s="80"/>
      <c r="AG2404" s="4"/>
      <c r="AN2404" s="49"/>
      <c r="AO2404" s="49"/>
      <c r="AP2404" s="49"/>
      <c r="AQ2404" s="49"/>
      <c r="AR2404" s="49"/>
      <c r="AS2404" s="49"/>
      <c r="AT2404" s="49"/>
      <c r="AU2404" s="49"/>
    </row>
    <row r="2405" spans="3:47" ht="12.95" customHeight="1" x14ac:dyDescent="0.2">
      <c r="C2405" s="71"/>
      <c r="D2405" s="71"/>
      <c r="AA2405" s="49"/>
      <c r="AB2405" s="49"/>
      <c r="AC2405" s="49"/>
      <c r="AD2405" s="49"/>
      <c r="AE2405" s="49"/>
      <c r="AF2405" s="80"/>
      <c r="AG2405" s="4"/>
      <c r="AN2405" s="49"/>
      <c r="AO2405" s="49"/>
      <c r="AP2405" s="49"/>
      <c r="AQ2405" s="49"/>
      <c r="AR2405" s="49"/>
      <c r="AS2405" s="49"/>
      <c r="AT2405" s="49"/>
      <c r="AU2405" s="49"/>
    </row>
    <row r="2406" spans="3:47" ht="12.95" customHeight="1" x14ac:dyDescent="0.2">
      <c r="C2406" s="71"/>
      <c r="D2406" s="71"/>
      <c r="AA2406" s="49"/>
      <c r="AB2406" s="49"/>
      <c r="AC2406" s="49"/>
      <c r="AD2406" s="49"/>
      <c r="AE2406" s="49"/>
      <c r="AF2406" s="80"/>
      <c r="AG2406" s="4"/>
      <c r="AN2406" s="49"/>
      <c r="AO2406" s="49"/>
      <c r="AP2406" s="49"/>
      <c r="AQ2406" s="49"/>
      <c r="AR2406" s="49"/>
      <c r="AS2406" s="49"/>
      <c r="AT2406" s="49"/>
      <c r="AU2406" s="49"/>
    </row>
    <row r="2407" spans="3:47" ht="12.95" customHeight="1" x14ac:dyDescent="0.2">
      <c r="C2407" s="71"/>
      <c r="D2407" s="71"/>
      <c r="AA2407" s="49"/>
      <c r="AB2407" s="49"/>
      <c r="AC2407" s="49"/>
      <c r="AD2407" s="49"/>
      <c r="AE2407" s="49"/>
      <c r="AF2407" s="80"/>
      <c r="AG2407" s="4"/>
      <c r="AN2407" s="49"/>
      <c r="AO2407" s="49"/>
      <c r="AP2407" s="49"/>
      <c r="AQ2407" s="49"/>
      <c r="AR2407" s="49"/>
      <c r="AS2407" s="49"/>
      <c r="AT2407" s="49"/>
      <c r="AU2407" s="49"/>
    </row>
    <row r="2408" spans="3:47" ht="12.95" customHeight="1" x14ac:dyDescent="0.2">
      <c r="C2408" s="71"/>
      <c r="D2408" s="71"/>
      <c r="AA2408" s="49"/>
      <c r="AB2408" s="49"/>
      <c r="AC2408" s="49"/>
      <c r="AD2408" s="49"/>
      <c r="AE2408" s="49"/>
      <c r="AF2408" s="80"/>
      <c r="AG2408" s="4"/>
      <c r="AN2408" s="49"/>
      <c r="AO2408" s="49"/>
      <c r="AP2408" s="49"/>
      <c r="AQ2408" s="49"/>
      <c r="AR2408" s="49"/>
      <c r="AS2408" s="49"/>
      <c r="AT2408" s="49"/>
      <c r="AU2408" s="49"/>
    </row>
    <row r="2409" spans="3:47" ht="12.95" customHeight="1" x14ac:dyDescent="0.2">
      <c r="C2409" s="71"/>
      <c r="D2409" s="71"/>
      <c r="AA2409" s="49"/>
      <c r="AB2409" s="49"/>
      <c r="AC2409" s="49"/>
      <c r="AD2409" s="49"/>
      <c r="AE2409" s="49"/>
      <c r="AF2409" s="80"/>
      <c r="AG2409" s="4"/>
      <c r="AN2409" s="49"/>
      <c r="AO2409" s="49"/>
      <c r="AP2409" s="49"/>
      <c r="AQ2409" s="49"/>
      <c r="AR2409" s="49"/>
      <c r="AS2409" s="49"/>
      <c r="AT2409" s="49"/>
      <c r="AU2409" s="49"/>
    </row>
    <row r="2410" spans="3:47" ht="12.95" customHeight="1" x14ac:dyDescent="0.2">
      <c r="C2410" s="71"/>
      <c r="D2410" s="71"/>
      <c r="AA2410" s="49"/>
      <c r="AB2410" s="49"/>
      <c r="AC2410" s="49"/>
      <c r="AD2410" s="49"/>
      <c r="AE2410" s="49"/>
      <c r="AF2410" s="80"/>
      <c r="AG2410" s="4"/>
      <c r="AN2410" s="49"/>
      <c r="AO2410" s="49"/>
      <c r="AP2410" s="49"/>
      <c r="AQ2410" s="49"/>
      <c r="AR2410" s="49"/>
      <c r="AS2410" s="49"/>
      <c r="AT2410" s="49"/>
      <c r="AU2410" s="49"/>
    </row>
    <row r="2411" spans="3:47" ht="12.95" customHeight="1" x14ac:dyDescent="0.2">
      <c r="C2411" s="71"/>
      <c r="D2411" s="71"/>
      <c r="AA2411" s="49"/>
      <c r="AB2411" s="49"/>
      <c r="AC2411" s="49"/>
      <c r="AD2411" s="49"/>
      <c r="AE2411" s="49"/>
      <c r="AF2411" s="80"/>
      <c r="AG2411" s="4"/>
      <c r="AN2411" s="49"/>
      <c r="AO2411" s="49"/>
      <c r="AP2411" s="49"/>
      <c r="AQ2411" s="49"/>
      <c r="AR2411" s="49"/>
      <c r="AS2411" s="49"/>
      <c r="AT2411" s="49"/>
      <c r="AU2411" s="49"/>
    </row>
    <row r="2412" spans="3:47" ht="12.95" customHeight="1" x14ac:dyDescent="0.2">
      <c r="C2412" s="71"/>
      <c r="D2412" s="71"/>
      <c r="AA2412" s="49"/>
      <c r="AB2412" s="49"/>
      <c r="AC2412" s="49"/>
      <c r="AD2412" s="49"/>
      <c r="AE2412" s="49"/>
      <c r="AF2412" s="80"/>
      <c r="AG2412" s="4"/>
      <c r="AN2412" s="49"/>
      <c r="AO2412" s="49"/>
      <c r="AP2412" s="49"/>
      <c r="AQ2412" s="49"/>
      <c r="AR2412" s="49"/>
      <c r="AS2412" s="49"/>
      <c r="AT2412" s="49"/>
      <c r="AU2412" s="49"/>
    </row>
    <row r="2413" spans="3:47" ht="12.95" customHeight="1" x14ac:dyDescent="0.2">
      <c r="C2413" s="71"/>
      <c r="D2413" s="71"/>
      <c r="AA2413" s="49"/>
      <c r="AB2413" s="49"/>
      <c r="AC2413" s="49"/>
      <c r="AD2413" s="49"/>
      <c r="AE2413" s="49"/>
      <c r="AF2413" s="80"/>
      <c r="AG2413" s="4"/>
      <c r="AN2413" s="49"/>
      <c r="AO2413" s="49"/>
      <c r="AP2413" s="49"/>
      <c r="AQ2413" s="49"/>
      <c r="AR2413" s="49"/>
      <c r="AS2413" s="49"/>
      <c r="AT2413" s="49"/>
      <c r="AU2413" s="49"/>
    </row>
    <row r="2414" spans="3:47" ht="12.95" customHeight="1" x14ac:dyDescent="0.2">
      <c r="C2414" s="71"/>
      <c r="D2414" s="71"/>
      <c r="AA2414" s="49"/>
      <c r="AB2414" s="49"/>
      <c r="AC2414" s="49"/>
      <c r="AD2414" s="49"/>
      <c r="AE2414" s="49"/>
      <c r="AF2414" s="80"/>
      <c r="AG2414" s="4"/>
      <c r="AN2414" s="49"/>
      <c r="AO2414" s="49"/>
      <c r="AP2414" s="49"/>
      <c r="AQ2414" s="49"/>
      <c r="AR2414" s="49"/>
      <c r="AS2414" s="49"/>
      <c r="AT2414" s="49"/>
      <c r="AU2414" s="49"/>
    </row>
    <row r="2415" spans="3:47" ht="12.95" customHeight="1" x14ac:dyDescent="0.2">
      <c r="C2415" s="71"/>
      <c r="D2415" s="71"/>
      <c r="AA2415" s="49"/>
      <c r="AB2415" s="49"/>
      <c r="AC2415" s="49"/>
      <c r="AD2415" s="49"/>
      <c r="AE2415" s="49"/>
      <c r="AF2415" s="80"/>
      <c r="AG2415" s="4"/>
      <c r="AN2415" s="49"/>
      <c r="AO2415" s="49"/>
      <c r="AP2415" s="49"/>
      <c r="AQ2415" s="49"/>
      <c r="AR2415" s="49"/>
      <c r="AS2415" s="49"/>
      <c r="AT2415" s="49"/>
      <c r="AU2415" s="49"/>
    </row>
    <row r="2416" spans="3:47" ht="12.95" customHeight="1" x14ac:dyDescent="0.2">
      <c r="C2416" s="71"/>
      <c r="D2416" s="71"/>
      <c r="AA2416" s="49"/>
      <c r="AB2416" s="49"/>
      <c r="AC2416" s="49"/>
      <c r="AD2416" s="49"/>
      <c r="AE2416" s="49"/>
      <c r="AF2416" s="80"/>
      <c r="AG2416" s="4"/>
      <c r="AN2416" s="49"/>
      <c r="AO2416" s="49"/>
      <c r="AP2416" s="49"/>
      <c r="AQ2416" s="49"/>
      <c r="AR2416" s="49"/>
      <c r="AS2416" s="49"/>
      <c r="AT2416" s="49"/>
      <c r="AU2416" s="49"/>
    </row>
    <row r="2417" spans="3:47" ht="12.95" customHeight="1" x14ac:dyDescent="0.2">
      <c r="C2417" s="71"/>
      <c r="D2417" s="71"/>
      <c r="AA2417" s="49"/>
      <c r="AB2417" s="49"/>
      <c r="AC2417" s="49"/>
      <c r="AD2417" s="49"/>
      <c r="AE2417" s="49"/>
      <c r="AF2417" s="80"/>
      <c r="AG2417" s="4"/>
      <c r="AN2417" s="49"/>
      <c r="AO2417" s="49"/>
      <c r="AP2417" s="49"/>
      <c r="AQ2417" s="49"/>
      <c r="AR2417" s="49"/>
      <c r="AS2417" s="49"/>
      <c r="AT2417" s="49"/>
      <c r="AU2417" s="49"/>
    </row>
    <row r="2418" spans="3:47" ht="12.95" customHeight="1" x14ac:dyDescent="0.2">
      <c r="C2418" s="71"/>
      <c r="D2418" s="71"/>
      <c r="AA2418" s="49"/>
      <c r="AB2418" s="49"/>
      <c r="AC2418" s="49"/>
      <c r="AD2418" s="49"/>
      <c r="AE2418" s="49"/>
      <c r="AF2418" s="80"/>
      <c r="AG2418" s="4"/>
      <c r="AN2418" s="49"/>
      <c r="AO2418" s="49"/>
      <c r="AP2418" s="49"/>
      <c r="AQ2418" s="49"/>
      <c r="AR2418" s="49"/>
      <c r="AS2418" s="49"/>
      <c r="AT2418" s="49"/>
      <c r="AU2418" s="49"/>
    </row>
    <row r="2419" spans="3:47" ht="12.95" customHeight="1" x14ac:dyDescent="0.2">
      <c r="C2419" s="71"/>
      <c r="D2419" s="71"/>
      <c r="AA2419" s="49"/>
      <c r="AB2419" s="49"/>
      <c r="AC2419" s="49"/>
      <c r="AD2419" s="49"/>
      <c r="AE2419" s="49"/>
      <c r="AF2419" s="80"/>
      <c r="AG2419" s="4"/>
      <c r="AN2419" s="49"/>
      <c r="AO2419" s="49"/>
      <c r="AP2419" s="49"/>
      <c r="AQ2419" s="49"/>
      <c r="AR2419" s="49"/>
      <c r="AS2419" s="49"/>
      <c r="AT2419" s="49"/>
      <c r="AU2419" s="49"/>
    </row>
    <row r="2420" spans="3:47" ht="12.95" customHeight="1" x14ac:dyDescent="0.2">
      <c r="C2420" s="71"/>
      <c r="D2420" s="71"/>
      <c r="AA2420" s="49"/>
      <c r="AB2420" s="49"/>
      <c r="AC2420" s="49"/>
      <c r="AD2420" s="49"/>
      <c r="AE2420" s="49"/>
      <c r="AF2420" s="80"/>
      <c r="AG2420" s="4"/>
      <c r="AN2420" s="49"/>
      <c r="AO2420" s="49"/>
      <c r="AP2420" s="49"/>
      <c r="AQ2420" s="49"/>
      <c r="AR2420" s="49"/>
      <c r="AS2420" s="49"/>
      <c r="AT2420" s="49"/>
      <c r="AU2420" s="49"/>
    </row>
    <row r="2421" spans="3:47" ht="12.95" customHeight="1" x14ac:dyDescent="0.2">
      <c r="C2421" s="71"/>
      <c r="D2421" s="71"/>
      <c r="AA2421" s="49"/>
      <c r="AB2421" s="49"/>
      <c r="AC2421" s="49"/>
      <c r="AD2421" s="49"/>
      <c r="AE2421" s="49"/>
      <c r="AF2421" s="80"/>
      <c r="AG2421" s="4"/>
      <c r="AN2421" s="49"/>
      <c r="AO2421" s="49"/>
      <c r="AP2421" s="49"/>
      <c r="AQ2421" s="49"/>
      <c r="AR2421" s="49"/>
      <c r="AS2421" s="49"/>
      <c r="AT2421" s="49"/>
      <c r="AU2421" s="49"/>
    </row>
    <row r="2422" spans="3:47" ht="12.95" customHeight="1" x14ac:dyDescent="0.2">
      <c r="C2422" s="71"/>
      <c r="D2422" s="71"/>
      <c r="AA2422" s="49"/>
      <c r="AB2422" s="49"/>
      <c r="AC2422" s="49"/>
      <c r="AD2422" s="49"/>
      <c r="AE2422" s="49"/>
      <c r="AF2422" s="80"/>
      <c r="AG2422" s="4"/>
      <c r="AN2422" s="49"/>
      <c r="AO2422" s="49"/>
      <c r="AP2422" s="49"/>
      <c r="AQ2422" s="49"/>
      <c r="AR2422" s="49"/>
      <c r="AS2422" s="49"/>
      <c r="AT2422" s="49"/>
      <c r="AU2422" s="49"/>
    </row>
    <row r="2423" spans="3:47" ht="12.95" customHeight="1" x14ac:dyDescent="0.2">
      <c r="C2423" s="71"/>
      <c r="D2423" s="71"/>
      <c r="AA2423" s="49"/>
      <c r="AB2423" s="49"/>
      <c r="AC2423" s="49"/>
      <c r="AD2423" s="49"/>
      <c r="AE2423" s="49"/>
      <c r="AF2423" s="80"/>
      <c r="AG2423" s="4"/>
      <c r="AN2423" s="49"/>
      <c r="AO2423" s="49"/>
      <c r="AP2423" s="49"/>
      <c r="AQ2423" s="49"/>
      <c r="AR2423" s="49"/>
      <c r="AS2423" s="49"/>
      <c r="AT2423" s="49"/>
      <c r="AU2423" s="49"/>
    </row>
    <row r="2424" spans="3:47" ht="12.95" customHeight="1" x14ac:dyDescent="0.2">
      <c r="C2424" s="71"/>
      <c r="D2424" s="71"/>
      <c r="AA2424" s="49"/>
      <c r="AB2424" s="49"/>
      <c r="AC2424" s="49"/>
      <c r="AD2424" s="49"/>
      <c r="AE2424" s="49"/>
      <c r="AF2424" s="80"/>
      <c r="AG2424" s="4"/>
      <c r="AN2424" s="49"/>
      <c r="AO2424" s="49"/>
      <c r="AP2424" s="49"/>
      <c r="AQ2424" s="49"/>
      <c r="AR2424" s="49"/>
      <c r="AS2424" s="49"/>
      <c r="AT2424" s="49"/>
      <c r="AU2424" s="49"/>
    </row>
    <row r="2425" spans="3:47" ht="12.95" customHeight="1" x14ac:dyDescent="0.2">
      <c r="C2425" s="71"/>
      <c r="D2425" s="71"/>
      <c r="AA2425" s="49"/>
      <c r="AB2425" s="49"/>
      <c r="AC2425" s="49"/>
      <c r="AD2425" s="49"/>
      <c r="AE2425" s="49"/>
      <c r="AF2425" s="80"/>
      <c r="AG2425" s="4"/>
      <c r="AN2425" s="49"/>
      <c r="AO2425" s="49"/>
      <c r="AP2425" s="49"/>
      <c r="AQ2425" s="49"/>
      <c r="AR2425" s="49"/>
      <c r="AS2425" s="49"/>
      <c r="AT2425" s="49"/>
      <c r="AU2425" s="49"/>
    </row>
    <row r="2426" spans="3:47" ht="12.95" customHeight="1" x14ac:dyDescent="0.2">
      <c r="C2426" s="71"/>
      <c r="D2426" s="71"/>
      <c r="AA2426" s="49"/>
      <c r="AB2426" s="49"/>
      <c r="AC2426" s="49"/>
      <c r="AD2426" s="49"/>
      <c r="AE2426" s="49"/>
      <c r="AF2426" s="80"/>
      <c r="AG2426" s="4"/>
      <c r="AN2426" s="49"/>
      <c r="AO2426" s="49"/>
      <c r="AP2426" s="49"/>
      <c r="AQ2426" s="49"/>
      <c r="AR2426" s="49"/>
      <c r="AS2426" s="49"/>
      <c r="AT2426" s="49"/>
      <c r="AU2426" s="49"/>
    </row>
    <row r="2427" spans="3:47" ht="12.95" customHeight="1" x14ac:dyDescent="0.2">
      <c r="C2427" s="71"/>
      <c r="D2427" s="71"/>
      <c r="AA2427" s="49"/>
      <c r="AB2427" s="49"/>
      <c r="AC2427" s="49"/>
      <c r="AD2427" s="49"/>
      <c r="AE2427" s="49"/>
      <c r="AF2427" s="80"/>
      <c r="AG2427" s="4"/>
      <c r="AN2427" s="49"/>
      <c r="AO2427" s="49"/>
      <c r="AP2427" s="49"/>
      <c r="AQ2427" s="49"/>
      <c r="AR2427" s="49"/>
      <c r="AS2427" s="49"/>
      <c r="AT2427" s="49"/>
      <c r="AU2427" s="49"/>
    </row>
    <row r="2428" spans="3:47" ht="12.95" customHeight="1" x14ac:dyDescent="0.2">
      <c r="C2428" s="71"/>
      <c r="D2428" s="71"/>
      <c r="AA2428" s="49"/>
      <c r="AB2428" s="49"/>
      <c r="AC2428" s="49"/>
      <c r="AD2428" s="49"/>
      <c r="AE2428" s="49"/>
      <c r="AF2428" s="80"/>
      <c r="AG2428" s="4"/>
      <c r="AN2428" s="49"/>
      <c r="AO2428" s="49"/>
      <c r="AP2428" s="49"/>
      <c r="AQ2428" s="49"/>
      <c r="AR2428" s="49"/>
      <c r="AS2428" s="49"/>
      <c r="AT2428" s="49"/>
      <c r="AU2428" s="49"/>
    </row>
    <row r="2429" spans="3:47" ht="12.95" customHeight="1" x14ac:dyDescent="0.2">
      <c r="C2429" s="71"/>
      <c r="D2429" s="71"/>
      <c r="AA2429" s="49"/>
      <c r="AB2429" s="49"/>
      <c r="AC2429" s="49"/>
      <c r="AD2429" s="49"/>
      <c r="AE2429" s="49"/>
      <c r="AF2429" s="80"/>
      <c r="AG2429" s="4"/>
      <c r="AN2429" s="49"/>
      <c r="AO2429" s="49"/>
      <c r="AP2429" s="49"/>
      <c r="AQ2429" s="49"/>
      <c r="AR2429" s="49"/>
      <c r="AS2429" s="49"/>
      <c r="AT2429" s="49"/>
      <c r="AU2429" s="49"/>
    </row>
    <row r="2430" spans="3:47" ht="12.95" customHeight="1" x14ac:dyDescent="0.2">
      <c r="C2430" s="71"/>
      <c r="D2430" s="71"/>
      <c r="AA2430" s="49"/>
      <c r="AB2430" s="49"/>
      <c r="AC2430" s="49"/>
      <c r="AD2430" s="49"/>
      <c r="AE2430" s="49"/>
      <c r="AF2430" s="80"/>
      <c r="AG2430" s="4"/>
      <c r="AN2430" s="49"/>
      <c r="AO2430" s="49"/>
      <c r="AP2430" s="49"/>
      <c r="AQ2430" s="49"/>
      <c r="AR2430" s="49"/>
      <c r="AS2430" s="49"/>
      <c r="AT2430" s="49"/>
      <c r="AU2430" s="49"/>
    </row>
    <row r="2431" spans="3:47" ht="12.95" customHeight="1" x14ac:dyDescent="0.2">
      <c r="C2431" s="71"/>
      <c r="D2431" s="71"/>
      <c r="AA2431" s="49"/>
      <c r="AB2431" s="49"/>
      <c r="AC2431" s="49"/>
      <c r="AD2431" s="49"/>
      <c r="AE2431" s="49"/>
      <c r="AF2431" s="80"/>
      <c r="AG2431" s="4"/>
      <c r="AN2431" s="49"/>
      <c r="AO2431" s="49"/>
      <c r="AP2431" s="49"/>
      <c r="AQ2431" s="49"/>
      <c r="AR2431" s="49"/>
      <c r="AS2431" s="49"/>
      <c r="AT2431" s="49"/>
      <c r="AU2431" s="49"/>
    </row>
    <row r="2432" spans="3:47" ht="12.95" customHeight="1" x14ac:dyDescent="0.2">
      <c r="C2432" s="71"/>
      <c r="D2432" s="71"/>
      <c r="AA2432" s="49"/>
      <c r="AB2432" s="49"/>
      <c r="AC2432" s="49"/>
      <c r="AD2432" s="49"/>
      <c r="AE2432" s="49"/>
      <c r="AF2432" s="80"/>
      <c r="AG2432" s="4"/>
      <c r="AN2432" s="49"/>
      <c r="AO2432" s="49"/>
      <c r="AP2432" s="49"/>
      <c r="AQ2432" s="49"/>
      <c r="AR2432" s="49"/>
      <c r="AS2432" s="49"/>
      <c r="AT2432" s="49"/>
      <c r="AU2432" s="49"/>
    </row>
    <row r="2433" spans="3:47" ht="12.95" customHeight="1" x14ac:dyDescent="0.2">
      <c r="C2433" s="71"/>
      <c r="D2433" s="71"/>
      <c r="AA2433" s="49"/>
      <c r="AB2433" s="49"/>
      <c r="AC2433" s="49"/>
      <c r="AD2433" s="49"/>
      <c r="AE2433" s="49"/>
      <c r="AF2433" s="80"/>
      <c r="AG2433" s="4"/>
      <c r="AN2433" s="49"/>
      <c r="AO2433" s="49"/>
      <c r="AP2433" s="49"/>
      <c r="AQ2433" s="49"/>
      <c r="AR2433" s="49"/>
      <c r="AS2433" s="49"/>
      <c r="AT2433" s="49"/>
      <c r="AU2433" s="49"/>
    </row>
    <row r="2434" spans="3:47" ht="12.95" customHeight="1" x14ac:dyDescent="0.2">
      <c r="C2434" s="71"/>
      <c r="D2434" s="71"/>
      <c r="AA2434" s="49"/>
      <c r="AB2434" s="49"/>
      <c r="AC2434" s="49"/>
      <c r="AD2434" s="49"/>
      <c r="AE2434" s="49"/>
      <c r="AF2434" s="80"/>
      <c r="AG2434" s="4"/>
      <c r="AN2434" s="49"/>
      <c r="AO2434" s="49"/>
      <c r="AP2434" s="49"/>
      <c r="AQ2434" s="49"/>
      <c r="AR2434" s="49"/>
      <c r="AS2434" s="49"/>
      <c r="AT2434" s="49"/>
      <c r="AU2434" s="49"/>
    </row>
    <row r="2435" spans="3:47" ht="12.95" customHeight="1" x14ac:dyDescent="0.2">
      <c r="C2435" s="71"/>
      <c r="D2435" s="71"/>
      <c r="AA2435" s="49"/>
      <c r="AB2435" s="49"/>
      <c r="AC2435" s="49"/>
      <c r="AD2435" s="49"/>
      <c r="AE2435" s="49"/>
      <c r="AF2435" s="80"/>
      <c r="AG2435" s="4"/>
      <c r="AN2435" s="49"/>
      <c r="AO2435" s="49"/>
      <c r="AP2435" s="49"/>
      <c r="AQ2435" s="49"/>
      <c r="AR2435" s="49"/>
      <c r="AS2435" s="49"/>
      <c r="AT2435" s="49"/>
      <c r="AU2435" s="49"/>
    </row>
    <row r="2436" spans="3:47" ht="12.95" customHeight="1" x14ac:dyDescent="0.2">
      <c r="C2436" s="71"/>
      <c r="D2436" s="71"/>
      <c r="AA2436" s="49"/>
      <c r="AB2436" s="49"/>
      <c r="AC2436" s="49"/>
      <c r="AD2436" s="49"/>
      <c r="AE2436" s="49"/>
      <c r="AF2436" s="80"/>
      <c r="AG2436" s="4"/>
      <c r="AN2436" s="49"/>
      <c r="AO2436" s="49"/>
      <c r="AP2436" s="49"/>
      <c r="AQ2436" s="49"/>
      <c r="AR2436" s="49"/>
      <c r="AS2436" s="49"/>
      <c r="AT2436" s="49"/>
      <c r="AU2436" s="49"/>
    </row>
    <row r="2437" spans="3:47" ht="12.95" customHeight="1" x14ac:dyDescent="0.2">
      <c r="C2437" s="71"/>
      <c r="D2437" s="71"/>
      <c r="AA2437" s="49"/>
      <c r="AB2437" s="49"/>
      <c r="AC2437" s="49"/>
      <c r="AD2437" s="49"/>
      <c r="AE2437" s="49"/>
      <c r="AF2437" s="80"/>
      <c r="AG2437" s="4"/>
      <c r="AN2437" s="49"/>
      <c r="AO2437" s="49"/>
      <c r="AP2437" s="49"/>
      <c r="AQ2437" s="49"/>
      <c r="AR2437" s="49"/>
      <c r="AS2437" s="49"/>
      <c r="AT2437" s="49"/>
      <c r="AU2437" s="49"/>
    </row>
    <row r="2438" spans="3:47" ht="12.95" customHeight="1" x14ac:dyDescent="0.2">
      <c r="C2438" s="71"/>
      <c r="D2438" s="71"/>
      <c r="AA2438" s="49"/>
      <c r="AB2438" s="49"/>
      <c r="AC2438" s="49"/>
      <c r="AD2438" s="49"/>
      <c r="AE2438" s="49"/>
      <c r="AF2438" s="80"/>
      <c r="AG2438" s="4"/>
      <c r="AN2438" s="49"/>
      <c r="AO2438" s="49"/>
      <c r="AP2438" s="49"/>
      <c r="AQ2438" s="49"/>
      <c r="AR2438" s="49"/>
      <c r="AS2438" s="49"/>
      <c r="AT2438" s="49"/>
      <c r="AU2438" s="49"/>
    </row>
    <row r="2439" spans="3:47" ht="12.95" customHeight="1" x14ac:dyDescent="0.2">
      <c r="C2439" s="71"/>
      <c r="D2439" s="71"/>
      <c r="AA2439" s="49"/>
      <c r="AB2439" s="49"/>
      <c r="AC2439" s="49"/>
      <c r="AD2439" s="49"/>
      <c r="AE2439" s="49"/>
      <c r="AF2439" s="80"/>
      <c r="AG2439" s="4"/>
      <c r="AN2439" s="49"/>
      <c r="AO2439" s="49"/>
      <c r="AP2439" s="49"/>
      <c r="AQ2439" s="49"/>
      <c r="AR2439" s="49"/>
      <c r="AS2439" s="49"/>
      <c r="AT2439" s="49"/>
      <c r="AU2439" s="49"/>
    </row>
    <row r="2440" spans="3:47" ht="12.95" customHeight="1" x14ac:dyDescent="0.2">
      <c r="C2440" s="71"/>
      <c r="D2440" s="71"/>
      <c r="AA2440" s="49"/>
      <c r="AB2440" s="49"/>
      <c r="AC2440" s="49"/>
      <c r="AD2440" s="49"/>
      <c r="AE2440" s="49"/>
      <c r="AF2440" s="80"/>
      <c r="AG2440" s="4"/>
      <c r="AN2440" s="49"/>
      <c r="AO2440" s="49"/>
      <c r="AP2440" s="49"/>
      <c r="AQ2440" s="49"/>
      <c r="AR2440" s="49"/>
      <c r="AS2440" s="49"/>
      <c r="AT2440" s="49"/>
      <c r="AU2440" s="49"/>
    </row>
    <row r="2441" spans="3:47" ht="12.95" customHeight="1" x14ac:dyDescent="0.2">
      <c r="C2441" s="71"/>
      <c r="D2441" s="71"/>
      <c r="AA2441" s="49"/>
      <c r="AB2441" s="49"/>
      <c r="AC2441" s="49"/>
      <c r="AD2441" s="49"/>
      <c r="AE2441" s="49"/>
      <c r="AF2441" s="80"/>
      <c r="AG2441" s="4"/>
      <c r="AN2441" s="49"/>
      <c r="AO2441" s="49"/>
      <c r="AP2441" s="49"/>
      <c r="AQ2441" s="49"/>
      <c r="AR2441" s="49"/>
      <c r="AS2441" s="49"/>
      <c r="AT2441" s="49"/>
      <c r="AU2441" s="49"/>
    </row>
    <row r="2442" spans="3:47" ht="12.95" customHeight="1" x14ac:dyDescent="0.2">
      <c r="C2442" s="71"/>
      <c r="D2442" s="71"/>
      <c r="AA2442" s="49"/>
      <c r="AB2442" s="49"/>
      <c r="AC2442" s="49"/>
      <c r="AD2442" s="49"/>
      <c r="AE2442" s="49"/>
      <c r="AF2442" s="80"/>
      <c r="AG2442" s="4"/>
      <c r="AN2442" s="49"/>
      <c r="AO2442" s="49"/>
      <c r="AP2442" s="49"/>
      <c r="AQ2442" s="49"/>
      <c r="AR2442" s="49"/>
      <c r="AS2442" s="49"/>
      <c r="AT2442" s="49"/>
      <c r="AU2442" s="49"/>
    </row>
    <row r="2443" spans="3:47" ht="12.95" customHeight="1" x14ac:dyDescent="0.2">
      <c r="C2443" s="71"/>
      <c r="D2443" s="71"/>
      <c r="AA2443" s="49"/>
      <c r="AB2443" s="49"/>
      <c r="AC2443" s="49"/>
      <c r="AD2443" s="49"/>
      <c r="AE2443" s="49"/>
      <c r="AF2443" s="80"/>
      <c r="AG2443" s="4"/>
      <c r="AN2443" s="49"/>
      <c r="AO2443" s="49"/>
      <c r="AP2443" s="49"/>
      <c r="AQ2443" s="49"/>
      <c r="AR2443" s="49"/>
      <c r="AS2443" s="49"/>
      <c r="AT2443" s="49"/>
      <c r="AU2443" s="49"/>
    </row>
    <row r="2444" spans="3:47" ht="12.95" customHeight="1" x14ac:dyDescent="0.2">
      <c r="C2444" s="71"/>
      <c r="D2444" s="71"/>
      <c r="AA2444" s="49"/>
      <c r="AB2444" s="49"/>
      <c r="AC2444" s="49"/>
      <c r="AD2444" s="49"/>
      <c r="AE2444" s="49"/>
      <c r="AF2444" s="80"/>
      <c r="AG2444" s="4"/>
      <c r="AN2444" s="49"/>
      <c r="AO2444" s="49"/>
      <c r="AP2444" s="49"/>
      <c r="AQ2444" s="49"/>
      <c r="AR2444" s="49"/>
      <c r="AS2444" s="49"/>
      <c r="AT2444" s="49"/>
      <c r="AU2444" s="49"/>
    </row>
    <row r="2445" spans="3:47" ht="12.95" customHeight="1" x14ac:dyDescent="0.2">
      <c r="C2445" s="71"/>
      <c r="D2445" s="71"/>
      <c r="AA2445" s="49"/>
      <c r="AB2445" s="49"/>
      <c r="AC2445" s="49"/>
      <c r="AD2445" s="49"/>
      <c r="AE2445" s="49"/>
      <c r="AF2445" s="80"/>
      <c r="AG2445" s="4"/>
      <c r="AN2445" s="49"/>
      <c r="AO2445" s="49"/>
      <c r="AP2445" s="49"/>
      <c r="AQ2445" s="49"/>
      <c r="AR2445" s="49"/>
      <c r="AS2445" s="49"/>
      <c r="AT2445" s="49"/>
      <c r="AU2445" s="49"/>
    </row>
    <row r="2446" spans="3:47" ht="12.95" customHeight="1" x14ac:dyDescent="0.2">
      <c r="C2446" s="71"/>
      <c r="D2446" s="71"/>
      <c r="AA2446" s="49"/>
      <c r="AB2446" s="49"/>
      <c r="AC2446" s="49"/>
      <c r="AD2446" s="49"/>
      <c r="AE2446" s="49"/>
      <c r="AF2446" s="80"/>
      <c r="AG2446" s="4"/>
      <c r="AN2446" s="49"/>
      <c r="AO2446" s="49"/>
      <c r="AP2446" s="49"/>
      <c r="AQ2446" s="49"/>
      <c r="AR2446" s="49"/>
      <c r="AS2446" s="49"/>
      <c r="AT2446" s="49"/>
      <c r="AU2446" s="49"/>
    </row>
    <row r="2447" spans="3:47" ht="12.95" customHeight="1" x14ac:dyDescent="0.2">
      <c r="C2447" s="71"/>
      <c r="D2447" s="71"/>
      <c r="AA2447" s="49"/>
      <c r="AB2447" s="49"/>
      <c r="AC2447" s="49"/>
      <c r="AD2447" s="49"/>
      <c r="AE2447" s="49"/>
      <c r="AF2447" s="80"/>
      <c r="AG2447" s="4"/>
      <c r="AN2447" s="49"/>
      <c r="AO2447" s="49"/>
      <c r="AP2447" s="49"/>
      <c r="AQ2447" s="49"/>
      <c r="AR2447" s="49"/>
      <c r="AS2447" s="49"/>
      <c r="AT2447" s="49"/>
      <c r="AU2447" s="49"/>
    </row>
    <row r="2448" spans="3:47" ht="12.95" customHeight="1" x14ac:dyDescent="0.2">
      <c r="C2448" s="71"/>
      <c r="D2448" s="71"/>
      <c r="AA2448" s="49"/>
      <c r="AB2448" s="49"/>
      <c r="AC2448" s="49"/>
      <c r="AD2448" s="49"/>
      <c r="AE2448" s="49"/>
      <c r="AF2448" s="80"/>
      <c r="AG2448" s="4"/>
      <c r="AN2448" s="49"/>
      <c r="AO2448" s="49"/>
      <c r="AP2448" s="49"/>
      <c r="AQ2448" s="49"/>
      <c r="AR2448" s="49"/>
      <c r="AS2448" s="49"/>
      <c r="AT2448" s="49"/>
      <c r="AU2448" s="49"/>
    </row>
    <row r="2449" spans="3:47" ht="12.95" customHeight="1" x14ac:dyDescent="0.2">
      <c r="C2449" s="71"/>
      <c r="D2449" s="71"/>
      <c r="AA2449" s="49"/>
      <c r="AB2449" s="49"/>
      <c r="AC2449" s="49"/>
      <c r="AD2449" s="49"/>
      <c r="AE2449" s="49"/>
      <c r="AF2449" s="80"/>
      <c r="AG2449" s="4"/>
      <c r="AN2449" s="49"/>
      <c r="AO2449" s="49"/>
      <c r="AP2449" s="49"/>
      <c r="AQ2449" s="49"/>
      <c r="AR2449" s="49"/>
      <c r="AS2449" s="49"/>
      <c r="AT2449" s="49"/>
      <c r="AU2449" s="49"/>
    </row>
    <row r="2450" spans="3:47" ht="12.95" customHeight="1" x14ac:dyDescent="0.2">
      <c r="C2450" s="71"/>
      <c r="D2450" s="71"/>
      <c r="AA2450" s="49"/>
      <c r="AB2450" s="49"/>
      <c r="AC2450" s="49"/>
      <c r="AD2450" s="49"/>
      <c r="AE2450" s="49"/>
      <c r="AF2450" s="80"/>
      <c r="AG2450" s="4"/>
      <c r="AN2450" s="49"/>
      <c r="AO2450" s="49"/>
      <c r="AP2450" s="49"/>
      <c r="AQ2450" s="49"/>
      <c r="AR2450" s="49"/>
      <c r="AS2450" s="49"/>
      <c r="AT2450" s="49"/>
      <c r="AU2450" s="49"/>
    </row>
    <row r="2451" spans="3:47" ht="12.95" customHeight="1" x14ac:dyDescent="0.2">
      <c r="C2451" s="71"/>
      <c r="D2451" s="71"/>
      <c r="AA2451" s="49"/>
      <c r="AB2451" s="49"/>
      <c r="AC2451" s="49"/>
      <c r="AD2451" s="49"/>
      <c r="AE2451" s="49"/>
      <c r="AF2451" s="80"/>
      <c r="AG2451" s="4"/>
      <c r="AN2451" s="49"/>
      <c r="AO2451" s="49"/>
      <c r="AP2451" s="49"/>
      <c r="AQ2451" s="49"/>
      <c r="AR2451" s="49"/>
      <c r="AS2451" s="49"/>
      <c r="AT2451" s="49"/>
      <c r="AU2451" s="49"/>
    </row>
    <row r="2452" spans="3:47" ht="12.95" customHeight="1" x14ac:dyDescent="0.2">
      <c r="C2452" s="71"/>
      <c r="D2452" s="71"/>
      <c r="AA2452" s="49"/>
      <c r="AB2452" s="49"/>
      <c r="AC2452" s="49"/>
      <c r="AD2452" s="49"/>
      <c r="AE2452" s="49"/>
      <c r="AF2452" s="80"/>
      <c r="AG2452" s="4"/>
      <c r="AN2452" s="49"/>
      <c r="AO2452" s="49"/>
      <c r="AP2452" s="49"/>
      <c r="AQ2452" s="49"/>
      <c r="AR2452" s="49"/>
      <c r="AS2452" s="49"/>
      <c r="AT2452" s="49"/>
      <c r="AU2452" s="49"/>
    </row>
    <row r="2453" spans="3:47" ht="12.95" customHeight="1" x14ac:dyDescent="0.2">
      <c r="C2453" s="71"/>
      <c r="D2453" s="71"/>
      <c r="AA2453" s="49"/>
      <c r="AB2453" s="49"/>
      <c r="AC2453" s="49"/>
      <c r="AD2453" s="49"/>
      <c r="AE2453" s="49"/>
      <c r="AF2453" s="80"/>
      <c r="AG2453" s="4"/>
      <c r="AN2453" s="49"/>
      <c r="AO2453" s="49"/>
      <c r="AP2453" s="49"/>
      <c r="AQ2453" s="49"/>
      <c r="AR2453" s="49"/>
      <c r="AS2453" s="49"/>
      <c r="AT2453" s="49"/>
      <c r="AU2453" s="49"/>
    </row>
    <row r="2454" spans="3:47" ht="12.95" customHeight="1" x14ac:dyDescent="0.2">
      <c r="C2454" s="71"/>
      <c r="D2454" s="71"/>
      <c r="AA2454" s="49"/>
      <c r="AB2454" s="49"/>
      <c r="AC2454" s="49"/>
      <c r="AD2454" s="49"/>
      <c r="AE2454" s="49"/>
      <c r="AF2454" s="80"/>
      <c r="AG2454" s="4"/>
      <c r="AN2454" s="49"/>
      <c r="AO2454" s="49"/>
      <c r="AP2454" s="49"/>
      <c r="AQ2454" s="49"/>
      <c r="AR2454" s="49"/>
      <c r="AS2454" s="49"/>
      <c r="AT2454" s="49"/>
      <c r="AU2454" s="49"/>
    </row>
    <row r="2455" spans="3:47" ht="12.95" customHeight="1" x14ac:dyDescent="0.2">
      <c r="C2455" s="71"/>
      <c r="D2455" s="71"/>
      <c r="AA2455" s="49"/>
      <c r="AB2455" s="49"/>
      <c r="AC2455" s="49"/>
      <c r="AD2455" s="49"/>
      <c r="AE2455" s="49"/>
      <c r="AF2455" s="80"/>
      <c r="AG2455" s="4"/>
      <c r="AN2455" s="49"/>
      <c r="AO2455" s="49"/>
      <c r="AP2455" s="49"/>
      <c r="AQ2455" s="49"/>
      <c r="AR2455" s="49"/>
      <c r="AS2455" s="49"/>
      <c r="AT2455" s="49"/>
      <c r="AU2455" s="49"/>
    </row>
    <row r="2456" spans="3:47" ht="12.95" customHeight="1" x14ac:dyDescent="0.2">
      <c r="C2456" s="71"/>
      <c r="D2456" s="71"/>
      <c r="AA2456" s="49"/>
      <c r="AB2456" s="49"/>
      <c r="AC2456" s="49"/>
      <c r="AD2456" s="49"/>
      <c r="AE2456" s="49"/>
      <c r="AF2456" s="80"/>
      <c r="AG2456" s="4"/>
      <c r="AN2456" s="49"/>
      <c r="AO2456" s="49"/>
      <c r="AP2456" s="49"/>
      <c r="AQ2456" s="49"/>
      <c r="AR2456" s="49"/>
      <c r="AS2456" s="49"/>
      <c r="AT2456" s="49"/>
      <c r="AU2456" s="49"/>
    </row>
    <row r="2457" spans="3:47" ht="12.95" customHeight="1" x14ac:dyDescent="0.2">
      <c r="C2457" s="71"/>
      <c r="D2457" s="71"/>
      <c r="AA2457" s="49"/>
      <c r="AB2457" s="49"/>
      <c r="AC2457" s="49"/>
      <c r="AD2457" s="49"/>
      <c r="AE2457" s="49"/>
      <c r="AF2457" s="80"/>
      <c r="AG2457" s="4"/>
      <c r="AN2457" s="49"/>
      <c r="AO2457" s="49"/>
      <c r="AP2457" s="49"/>
      <c r="AQ2457" s="49"/>
      <c r="AR2457" s="49"/>
      <c r="AS2457" s="49"/>
      <c r="AT2457" s="49"/>
      <c r="AU2457" s="49"/>
    </row>
    <row r="2458" spans="3:47" ht="12.95" customHeight="1" x14ac:dyDescent="0.2">
      <c r="C2458" s="71"/>
      <c r="D2458" s="71"/>
      <c r="AA2458" s="49"/>
      <c r="AB2458" s="49"/>
      <c r="AC2458" s="49"/>
      <c r="AD2458" s="49"/>
      <c r="AE2458" s="49"/>
      <c r="AF2458" s="80"/>
      <c r="AG2458" s="4"/>
      <c r="AN2458" s="49"/>
      <c r="AO2458" s="49"/>
      <c r="AP2458" s="49"/>
      <c r="AQ2458" s="49"/>
      <c r="AR2458" s="49"/>
      <c r="AS2458" s="49"/>
      <c r="AT2458" s="49"/>
      <c r="AU2458" s="49"/>
    </row>
    <row r="2459" spans="3:47" ht="12.95" customHeight="1" x14ac:dyDescent="0.2">
      <c r="C2459" s="71"/>
      <c r="D2459" s="71"/>
      <c r="AA2459" s="49"/>
      <c r="AB2459" s="49"/>
      <c r="AC2459" s="49"/>
      <c r="AD2459" s="49"/>
      <c r="AE2459" s="49"/>
      <c r="AF2459" s="80"/>
      <c r="AG2459" s="4"/>
      <c r="AN2459" s="49"/>
      <c r="AO2459" s="49"/>
      <c r="AP2459" s="49"/>
      <c r="AQ2459" s="49"/>
      <c r="AR2459" s="49"/>
      <c r="AS2459" s="49"/>
      <c r="AT2459" s="49"/>
      <c r="AU2459" s="49"/>
    </row>
    <row r="2460" spans="3:47" ht="12.95" customHeight="1" x14ac:dyDescent="0.2">
      <c r="C2460" s="71"/>
      <c r="D2460" s="71"/>
      <c r="AA2460" s="49"/>
      <c r="AB2460" s="49"/>
      <c r="AC2460" s="49"/>
      <c r="AD2460" s="49"/>
      <c r="AE2460" s="49"/>
      <c r="AF2460" s="80"/>
      <c r="AG2460" s="4"/>
      <c r="AN2460" s="49"/>
      <c r="AO2460" s="49"/>
      <c r="AP2460" s="49"/>
      <c r="AQ2460" s="49"/>
      <c r="AR2460" s="49"/>
      <c r="AS2460" s="49"/>
      <c r="AT2460" s="49"/>
      <c r="AU2460" s="49"/>
    </row>
    <row r="2461" spans="3:47" ht="12.95" customHeight="1" x14ac:dyDescent="0.2">
      <c r="C2461" s="71"/>
      <c r="D2461" s="71"/>
      <c r="AA2461" s="49"/>
      <c r="AB2461" s="49"/>
      <c r="AC2461" s="49"/>
      <c r="AD2461" s="49"/>
      <c r="AE2461" s="49"/>
      <c r="AF2461" s="80"/>
      <c r="AG2461" s="4"/>
      <c r="AN2461" s="49"/>
      <c r="AO2461" s="49"/>
      <c r="AP2461" s="49"/>
      <c r="AQ2461" s="49"/>
      <c r="AR2461" s="49"/>
      <c r="AS2461" s="49"/>
      <c r="AT2461" s="49"/>
      <c r="AU2461" s="49"/>
    </row>
    <row r="2462" spans="3:47" ht="12.95" customHeight="1" x14ac:dyDescent="0.2">
      <c r="C2462" s="71"/>
      <c r="D2462" s="71"/>
      <c r="AA2462" s="49"/>
      <c r="AB2462" s="49"/>
      <c r="AC2462" s="49"/>
      <c r="AD2462" s="49"/>
      <c r="AE2462" s="49"/>
      <c r="AF2462" s="80"/>
      <c r="AG2462" s="4"/>
      <c r="AN2462" s="49"/>
      <c r="AO2462" s="49"/>
      <c r="AP2462" s="49"/>
      <c r="AQ2462" s="49"/>
      <c r="AR2462" s="49"/>
      <c r="AS2462" s="49"/>
      <c r="AT2462" s="49"/>
      <c r="AU2462" s="49"/>
    </row>
    <row r="2463" spans="3:47" ht="12.95" customHeight="1" x14ac:dyDescent="0.2">
      <c r="C2463" s="71"/>
      <c r="D2463" s="71"/>
      <c r="AA2463" s="49"/>
      <c r="AB2463" s="49"/>
      <c r="AC2463" s="49"/>
      <c r="AD2463" s="49"/>
      <c r="AE2463" s="49"/>
      <c r="AF2463" s="80"/>
      <c r="AG2463" s="4"/>
      <c r="AN2463" s="49"/>
      <c r="AO2463" s="49"/>
      <c r="AP2463" s="49"/>
      <c r="AQ2463" s="49"/>
      <c r="AR2463" s="49"/>
      <c r="AS2463" s="49"/>
      <c r="AT2463" s="49"/>
      <c r="AU2463" s="49"/>
    </row>
    <row r="2464" spans="3:47" ht="12.95" customHeight="1" x14ac:dyDescent="0.2">
      <c r="C2464" s="71"/>
      <c r="D2464" s="71"/>
      <c r="AA2464" s="49"/>
      <c r="AB2464" s="49"/>
      <c r="AC2464" s="49"/>
      <c r="AD2464" s="49"/>
      <c r="AE2464" s="49"/>
      <c r="AF2464" s="80"/>
      <c r="AG2464" s="4"/>
      <c r="AN2464" s="49"/>
      <c r="AO2464" s="49"/>
      <c r="AP2464" s="49"/>
      <c r="AQ2464" s="49"/>
      <c r="AR2464" s="49"/>
      <c r="AS2464" s="49"/>
      <c r="AT2464" s="49"/>
      <c r="AU2464" s="49"/>
    </row>
    <row r="2465" spans="3:47" ht="12.95" customHeight="1" x14ac:dyDescent="0.2">
      <c r="C2465" s="71"/>
      <c r="D2465" s="71"/>
      <c r="AA2465" s="49"/>
      <c r="AB2465" s="49"/>
      <c r="AC2465" s="49"/>
      <c r="AD2465" s="49"/>
      <c r="AE2465" s="49"/>
      <c r="AF2465" s="80"/>
      <c r="AG2465" s="4"/>
      <c r="AN2465" s="49"/>
      <c r="AO2465" s="49"/>
      <c r="AP2465" s="49"/>
      <c r="AQ2465" s="49"/>
      <c r="AR2465" s="49"/>
      <c r="AS2465" s="49"/>
      <c r="AT2465" s="49"/>
      <c r="AU2465" s="49"/>
    </row>
    <row r="2466" spans="3:47" ht="12.95" customHeight="1" x14ac:dyDescent="0.2">
      <c r="C2466" s="71"/>
      <c r="D2466" s="71"/>
      <c r="AA2466" s="49"/>
      <c r="AB2466" s="49"/>
      <c r="AC2466" s="49"/>
      <c r="AD2466" s="49"/>
      <c r="AE2466" s="49"/>
      <c r="AF2466" s="80"/>
      <c r="AG2466" s="4"/>
      <c r="AN2466" s="49"/>
      <c r="AO2466" s="49"/>
      <c r="AP2466" s="49"/>
      <c r="AQ2466" s="49"/>
      <c r="AR2466" s="49"/>
      <c r="AS2466" s="49"/>
      <c r="AT2466" s="49"/>
      <c r="AU2466" s="49"/>
    </row>
    <row r="2467" spans="3:47" ht="12.95" customHeight="1" x14ac:dyDescent="0.2">
      <c r="C2467" s="71"/>
      <c r="D2467" s="71"/>
      <c r="AA2467" s="49"/>
      <c r="AB2467" s="49"/>
      <c r="AC2467" s="49"/>
      <c r="AD2467" s="49"/>
      <c r="AE2467" s="49"/>
      <c r="AF2467" s="80"/>
      <c r="AG2467" s="4"/>
      <c r="AN2467" s="49"/>
      <c r="AO2467" s="49"/>
      <c r="AP2467" s="49"/>
      <c r="AQ2467" s="49"/>
      <c r="AR2467" s="49"/>
      <c r="AS2467" s="49"/>
      <c r="AT2467" s="49"/>
      <c r="AU2467" s="49"/>
    </row>
    <row r="2468" spans="3:47" ht="12.95" customHeight="1" x14ac:dyDescent="0.2">
      <c r="C2468" s="71"/>
      <c r="D2468" s="71"/>
      <c r="AA2468" s="49"/>
      <c r="AB2468" s="49"/>
      <c r="AC2468" s="49"/>
      <c r="AD2468" s="49"/>
      <c r="AE2468" s="49"/>
      <c r="AF2468" s="80"/>
      <c r="AG2468" s="4"/>
      <c r="AN2468" s="49"/>
      <c r="AO2468" s="49"/>
      <c r="AP2468" s="49"/>
      <c r="AQ2468" s="49"/>
      <c r="AR2468" s="49"/>
      <c r="AS2468" s="49"/>
      <c r="AT2468" s="49"/>
      <c r="AU2468" s="49"/>
    </row>
    <row r="2469" spans="3:47" ht="12.95" customHeight="1" x14ac:dyDescent="0.2">
      <c r="C2469" s="71"/>
      <c r="D2469" s="71"/>
      <c r="AA2469" s="49"/>
      <c r="AB2469" s="49"/>
      <c r="AC2469" s="49"/>
      <c r="AD2469" s="49"/>
      <c r="AE2469" s="49"/>
      <c r="AF2469" s="80"/>
      <c r="AG2469" s="4"/>
      <c r="AN2469" s="49"/>
      <c r="AO2469" s="49"/>
      <c r="AP2469" s="49"/>
      <c r="AQ2469" s="49"/>
      <c r="AR2469" s="49"/>
      <c r="AS2469" s="49"/>
      <c r="AT2469" s="49"/>
      <c r="AU2469" s="49"/>
    </row>
    <row r="2470" spans="3:47" ht="12.95" customHeight="1" x14ac:dyDescent="0.2">
      <c r="C2470" s="71"/>
      <c r="D2470" s="71"/>
      <c r="AA2470" s="49"/>
      <c r="AB2470" s="49"/>
      <c r="AC2470" s="49"/>
      <c r="AD2470" s="49"/>
      <c r="AE2470" s="49"/>
      <c r="AF2470" s="80"/>
      <c r="AG2470" s="4"/>
      <c r="AN2470" s="49"/>
      <c r="AO2470" s="49"/>
      <c r="AP2470" s="49"/>
      <c r="AQ2470" s="49"/>
      <c r="AR2470" s="49"/>
      <c r="AS2470" s="49"/>
      <c r="AT2470" s="49"/>
      <c r="AU2470" s="49"/>
    </row>
    <row r="2471" spans="3:47" ht="12.95" customHeight="1" x14ac:dyDescent="0.2">
      <c r="C2471" s="71"/>
      <c r="D2471" s="71"/>
      <c r="AA2471" s="49"/>
      <c r="AB2471" s="49"/>
      <c r="AC2471" s="49"/>
      <c r="AD2471" s="49"/>
      <c r="AE2471" s="49"/>
      <c r="AF2471" s="80"/>
      <c r="AG2471" s="4"/>
      <c r="AN2471" s="49"/>
      <c r="AO2471" s="49"/>
      <c r="AP2471" s="49"/>
      <c r="AQ2471" s="49"/>
      <c r="AR2471" s="49"/>
      <c r="AS2471" s="49"/>
      <c r="AT2471" s="49"/>
      <c r="AU2471" s="49"/>
    </row>
    <row r="2472" spans="3:47" ht="12.95" customHeight="1" x14ac:dyDescent="0.2">
      <c r="C2472" s="71"/>
      <c r="D2472" s="71"/>
      <c r="AA2472" s="49"/>
      <c r="AB2472" s="49"/>
      <c r="AC2472" s="49"/>
      <c r="AD2472" s="49"/>
      <c r="AE2472" s="49"/>
      <c r="AF2472" s="80"/>
      <c r="AG2472" s="4"/>
      <c r="AN2472" s="49"/>
      <c r="AO2472" s="49"/>
      <c r="AP2472" s="49"/>
      <c r="AQ2472" s="49"/>
      <c r="AR2472" s="49"/>
      <c r="AS2472" s="49"/>
      <c r="AT2472" s="49"/>
      <c r="AU2472" s="49"/>
    </row>
    <row r="2473" spans="3:47" ht="12.95" customHeight="1" x14ac:dyDescent="0.2">
      <c r="C2473" s="71"/>
      <c r="D2473" s="71"/>
      <c r="AA2473" s="49"/>
      <c r="AB2473" s="49"/>
      <c r="AC2473" s="49"/>
      <c r="AD2473" s="49"/>
      <c r="AE2473" s="49"/>
      <c r="AF2473" s="80"/>
      <c r="AG2473" s="4"/>
      <c r="AN2473" s="49"/>
      <c r="AO2473" s="49"/>
      <c r="AP2473" s="49"/>
      <c r="AQ2473" s="49"/>
      <c r="AR2473" s="49"/>
      <c r="AS2473" s="49"/>
      <c r="AT2473" s="49"/>
      <c r="AU2473" s="49"/>
    </row>
    <row r="2474" spans="3:47" ht="12.95" customHeight="1" x14ac:dyDescent="0.2">
      <c r="C2474" s="71"/>
      <c r="D2474" s="71"/>
      <c r="AA2474" s="49"/>
      <c r="AB2474" s="49"/>
      <c r="AC2474" s="49"/>
      <c r="AD2474" s="49"/>
      <c r="AE2474" s="49"/>
      <c r="AF2474" s="80"/>
      <c r="AG2474" s="4"/>
      <c r="AN2474" s="49"/>
      <c r="AO2474" s="49"/>
      <c r="AP2474" s="49"/>
      <c r="AQ2474" s="49"/>
      <c r="AR2474" s="49"/>
      <c r="AS2474" s="49"/>
      <c r="AT2474" s="49"/>
      <c r="AU2474" s="49"/>
    </row>
    <row r="2475" spans="3:47" ht="12.95" customHeight="1" x14ac:dyDescent="0.2">
      <c r="C2475" s="71"/>
      <c r="D2475" s="71"/>
      <c r="AA2475" s="49"/>
      <c r="AB2475" s="49"/>
      <c r="AC2475" s="49"/>
      <c r="AD2475" s="49"/>
      <c r="AE2475" s="49"/>
      <c r="AF2475" s="80"/>
      <c r="AG2475" s="4"/>
      <c r="AN2475" s="49"/>
      <c r="AO2475" s="49"/>
      <c r="AP2475" s="49"/>
      <c r="AQ2475" s="49"/>
      <c r="AR2475" s="49"/>
      <c r="AS2475" s="49"/>
      <c r="AT2475" s="49"/>
      <c r="AU2475" s="49"/>
    </row>
    <row r="2476" spans="3:47" ht="12.95" customHeight="1" x14ac:dyDescent="0.2">
      <c r="C2476" s="71"/>
      <c r="D2476" s="71"/>
      <c r="AA2476" s="49"/>
      <c r="AB2476" s="49"/>
      <c r="AC2476" s="49"/>
      <c r="AD2476" s="49"/>
      <c r="AE2476" s="49"/>
      <c r="AF2476" s="80"/>
      <c r="AG2476" s="4"/>
      <c r="AN2476" s="49"/>
      <c r="AO2476" s="49"/>
      <c r="AP2476" s="49"/>
      <c r="AQ2476" s="49"/>
      <c r="AR2476" s="49"/>
      <c r="AS2476" s="49"/>
      <c r="AT2476" s="49"/>
      <c r="AU2476" s="49"/>
    </row>
    <row r="2477" spans="3:47" ht="12.95" customHeight="1" x14ac:dyDescent="0.2">
      <c r="C2477" s="71"/>
      <c r="D2477" s="71"/>
      <c r="AA2477" s="49"/>
      <c r="AB2477" s="49"/>
      <c r="AC2477" s="49"/>
      <c r="AD2477" s="49"/>
      <c r="AE2477" s="49"/>
      <c r="AF2477" s="80"/>
      <c r="AG2477" s="4"/>
      <c r="AN2477" s="49"/>
      <c r="AO2477" s="49"/>
      <c r="AP2477" s="49"/>
      <c r="AQ2477" s="49"/>
      <c r="AR2477" s="49"/>
      <c r="AS2477" s="49"/>
      <c r="AT2477" s="49"/>
      <c r="AU2477" s="49"/>
    </row>
    <row r="2478" spans="3:47" ht="12.95" customHeight="1" x14ac:dyDescent="0.2">
      <c r="C2478" s="71"/>
      <c r="D2478" s="71"/>
      <c r="AA2478" s="49"/>
      <c r="AB2478" s="49"/>
      <c r="AC2478" s="49"/>
      <c r="AD2478" s="49"/>
      <c r="AE2478" s="49"/>
      <c r="AF2478" s="80"/>
      <c r="AG2478" s="4"/>
      <c r="AN2478" s="49"/>
      <c r="AO2478" s="49"/>
      <c r="AP2478" s="49"/>
      <c r="AQ2478" s="49"/>
      <c r="AR2478" s="49"/>
      <c r="AS2478" s="49"/>
      <c r="AT2478" s="49"/>
      <c r="AU2478" s="49"/>
    </row>
    <row r="2479" spans="3:47" ht="12.95" customHeight="1" x14ac:dyDescent="0.2">
      <c r="C2479" s="71"/>
      <c r="D2479" s="71"/>
      <c r="AA2479" s="49"/>
      <c r="AB2479" s="49"/>
      <c r="AC2479" s="49"/>
      <c r="AD2479" s="49"/>
      <c r="AE2479" s="49"/>
      <c r="AF2479" s="80"/>
      <c r="AG2479" s="4"/>
      <c r="AN2479" s="49"/>
      <c r="AO2479" s="49"/>
      <c r="AP2479" s="49"/>
      <c r="AQ2479" s="49"/>
      <c r="AR2479" s="49"/>
      <c r="AS2479" s="49"/>
      <c r="AT2479" s="49"/>
      <c r="AU2479" s="49"/>
    </row>
    <row r="2480" spans="3:47" ht="12.95" customHeight="1" x14ac:dyDescent="0.2">
      <c r="C2480" s="71"/>
      <c r="D2480" s="71"/>
      <c r="AA2480" s="49"/>
      <c r="AB2480" s="49"/>
      <c r="AC2480" s="49"/>
      <c r="AD2480" s="49"/>
      <c r="AE2480" s="49"/>
      <c r="AF2480" s="80"/>
      <c r="AG2480" s="4"/>
      <c r="AN2480" s="49"/>
      <c r="AO2480" s="49"/>
      <c r="AP2480" s="49"/>
      <c r="AQ2480" s="49"/>
      <c r="AR2480" s="49"/>
      <c r="AS2480" s="49"/>
      <c r="AT2480" s="49"/>
      <c r="AU2480" s="49"/>
    </row>
    <row r="2481" spans="3:47" ht="12.95" customHeight="1" x14ac:dyDescent="0.2">
      <c r="C2481" s="71"/>
      <c r="D2481" s="71"/>
      <c r="AA2481" s="49"/>
      <c r="AB2481" s="49"/>
      <c r="AC2481" s="49"/>
      <c r="AD2481" s="49"/>
      <c r="AE2481" s="49"/>
      <c r="AF2481" s="80"/>
      <c r="AG2481" s="4"/>
      <c r="AN2481" s="49"/>
      <c r="AO2481" s="49"/>
      <c r="AP2481" s="49"/>
      <c r="AQ2481" s="49"/>
      <c r="AR2481" s="49"/>
      <c r="AS2481" s="49"/>
      <c r="AT2481" s="49"/>
      <c r="AU2481" s="49"/>
    </row>
    <row r="2482" spans="3:47" ht="12.95" customHeight="1" x14ac:dyDescent="0.2">
      <c r="C2482" s="71"/>
      <c r="D2482" s="71"/>
      <c r="AA2482" s="49"/>
      <c r="AB2482" s="49"/>
      <c r="AC2482" s="49"/>
      <c r="AD2482" s="49"/>
      <c r="AE2482" s="49"/>
      <c r="AF2482" s="80"/>
      <c r="AG2482" s="4"/>
      <c r="AN2482" s="49"/>
      <c r="AO2482" s="49"/>
      <c r="AP2482" s="49"/>
      <c r="AQ2482" s="49"/>
      <c r="AR2482" s="49"/>
      <c r="AS2482" s="49"/>
      <c r="AT2482" s="49"/>
      <c r="AU2482" s="49"/>
    </row>
    <row r="2483" spans="3:47" ht="12.95" customHeight="1" x14ac:dyDescent="0.2">
      <c r="C2483" s="71"/>
      <c r="D2483" s="71"/>
      <c r="AA2483" s="49"/>
      <c r="AB2483" s="49"/>
      <c r="AC2483" s="49"/>
      <c r="AD2483" s="49"/>
      <c r="AE2483" s="49"/>
      <c r="AF2483" s="80"/>
      <c r="AG2483" s="4"/>
      <c r="AN2483" s="49"/>
      <c r="AO2483" s="49"/>
      <c r="AP2483" s="49"/>
      <c r="AQ2483" s="49"/>
      <c r="AR2483" s="49"/>
      <c r="AS2483" s="49"/>
      <c r="AT2483" s="49"/>
      <c r="AU2483" s="49"/>
    </row>
    <row r="2484" spans="3:47" ht="12.95" customHeight="1" x14ac:dyDescent="0.2">
      <c r="C2484" s="71"/>
      <c r="D2484" s="71"/>
      <c r="AA2484" s="49"/>
      <c r="AB2484" s="49"/>
      <c r="AC2484" s="49"/>
      <c r="AD2484" s="49"/>
      <c r="AE2484" s="49"/>
      <c r="AF2484" s="80"/>
      <c r="AG2484" s="4"/>
      <c r="AN2484" s="49"/>
      <c r="AO2484" s="49"/>
      <c r="AP2484" s="49"/>
      <c r="AQ2484" s="49"/>
      <c r="AR2484" s="49"/>
      <c r="AS2484" s="49"/>
      <c r="AT2484" s="49"/>
      <c r="AU2484" s="49"/>
    </row>
    <row r="2485" spans="3:47" ht="12.95" customHeight="1" x14ac:dyDescent="0.2">
      <c r="C2485" s="71"/>
      <c r="D2485" s="71"/>
      <c r="AA2485" s="49"/>
      <c r="AB2485" s="49"/>
      <c r="AC2485" s="49"/>
      <c r="AD2485" s="49"/>
      <c r="AE2485" s="49"/>
      <c r="AF2485" s="80"/>
      <c r="AG2485" s="4"/>
      <c r="AN2485" s="49"/>
      <c r="AO2485" s="49"/>
      <c r="AP2485" s="49"/>
      <c r="AQ2485" s="49"/>
      <c r="AR2485" s="49"/>
      <c r="AS2485" s="49"/>
      <c r="AT2485" s="49"/>
      <c r="AU2485" s="49"/>
    </row>
    <row r="2486" spans="3:47" ht="12.95" customHeight="1" x14ac:dyDescent="0.2">
      <c r="C2486" s="71"/>
      <c r="D2486" s="71"/>
      <c r="AA2486" s="49"/>
      <c r="AB2486" s="49"/>
      <c r="AC2486" s="49"/>
      <c r="AD2486" s="49"/>
      <c r="AE2486" s="49"/>
      <c r="AF2486" s="80"/>
      <c r="AG2486" s="4"/>
      <c r="AN2486" s="49"/>
      <c r="AO2486" s="49"/>
      <c r="AP2486" s="49"/>
      <c r="AQ2486" s="49"/>
      <c r="AR2486" s="49"/>
      <c r="AS2486" s="49"/>
      <c r="AT2486" s="49"/>
      <c r="AU2486" s="49"/>
    </row>
    <row r="2487" spans="3:47" ht="12.95" customHeight="1" x14ac:dyDescent="0.2">
      <c r="C2487" s="71"/>
      <c r="D2487" s="71"/>
      <c r="AA2487" s="49"/>
      <c r="AB2487" s="49"/>
      <c r="AC2487" s="49"/>
      <c r="AD2487" s="49"/>
      <c r="AE2487" s="49"/>
      <c r="AF2487" s="80"/>
      <c r="AG2487" s="4"/>
      <c r="AN2487" s="49"/>
      <c r="AO2487" s="49"/>
      <c r="AP2487" s="49"/>
      <c r="AQ2487" s="49"/>
      <c r="AR2487" s="49"/>
      <c r="AS2487" s="49"/>
      <c r="AT2487" s="49"/>
      <c r="AU2487" s="49"/>
    </row>
    <row r="2488" spans="3:47" ht="12.95" customHeight="1" x14ac:dyDescent="0.2">
      <c r="C2488" s="71"/>
      <c r="D2488" s="71"/>
      <c r="AA2488" s="49"/>
      <c r="AB2488" s="49"/>
      <c r="AC2488" s="49"/>
      <c r="AD2488" s="49"/>
      <c r="AE2488" s="49"/>
      <c r="AF2488" s="80"/>
      <c r="AG2488" s="4"/>
      <c r="AN2488" s="49"/>
      <c r="AO2488" s="49"/>
      <c r="AP2488" s="49"/>
      <c r="AQ2488" s="49"/>
      <c r="AR2488" s="49"/>
      <c r="AS2488" s="49"/>
      <c r="AT2488" s="49"/>
      <c r="AU2488" s="49"/>
    </row>
    <row r="2489" spans="3:47" ht="12.95" customHeight="1" x14ac:dyDescent="0.2">
      <c r="C2489" s="71"/>
      <c r="D2489" s="71"/>
      <c r="AA2489" s="49"/>
      <c r="AB2489" s="49"/>
      <c r="AC2489" s="49"/>
      <c r="AD2489" s="49"/>
      <c r="AE2489" s="49"/>
      <c r="AF2489" s="80"/>
      <c r="AG2489" s="4"/>
      <c r="AN2489" s="49"/>
      <c r="AO2489" s="49"/>
      <c r="AP2489" s="49"/>
      <c r="AQ2489" s="49"/>
      <c r="AR2489" s="49"/>
      <c r="AS2489" s="49"/>
      <c r="AT2489" s="49"/>
      <c r="AU2489" s="49"/>
    </row>
    <row r="2490" spans="3:47" ht="12.95" customHeight="1" x14ac:dyDescent="0.2">
      <c r="C2490" s="71"/>
      <c r="D2490" s="71"/>
      <c r="AA2490" s="49"/>
      <c r="AB2490" s="49"/>
      <c r="AC2490" s="49"/>
      <c r="AD2490" s="49"/>
      <c r="AE2490" s="49"/>
      <c r="AF2490" s="80"/>
      <c r="AG2490" s="4"/>
      <c r="AN2490" s="49"/>
      <c r="AO2490" s="49"/>
      <c r="AP2490" s="49"/>
      <c r="AQ2490" s="49"/>
      <c r="AR2490" s="49"/>
      <c r="AS2490" s="49"/>
      <c r="AT2490" s="49"/>
      <c r="AU2490" s="49"/>
    </row>
    <row r="2491" spans="3:47" ht="12.95" customHeight="1" x14ac:dyDescent="0.2">
      <c r="C2491" s="71"/>
      <c r="D2491" s="71"/>
      <c r="AA2491" s="49"/>
      <c r="AB2491" s="49"/>
      <c r="AC2491" s="49"/>
      <c r="AD2491" s="49"/>
      <c r="AE2491" s="49"/>
      <c r="AF2491" s="80"/>
      <c r="AG2491" s="4"/>
      <c r="AN2491" s="49"/>
      <c r="AO2491" s="49"/>
      <c r="AP2491" s="49"/>
      <c r="AQ2491" s="49"/>
      <c r="AR2491" s="49"/>
      <c r="AS2491" s="49"/>
      <c r="AT2491" s="49"/>
      <c r="AU2491" s="49"/>
    </row>
    <row r="2492" spans="3:47" ht="12.95" customHeight="1" x14ac:dyDescent="0.2">
      <c r="C2492" s="71"/>
      <c r="D2492" s="71"/>
      <c r="AA2492" s="49"/>
      <c r="AB2492" s="49"/>
      <c r="AC2492" s="49"/>
      <c r="AD2492" s="49"/>
      <c r="AE2492" s="49"/>
      <c r="AF2492" s="80"/>
      <c r="AG2492" s="4"/>
      <c r="AN2492" s="49"/>
      <c r="AO2492" s="49"/>
      <c r="AP2492" s="49"/>
      <c r="AQ2492" s="49"/>
      <c r="AR2492" s="49"/>
      <c r="AS2492" s="49"/>
      <c r="AT2492" s="49"/>
      <c r="AU2492" s="49"/>
    </row>
    <row r="2493" spans="3:47" ht="12.95" customHeight="1" x14ac:dyDescent="0.2">
      <c r="C2493" s="71"/>
      <c r="D2493" s="71"/>
      <c r="AA2493" s="49"/>
      <c r="AB2493" s="49"/>
      <c r="AC2493" s="49"/>
      <c r="AD2493" s="49"/>
      <c r="AE2493" s="49"/>
      <c r="AF2493" s="80"/>
      <c r="AG2493" s="4"/>
      <c r="AN2493" s="49"/>
      <c r="AO2493" s="49"/>
      <c r="AP2493" s="49"/>
      <c r="AQ2493" s="49"/>
      <c r="AR2493" s="49"/>
      <c r="AS2493" s="49"/>
      <c r="AT2493" s="49"/>
      <c r="AU2493" s="49"/>
    </row>
    <row r="2494" spans="3:47" ht="12.95" customHeight="1" x14ac:dyDescent="0.2">
      <c r="C2494" s="71"/>
      <c r="D2494" s="71"/>
      <c r="AA2494" s="49"/>
      <c r="AB2494" s="49"/>
      <c r="AC2494" s="49"/>
      <c r="AD2494" s="49"/>
      <c r="AE2494" s="49"/>
      <c r="AF2494" s="80"/>
      <c r="AG2494" s="4"/>
      <c r="AN2494" s="49"/>
      <c r="AO2494" s="49"/>
      <c r="AP2494" s="49"/>
      <c r="AQ2494" s="49"/>
      <c r="AR2494" s="49"/>
      <c r="AS2494" s="49"/>
      <c r="AT2494" s="49"/>
      <c r="AU2494" s="49"/>
    </row>
    <row r="2495" spans="3:47" ht="12.95" customHeight="1" x14ac:dyDescent="0.2">
      <c r="C2495" s="71"/>
      <c r="D2495" s="71"/>
      <c r="AA2495" s="49"/>
      <c r="AB2495" s="49"/>
      <c r="AC2495" s="49"/>
      <c r="AD2495" s="49"/>
      <c r="AE2495" s="49"/>
      <c r="AF2495" s="80"/>
      <c r="AG2495" s="4"/>
      <c r="AN2495" s="49"/>
      <c r="AO2495" s="49"/>
      <c r="AP2495" s="49"/>
      <c r="AQ2495" s="49"/>
      <c r="AR2495" s="49"/>
      <c r="AS2495" s="49"/>
      <c r="AT2495" s="49"/>
      <c r="AU2495" s="49"/>
    </row>
    <row r="2496" spans="3:47" ht="12.95" customHeight="1" x14ac:dyDescent="0.2">
      <c r="C2496" s="71"/>
      <c r="D2496" s="71"/>
      <c r="AA2496" s="49"/>
      <c r="AB2496" s="49"/>
      <c r="AC2496" s="49"/>
      <c r="AD2496" s="49"/>
      <c r="AE2496" s="49"/>
      <c r="AF2496" s="80"/>
      <c r="AG2496" s="4"/>
      <c r="AN2496" s="49"/>
      <c r="AO2496" s="49"/>
      <c r="AP2496" s="49"/>
      <c r="AQ2496" s="49"/>
      <c r="AR2496" s="49"/>
      <c r="AS2496" s="49"/>
      <c r="AT2496" s="49"/>
      <c r="AU2496" s="49"/>
    </row>
    <row r="2497" spans="3:47" ht="12.95" customHeight="1" x14ac:dyDescent="0.2">
      <c r="C2497" s="71"/>
      <c r="D2497" s="71"/>
      <c r="AA2497" s="49"/>
      <c r="AB2497" s="49"/>
      <c r="AC2497" s="49"/>
      <c r="AD2497" s="49"/>
      <c r="AE2497" s="49"/>
      <c r="AF2497" s="80"/>
      <c r="AG2497" s="4"/>
      <c r="AN2497" s="49"/>
      <c r="AO2497" s="49"/>
      <c r="AP2497" s="49"/>
      <c r="AQ2497" s="49"/>
      <c r="AR2497" s="49"/>
      <c r="AS2497" s="49"/>
      <c r="AT2497" s="49"/>
      <c r="AU2497" s="49"/>
    </row>
    <row r="2498" spans="3:47" ht="12.95" customHeight="1" x14ac:dyDescent="0.2">
      <c r="C2498" s="71"/>
      <c r="D2498" s="71"/>
      <c r="AA2498" s="49"/>
      <c r="AB2498" s="49"/>
      <c r="AC2498" s="49"/>
      <c r="AD2498" s="49"/>
      <c r="AE2498" s="49"/>
      <c r="AF2498" s="80"/>
      <c r="AG2498" s="4"/>
      <c r="AN2498" s="49"/>
      <c r="AO2498" s="49"/>
      <c r="AP2498" s="49"/>
      <c r="AQ2498" s="49"/>
      <c r="AR2498" s="49"/>
      <c r="AS2498" s="49"/>
      <c r="AT2498" s="49"/>
      <c r="AU2498" s="49"/>
    </row>
    <row r="2499" spans="3:47" ht="12.95" customHeight="1" x14ac:dyDescent="0.2">
      <c r="C2499" s="71"/>
      <c r="D2499" s="71"/>
      <c r="AA2499" s="49"/>
      <c r="AB2499" s="49"/>
      <c r="AC2499" s="49"/>
      <c r="AD2499" s="49"/>
      <c r="AE2499" s="49"/>
      <c r="AF2499" s="80"/>
      <c r="AG2499" s="4"/>
      <c r="AN2499" s="49"/>
      <c r="AO2499" s="49"/>
      <c r="AP2499" s="49"/>
      <c r="AQ2499" s="49"/>
      <c r="AR2499" s="49"/>
      <c r="AS2499" s="49"/>
      <c r="AT2499" s="49"/>
      <c r="AU2499" s="49"/>
    </row>
    <row r="2500" spans="3:47" ht="12.95" customHeight="1" x14ac:dyDescent="0.2">
      <c r="C2500" s="71"/>
      <c r="D2500" s="71"/>
      <c r="AA2500" s="49"/>
      <c r="AB2500" s="49"/>
      <c r="AC2500" s="49"/>
      <c r="AD2500" s="49"/>
      <c r="AE2500" s="49"/>
      <c r="AF2500" s="80"/>
      <c r="AG2500" s="4"/>
      <c r="AN2500" s="49"/>
      <c r="AO2500" s="49"/>
      <c r="AP2500" s="49"/>
      <c r="AQ2500" s="49"/>
      <c r="AR2500" s="49"/>
      <c r="AS2500" s="49"/>
      <c r="AT2500" s="49"/>
      <c r="AU2500" s="49"/>
    </row>
    <row r="2501" spans="3:47" ht="12.95" customHeight="1" x14ac:dyDescent="0.2">
      <c r="C2501" s="71"/>
      <c r="D2501" s="71"/>
      <c r="AA2501" s="49"/>
      <c r="AB2501" s="49"/>
      <c r="AC2501" s="49"/>
      <c r="AD2501" s="49"/>
      <c r="AE2501" s="49"/>
      <c r="AF2501" s="80"/>
      <c r="AG2501" s="4"/>
      <c r="AN2501" s="49"/>
      <c r="AO2501" s="49"/>
      <c r="AP2501" s="49"/>
      <c r="AQ2501" s="49"/>
      <c r="AR2501" s="49"/>
      <c r="AS2501" s="49"/>
      <c r="AT2501" s="49"/>
      <c r="AU2501" s="49"/>
    </row>
    <row r="2502" spans="3:47" ht="12.95" customHeight="1" x14ac:dyDescent="0.2">
      <c r="C2502" s="71"/>
      <c r="D2502" s="71"/>
      <c r="AA2502" s="49"/>
      <c r="AB2502" s="49"/>
      <c r="AC2502" s="49"/>
      <c r="AD2502" s="49"/>
      <c r="AE2502" s="49"/>
      <c r="AF2502" s="80"/>
      <c r="AG2502" s="4"/>
      <c r="AN2502" s="49"/>
      <c r="AO2502" s="49"/>
      <c r="AP2502" s="49"/>
      <c r="AQ2502" s="49"/>
      <c r="AR2502" s="49"/>
      <c r="AS2502" s="49"/>
      <c r="AT2502" s="49"/>
      <c r="AU2502" s="49"/>
    </row>
    <row r="2503" spans="3:47" ht="12.95" customHeight="1" x14ac:dyDescent="0.2">
      <c r="C2503" s="71"/>
      <c r="D2503" s="71"/>
      <c r="AA2503" s="49"/>
      <c r="AB2503" s="49"/>
      <c r="AC2503" s="49"/>
      <c r="AD2503" s="49"/>
      <c r="AE2503" s="49"/>
      <c r="AF2503" s="80"/>
      <c r="AG2503" s="4"/>
      <c r="AN2503" s="49"/>
      <c r="AO2503" s="49"/>
      <c r="AP2503" s="49"/>
      <c r="AQ2503" s="49"/>
      <c r="AR2503" s="49"/>
      <c r="AS2503" s="49"/>
      <c r="AT2503" s="49"/>
      <c r="AU2503" s="49"/>
    </row>
    <row r="2504" spans="3:47" ht="12.95" customHeight="1" x14ac:dyDescent="0.2">
      <c r="C2504" s="71"/>
      <c r="D2504" s="71"/>
      <c r="AA2504" s="49"/>
      <c r="AB2504" s="49"/>
      <c r="AC2504" s="49"/>
      <c r="AD2504" s="49"/>
      <c r="AE2504" s="49"/>
      <c r="AF2504" s="80"/>
      <c r="AG2504" s="4"/>
      <c r="AN2504" s="49"/>
      <c r="AO2504" s="49"/>
      <c r="AP2504" s="49"/>
      <c r="AQ2504" s="49"/>
      <c r="AR2504" s="49"/>
      <c r="AS2504" s="49"/>
      <c r="AT2504" s="49"/>
      <c r="AU2504" s="49"/>
    </row>
    <row r="2505" spans="3:47" ht="12.95" customHeight="1" x14ac:dyDescent="0.2">
      <c r="C2505" s="71"/>
      <c r="D2505" s="71"/>
      <c r="AA2505" s="49"/>
      <c r="AB2505" s="49"/>
      <c r="AC2505" s="49"/>
      <c r="AD2505" s="49"/>
      <c r="AE2505" s="49"/>
      <c r="AF2505" s="80"/>
      <c r="AG2505" s="4"/>
      <c r="AN2505" s="49"/>
      <c r="AO2505" s="49"/>
      <c r="AP2505" s="49"/>
      <c r="AQ2505" s="49"/>
      <c r="AR2505" s="49"/>
      <c r="AS2505" s="49"/>
      <c r="AT2505" s="49"/>
      <c r="AU2505" s="49"/>
    </row>
    <row r="2506" spans="3:47" ht="12.95" customHeight="1" x14ac:dyDescent="0.2">
      <c r="C2506" s="71"/>
      <c r="D2506" s="71"/>
      <c r="AA2506" s="49"/>
      <c r="AB2506" s="49"/>
      <c r="AC2506" s="49"/>
      <c r="AD2506" s="49"/>
      <c r="AE2506" s="49"/>
      <c r="AF2506" s="80"/>
      <c r="AG2506" s="4"/>
      <c r="AN2506" s="49"/>
      <c r="AO2506" s="49"/>
      <c r="AP2506" s="49"/>
      <c r="AQ2506" s="49"/>
      <c r="AR2506" s="49"/>
      <c r="AS2506" s="49"/>
      <c r="AT2506" s="49"/>
      <c r="AU2506" s="49"/>
    </row>
    <row r="2507" spans="3:47" ht="12.95" customHeight="1" x14ac:dyDescent="0.2">
      <c r="C2507" s="71"/>
      <c r="D2507" s="71"/>
      <c r="AA2507" s="49"/>
      <c r="AB2507" s="49"/>
      <c r="AC2507" s="49"/>
      <c r="AD2507" s="49"/>
      <c r="AE2507" s="49"/>
      <c r="AF2507" s="80"/>
      <c r="AG2507" s="4"/>
      <c r="AN2507" s="49"/>
      <c r="AO2507" s="49"/>
      <c r="AP2507" s="49"/>
      <c r="AQ2507" s="49"/>
      <c r="AR2507" s="49"/>
      <c r="AS2507" s="49"/>
      <c r="AT2507" s="49"/>
      <c r="AU2507" s="49"/>
    </row>
    <row r="2508" spans="3:47" ht="12.95" customHeight="1" x14ac:dyDescent="0.2">
      <c r="C2508" s="71"/>
      <c r="D2508" s="71"/>
      <c r="AA2508" s="49"/>
      <c r="AB2508" s="49"/>
      <c r="AC2508" s="49"/>
      <c r="AD2508" s="49"/>
      <c r="AE2508" s="49"/>
      <c r="AF2508" s="80"/>
      <c r="AG2508" s="4"/>
      <c r="AN2508" s="49"/>
      <c r="AO2508" s="49"/>
      <c r="AP2508" s="49"/>
      <c r="AQ2508" s="49"/>
      <c r="AR2508" s="49"/>
      <c r="AS2508" s="49"/>
      <c r="AT2508" s="49"/>
      <c r="AU2508" s="49"/>
    </row>
    <row r="2509" spans="3:47" ht="12.95" customHeight="1" x14ac:dyDescent="0.2">
      <c r="C2509" s="71"/>
      <c r="D2509" s="71"/>
      <c r="AA2509" s="49"/>
      <c r="AB2509" s="49"/>
      <c r="AC2509" s="49"/>
      <c r="AD2509" s="49"/>
      <c r="AE2509" s="49"/>
      <c r="AF2509" s="80"/>
      <c r="AG2509" s="4"/>
      <c r="AN2509" s="49"/>
      <c r="AO2509" s="49"/>
      <c r="AP2509" s="49"/>
      <c r="AQ2509" s="49"/>
      <c r="AR2509" s="49"/>
      <c r="AS2509" s="49"/>
      <c r="AT2509" s="49"/>
      <c r="AU2509" s="49"/>
    </row>
    <row r="2510" spans="3:47" ht="12.95" customHeight="1" x14ac:dyDescent="0.2">
      <c r="C2510" s="71"/>
      <c r="D2510" s="71"/>
      <c r="AA2510" s="49"/>
      <c r="AB2510" s="49"/>
      <c r="AC2510" s="49"/>
      <c r="AD2510" s="49"/>
      <c r="AE2510" s="49"/>
      <c r="AF2510" s="80"/>
      <c r="AG2510" s="4"/>
      <c r="AN2510" s="49"/>
      <c r="AO2510" s="49"/>
      <c r="AP2510" s="49"/>
      <c r="AQ2510" s="49"/>
      <c r="AR2510" s="49"/>
      <c r="AS2510" s="49"/>
      <c r="AT2510" s="49"/>
      <c r="AU2510" s="49"/>
    </row>
    <row r="2511" spans="3:47" ht="12.95" customHeight="1" x14ac:dyDescent="0.2">
      <c r="C2511" s="71"/>
      <c r="D2511" s="71"/>
      <c r="AA2511" s="49"/>
      <c r="AB2511" s="49"/>
      <c r="AC2511" s="49"/>
      <c r="AD2511" s="49"/>
      <c r="AE2511" s="49"/>
      <c r="AF2511" s="80"/>
      <c r="AG2511" s="4"/>
      <c r="AN2511" s="49"/>
      <c r="AO2511" s="49"/>
      <c r="AP2511" s="49"/>
      <c r="AQ2511" s="49"/>
      <c r="AR2511" s="49"/>
      <c r="AS2511" s="49"/>
      <c r="AT2511" s="49"/>
      <c r="AU2511" s="49"/>
    </row>
    <row r="2512" spans="3:47" ht="12.95" customHeight="1" x14ac:dyDescent="0.2">
      <c r="C2512" s="71"/>
      <c r="D2512" s="71"/>
      <c r="AA2512" s="49"/>
      <c r="AB2512" s="49"/>
      <c r="AC2512" s="49"/>
      <c r="AD2512" s="49"/>
      <c r="AE2512" s="49"/>
      <c r="AF2512" s="80"/>
      <c r="AG2512" s="4"/>
      <c r="AN2512" s="49"/>
      <c r="AO2512" s="49"/>
      <c r="AP2512" s="49"/>
      <c r="AQ2512" s="49"/>
      <c r="AR2512" s="49"/>
      <c r="AS2512" s="49"/>
      <c r="AT2512" s="49"/>
      <c r="AU2512" s="49"/>
    </row>
    <row r="2513" spans="3:47" ht="12.95" customHeight="1" x14ac:dyDescent="0.2">
      <c r="C2513" s="71"/>
      <c r="D2513" s="71"/>
      <c r="AA2513" s="49"/>
      <c r="AB2513" s="49"/>
      <c r="AC2513" s="49"/>
      <c r="AD2513" s="49"/>
      <c r="AE2513" s="49"/>
      <c r="AF2513" s="80"/>
      <c r="AG2513" s="4"/>
      <c r="AN2513" s="49"/>
      <c r="AO2513" s="49"/>
      <c r="AP2513" s="49"/>
      <c r="AQ2513" s="49"/>
      <c r="AR2513" s="49"/>
      <c r="AS2513" s="49"/>
      <c r="AT2513" s="49"/>
      <c r="AU2513" s="49"/>
    </row>
    <row r="2514" spans="3:47" ht="12.95" customHeight="1" x14ac:dyDescent="0.2">
      <c r="C2514" s="71"/>
      <c r="D2514" s="71"/>
      <c r="AA2514" s="49"/>
      <c r="AB2514" s="49"/>
      <c r="AC2514" s="49"/>
      <c r="AD2514" s="49"/>
      <c r="AE2514" s="49"/>
      <c r="AF2514" s="80"/>
      <c r="AG2514" s="4"/>
      <c r="AN2514" s="49"/>
      <c r="AO2514" s="49"/>
      <c r="AP2514" s="49"/>
      <c r="AQ2514" s="49"/>
      <c r="AR2514" s="49"/>
      <c r="AS2514" s="49"/>
      <c r="AT2514" s="49"/>
      <c r="AU2514" s="49"/>
    </row>
    <row r="2515" spans="3:47" ht="12.95" customHeight="1" x14ac:dyDescent="0.2">
      <c r="C2515" s="71"/>
      <c r="D2515" s="71"/>
      <c r="AA2515" s="49"/>
      <c r="AB2515" s="49"/>
      <c r="AC2515" s="49"/>
      <c r="AD2515" s="49"/>
      <c r="AE2515" s="49"/>
      <c r="AF2515" s="80"/>
      <c r="AG2515" s="4"/>
      <c r="AN2515" s="49"/>
      <c r="AO2515" s="49"/>
      <c r="AP2515" s="49"/>
      <c r="AQ2515" s="49"/>
      <c r="AR2515" s="49"/>
      <c r="AS2515" s="49"/>
      <c r="AT2515" s="49"/>
      <c r="AU2515" s="49"/>
    </row>
    <row r="2516" spans="3:47" ht="12.95" customHeight="1" x14ac:dyDescent="0.2">
      <c r="C2516" s="71"/>
      <c r="D2516" s="71"/>
      <c r="AA2516" s="49"/>
      <c r="AB2516" s="49"/>
      <c r="AC2516" s="49"/>
      <c r="AD2516" s="49"/>
      <c r="AE2516" s="49"/>
      <c r="AF2516" s="80"/>
      <c r="AG2516" s="4"/>
      <c r="AN2516" s="49"/>
      <c r="AO2516" s="49"/>
      <c r="AP2516" s="49"/>
      <c r="AQ2516" s="49"/>
      <c r="AR2516" s="49"/>
      <c r="AS2516" s="49"/>
      <c r="AT2516" s="49"/>
      <c r="AU2516" s="49"/>
    </row>
    <row r="2517" spans="3:47" ht="12.95" customHeight="1" x14ac:dyDescent="0.2">
      <c r="C2517" s="71"/>
      <c r="D2517" s="71"/>
      <c r="AA2517" s="49"/>
      <c r="AB2517" s="49"/>
      <c r="AC2517" s="49"/>
      <c r="AD2517" s="49"/>
      <c r="AE2517" s="49"/>
      <c r="AF2517" s="80"/>
      <c r="AG2517" s="4"/>
      <c r="AN2517" s="49"/>
      <c r="AO2517" s="49"/>
      <c r="AP2517" s="49"/>
      <c r="AQ2517" s="49"/>
      <c r="AR2517" s="49"/>
      <c r="AS2517" s="49"/>
      <c r="AT2517" s="49"/>
      <c r="AU2517" s="49"/>
    </row>
    <row r="2518" spans="3:47" ht="12.95" customHeight="1" x14ac:dyDescent="0.2">
      <c r="C2518" s="71"/>
      <c r="D2518" s="71"/>
      <c r="AA2518" s="49"/>
      <c r="AB2518" s="49"/>
      <c r="AC2518" s="49"/>
      <c r="AD2518" s="49"/>
      <c r="AE2518" s="49"/>
      <c r="AF2518" s="80"/>
      <c r="AG2518" s="4"/>
      <c r="AN2518" s="49"/>
      <c r="AO2518" s="49"/>
      <c r="AP2518" s="49"/>
      <c r="AQ2518" s="49"/>
      <c r="AR2518" s="49"/>
      <c r="AS2518" s="49"/>
      <c r="AT2518" s="49"/>
      <c r="AU2518" s="49"/>
    </row>
    <row r="2519" spans="3:47" ht="12.95" customHeight="1" x14ac:dyDescent="0.2">
      <c r="C2519" s="71"/>
      <c r="D2519" s="71"/>
      <c r="AA2519" s="49"/>
      <c r="AB2519" s="49"/>
      <c r="AC2519" s="49"/>
      <c r="AD2519" s="49"/>
      <c r="AE2519" s="49"/>
      <c r="AF2519" s="80"/>
      <c r="AG2519" s="4"/>
      <c r="AN2519" s="49"/>
      <c r="AO2519" s="49"/>
      <c r="AP2519" s="49"/>
      <c r="AQ2519" s="49"/>
      <c r="AR2519" s="49"/>
      <c r="AS2519" s="49"/>
      <c r="AT2519" s="49"/>
      <c r="AU2519" s="49"/>
    </row>
    <row r="2520" spans="3:47" ht="12.95" customHeight="1" x14ac:dyDescent="0.2">
      <c r="C2520" s="71"/>
      <c r="D2520" s="71"/>
      <c r="AA2520" s="49"/>
      <c r="AB2520" s="49"/>
      <c r="AC2520" s="49"/>
      <c r="AD2520" s="49"/>
      <c r="AE2520" s="49"/>
      <c r="AF2520" s="80"/>
      <c r="AG2520" s="4"/>
      <c r="AN2520" s="49"/>
      <c r="AO2520" s="49"/>
      <c r="AP2520" s="49"/>
      <c r="AQ2520" s="49"/>
      <c r="AR2520" s="49"/>
      <c r="AS2520" s="49"/>
      <c r="AT2520" s="49"/>
      <c r="AU2520" s="49"/>
    </row>
    <row r="2521" spans="3:47" ht="12.95" customHeight="1" x14ac:dyDescent="0.2">
      <c r="C2521" s="71"/>
      <c r="D2521" s="71"/>
      <c r="AA2521" s="49"/>
      <c r="AB2521" s="49"/>
      <c r="AC2521" s="49"/>
      <c r="AD2521" s="49"/>
      <c r="AE2521" s="49"/>
      <c r="AF2521" s="80"/>
      <c r="AG2521" s="4"/>
      <c r="AN2521" s="49"/>
      <c r="AO2521" s="49"/>
      <c r="AP2521" s="49"/>
      <c r="AQ2521" s="49"/>
      <c r="AR2521" s="49"/>
      <c r="AS2521" s="49"/>
      <c r="AT2521" s="49"/>
      <c r="AU2521" s="49"/>
    </row>
    <row r="2522" spans="3:47" ht="12.95" customHeight="1" x14ac:dyDescent="0.2">
      <c r="C2522" s="71"/>
      <c r="D2522" s="71"/>
      <c r="AA2522" s="49"/>
      <c r="AB2522" s="49"/>
      <c r="AC2522" s="49"/>
      <c r="AD2522" s="49"/>
      <c r="AE2522" s="49"/>
      <c r="AF2522" s="80"/>
      <c r="AG2522" s="4"/>
      <c r="AN2522" s="49"/>
      <c r="AO2522" s="49"/>
      <c r="AP2522" s="49"/>
      <c r="AQ2522" s="49"/>
      <c r="AR2522" s="49"/>
      <c r="AS2522" s="49"/>
      <c r="AT2522" s="49"/>
      <c r="AU2522" s="49"/>
    </row>
    <row r="2523" spans="3:47" ht="12.95" customHeight="1" x14ac:dyDescent="0.2">
      <c r="C2523" s="71"/>
      <c r="D2523" s="71"/>
      <c r="AA2523" s="49"/>
      <c r="AB2523" s="49"/>
      <c r="AC2523" s="49"/>
      <c r="AD2523" s="49"/>
      <c r="AE2523" s="49"/>
      <c r="AF2523" s="80"/>
      <c r="AG2523" s="4"/>
      <c r="AN2523" s="49"/>
      <c r="AO2523" s="49"/>
      <c r="AP2523" s="49"/>
      <c r="AQ2523" s="49"/>
      <c r="AR2523" s="49"/>
      <c r="AS2523" s="49"/>
      <c r="AT2523" s="49"/>
      <c r="AU2523" s="49"/>
    </row>
    <row r="2524" spans="3:47" ht="12.95" customHeight="1" x14ac:dyDescent="0.2">
      <c r="C2524" s="71"/>
      <c r="D2524" s="71"/>
      <c r="AA2524" s="49"/>
      <c r="AB2524" s="49"/>
      <c r="AC2524" s="49"/>
      <c r="AD2524" s="49"/>
      <c r="AE2524" s="49"/>
      <c r="AF2524" s="80"/>
      <c r="AG2524" s="4"/>
      <c r="AN2524" s="49"/>
      <c r="AO2524" s="49"/>
      <c r="AP2524" s="49"/>
      <c r="AQ2524" s="49"/>
      <c r="AR2524" s="49"/>
      <c r="AS2524" s="49"/>
      <c r="AT2524" s="49"/>
      <c r="AU2524" s="49"/>
    </row>
    <row r="2525" spans="3:47" ht="12.95" customHeight="1" x14ac:dyDescent="0.2">
      <c r="C2525" s="71"/>
      <c r="D2525" s="71"/>
      <c r="AA2525" s="49"/>
      <c r="AB2525" s="49"/>
      <c r="AC2525" s="49"/>
      <c r="AD2525" s="49"/>
      <c r="AE2525" s="49"/>
      <c r="AF2525" s="80"/>
      <c r="AG2525" s="4"/>
      <c r="AN2525" s="49"/>
      <c r="AO2525" s="49"/>
      <c r="AP2525" s="49"/>
      <c r="AQ2525" s="49"/>
      <c r="AR2525" s="49"/>
      <c r="AS2525" s="49"/>
      <c r="AT2525" s="49"/>
      <c r="AU2525" s="49"/>
    </row>
    <row r="2526" spans="3:47" ht="12.95" customHeight="1" x14ac:dyDescent="0.2">
      <c r="C2526" s="71"/>
      <c r="D2526" s="71"/>
      <c r="AA2526" s="49"/>
      <c r="AB2526" s="49"/>
      <c r="AC2526" s="49"/>
      <c r="AD2526" s="49"/>
      <c r="AE2526" s="49"/>
      <c r="AF2526" s="80"/>
      <c r="AG2526" s="4"/>
      <c r="AN2526" s="49"/>
      <c r="AO2526" s="49"/>
      <c r="AP2526" s="49"/>
      <c r="AQ2526" s="49"/>
      <c r="AR2526" s="49"/>
      <c r="AS2526" s="49"/>
      <c r="AT2526" s="49"/>
      <c r="AU2526" s="49"/>
    </row>
    <row r="2527" spans="3:47" ht="12.95" customHeight="1" x14ac:dyDescent="0.2">
      <c r="C2527" s="71"/>
      <c r="D2527" s="71"/>
      <c r="AA2527" s="49"/>
      <c r="AB2527" s="49"/>
      <c r="AC2527" s="49"/>
      <c r="AD2527" s="49"/>
      <c r="AE2527" s="49"/>
      <c r="AF2527" s="80"/>
      <c r="AG2527" s="4"/>
      <c r="AN2527" s="49"/>
      <c r="AO2527" s="49"/>
      <c r="AP2527" s="49"/>
      <c r="AQ2527" s="49"/>
      <c r="AR2527" s="49"/>
      <c r="AS2527" s="49"/>
      <c r="AT2527" s="49"/>
      <c r="AU2527" s="49"/>
    </row>
    <row r="2528" spans="3:47" ht="12.95" customHeight="1" x14ac:dyDescent="0.2">
      <c r="C2528" s="71"/>
      <c r="D2528" s="71"/>
      <c r="AA2528" s="49"/>
      <c r="AB2528" s="49"/>
      <c r="AC2528" s="49"/>
      <c r="AD2528" s="49"/>
      <c r="AE2528" s="49"/>
      <c r="AF2528" s="80"/>
      <c r="AG2528" s="4"/>
      <c r="AN2528" s="49"/>
      <c r="AO2528" s="49"/>
      <c r="AP2528" s="49"/>
      <c r="AQ2528" s="49"/>
      <c r="AR2528" s="49"/>
      <c r="AS2528" s="49"/>
      <c r="AT2528" s="49"/>
      <c r="AU2528" s="49"/>
    </row>
    <row r="2529" spans="3:47" ht="12.95" customHeight="1" x14ac:dyDescent="0.2">
      <c r="C2529" s="71"/>
      <c r="D2529" s="71"/>
      <c r="AA2529" s="49"/>
      <c r="AB2529" s="49"/>
      <c r="AC2529" s="49"/>
      <c r="AD2529" s="49"/>
      <c r="AE2529" s="49"/>
      <c r="AF2529" s="80"/>
      <c r="AG2529" s="4"/>
      <c r="AN2529" s="49"/>
      <c r="AO2529" s="49"/>
      <c r="AP2529" s="49"/>
      <c r="AQ2529" s="49"/>
      <c r="AR2529" s="49"/>
      <c r="AS2529" s="49"/>
      <c r="AT2529" s="49"/>
      <c r="AU2529" s="49"/>
    </row>
    <row r="2530" spans="3:47" ht="12.95" customHeight="1" x14ac:dyDescent="0.2">
      <c r="C2530" s="71"/>
      <c r="D2530" s="71"/>
      <c r="AA2530" s="49"/>
      <c r="AB2530" s="49"/>
      <c r="AC2530" s="49"/>
      <c r="AD2530" s="49"/>
      <c r="AE2530" s="49"/>
      <c r="AF2530" s="80"/>
      <c r="AG2530" s="4"/>
      <c r="AN2530" s="49"/>
      <c r="AO2530" s="49"/>
      <c r="AP2530" s="49"/>
      <c r="AQ2530" s="49"/>
      <c r="AR2530" s="49"/>
      <c r="AS2530" s="49"/>
      <c r="AT2530" s="49"/>
      <c r="AU2530" s="49"/>
    </row>
    <row r="2531" spans="3:47" ht="12.95" customHeight="1" x14ac:dyDescent="0.2">
      <c r="C2531" s="71"/>
      <c r="D2531" s="71"/>
      <c r="AA2531" s="49"/>
      <c r="AB2531" s="49"/>
      <c r="AC2531" s="49"/>
      <c r="AD2531" s="49"/>
      <c r="AE2531" s="49"/>
      <c r="AF2531" s="80"/>
      <c r="AG2531" s="4"/>
      <c r="AN2531" s="49"/>
      <c r="AO2531" s="49"/>
      <c r="AP2531" s="49"/>
      <c r="AQ2531" s="49"/>
      <c r="AR2531" s="49"/>
      <c r="AS2531" s="49"/>
      <c r="AT2531" s="49"/>
      <c r="AU2531" s="49"/>
    </row>
    <row r="2532" spans="3:47" ht="12.95" customHeight="1" x14ac:dyDescent="0.2">
      <c r="C2532" s="71"/>
      <c r="D2532" s="71"/>
      <c r="AA2532" s="49"/>
      <c r="AB2532" s="49"/>
      <c r="AC2532" s="49"/>
      <c r="AD2532" s="49"/>
      <c r="AE2532" s="49"/>
      <c r="AF2532" s="80"/>
      <c r="AG2532" s="4"/>
      <c r="AN2532" s="49"/>
      <c r="AO2532" s="49"/>
      <c r="AP2532" s="49"/>
      <c r="AQ2532" s="49"/>
      <c r="AR2532" s="49"/>
      <c r="AS2532" s="49"/>
      <c r="AT2532" s="49"/>
      <c r="AU2532" s="49"/>
    </row>
    <row r="2533" spans="3:47" ht="12.95" customHeight="1" x14ac:dyDescent="0.2">
      <c r="C2533" s="71"/>
      <c r="D2533" s="71"/>
      <c r="AA2533" s="49"/>
      <c r="AB2533" s="49"/>
      <c r="AC2533" s="49"/>
      <c r="AD2533" s="49"/>
      <c r="AE2533" s="49"/>
      <c r="AF2533" s="80"/>
      <c r="AG2533" s="4"/>
      <c r="AN2533" s="49"/>
      <c r="AO2533" s="49"/>
      <c r="AP2533" s="49"/>
      <c r="AQ2533" s="49"/>
      <c r="AR2533" s="49"/>
      <c r="AS2533" s="49"/>
      <c r="AT2533" s="49"/>
      <c r="AU2533" s="49"/>
    </row>
    <row r="2534" spans="3:47" ht="12.95" customHeight="1" x14ac:dyDescent="0.2">
      <c r="C2534" s="71"/>
      <c r="D2534" s="71"/>
      <c r="AA2534" s="49"/>
      <c r="AB2534" s="49"/>
      <c r="AC2534" s="49"/>
      <c r="AD2534" s="49"/>
      <c r="AE2534" s="49"/>
      <c r="AF2534" s="80"/>
      <c r="AG2534" s="4"/>
      <c r="AN2534" s="49"/>
      <c r="AO2534" s="49"/>
      <c r="AP2534" s="49"/>
      <c r="AQ2534" s="49"/>
      <c r="AR2534" s="49"/>
      <c r="AS2534" s="49"/>
      <c r="AT2534" s="49"/>
      <c r="AU2534" s="49"/>
    </row>
    <row r="2535" spans="3:47" ht="12.95" customHeight="1" x14ac:dyDescent="0.2">
      <c r="C2535" s="71"/>
      <c r="D2535" s="71"/>
      <c r="AA2535" s="49"/>
      <c r="AB2535" s="49"/>
      <c r="AC2535" s="49"/>
      <c r="AD2535" s="49"/>
      <c r="AE2535" s="49"/>
      <c r="AF2535" s="80"/>
      <c r="AG2535" s="4"/>
      <c r="AN2535" s="49"/>
      <c r="AO2535" s="49"/>
      <c r="AP2535" s="49"/>
      <c r="AQ2535" s="49"/>
      <c r="AR2535" s="49"/>
      <c r="AS2535" s="49"/>
      <c r="AT2535" s="49"/>
      <c r="AU2535" s="49"/>
    </row>
    <row r="2536" spans="3:47" ht="12.95" customHeight="1" x14ac:dyDescent="0.2">
      <c r="C2536" s="71"/>
      <c r="D2536" s="71"/>
      <c r="AA2536" s="49"/>
      <c r="AB2536" s="49"/>
      <c r="AC2536" s="49"/>
      <c r="AD2536" s="49"/>
      <c r="AE2536" s="49"/>
      <c r="AF2536" s="80"/>
      <c r="AG2536" s="4"/>
      <c r="AN2536" s="49"/>
      <c r="AO2536" s="49"/>
      <c r="AP2536" s="49"/>
      <c r="AQ2536" s="49"/>
      <c r="AR2536" s="49"/>
      <c r="AS2536" s="49"/>
      <c r="AT2536" s="49"/>
      <c r="AU2536" s="49"/>
    </row>
    <row r="2537" spans="3:47" ht="12.95" customHeight="1" x14ac:dyDescent="0.2">
      <c r="C2537" s="71"/>
      <c r="D2537" s="71"/>
      <c r="AA2537" s="49"/>
      <c r="AB2537" s="49"/>
      <c r="AC2537" s="49"/>
      <c r="AD2537" s="49"/>
      <c r="AE2537" s="49"/>
      <c r="AF2537" s="80"/>
      <c r="AG2537" s="4"/>
      <c r="AN2537" s="49"/>
      <c r="AO2537" s="49"/>
      <c r="AP2537" s="49"/>
      <c r="AQ2537" s="49"/>
      <c r="AR2537" s="49"/>
      <c r="AS2537" s="49"/>
      <c r="AT2537" s="49"/>
      <c r="AU2537" s="49"/>
    </row>
    <row r="2538" spans="3:47" ht="12.95" customHeight="1" x14ac:dyDescent="0.2">
      <c r="C2538" s="71"/>
      <c r="D2538" s="71"/>
      <c r="AA2538" s="49"/>
      <c r="AB2538" s="49"/>
      <c r="AC2538" s="49"/>
      <c r="AD2538" s="49"/>
      <c r="AE2538" s="49"/>
      <c r="AF2538" s="80"/>
      <c r="AG2538" s="4"/>
      <c r="AN2538" s="49"/>
      <c r="AO2538" s="49"/>
      <c r="AP2538" s="49"/>
      <c r="AQ2538" s="49"/>
      <c r="AR2538" s="49"/>
      <c r="AS2538" s="49"/>
      <c r="AT2538" s="49"/>
      <c r="AU2538" s="49"/>
    </row>
    <row r="2539" spans="3:47" ht="12.95" customHeight="1" x14ac:dyDescent="0.2">
      <c r="C2539" s="71"/>
      <c r="D2539" s="71"/>
      <c r="AA2539" s="49"/>
      <c r="AB2539" s="49"/>
      <c r="AC2539" s="49"/>
      <c r="AD2539" s="49"/>
      <c r="AE2539" s="49"/>
      <c r="AF2539" s="80"/>
      <c r="AG2539" s="4"/>
      <c r="AN2539" s="49"/>
      <c r="AO2539" s="49"/>
      <c r="AP2539" s="49"/>
      <c r="AQ2539" s="49"/>
      <c r="AR2539" s="49"/>
      <c r="AS2539" s="49"/>
      <c r="AT2539" s="49"/>
      <c r="AU2539" s="49"/>
    </row>
    <row r="2540" spans="3:47" ht="12.95" customHeight="1" x14ac:dyDescent="0.2">
      <c r="C2540" s="71"/>
      <c r="D2540" s="71"/>
      <c r="AA2540" s="49"/>
      <c r="AB2540" s="49"/>
      <c r="AC2540" s="49"/>
      <c r="AD2540" s="49"/>
      <c r="AE2540" s="49"/>
      <c r="AF2540" s="80"/>
      <c r="AG2540" s="4"/>
      <c r="AN2540" s="49"/>
      <c r="AO2540" s="49"/>
      <c r="AP2540" s="49"/>
      <c r="AQ2540" s="49"/>
      <c r="AR2540" s="49"/>
      <c r="AS2540" s="49"/>
      <c r="AT2540" s="49"/>
      <c r="AU2540" s="49"/>
    </row>
    <row r="2541" spans="3:47" ht="12.95" customHeight="1" x14ac:dyDescent="0.2">
      <c r="C2541" s="71"/>
      <c r="D2541" s="71"/>
    </row>
    <row r="2542" spans="3:47" ht="12.95" customHeight="1" x14ac:dyDescent="0.2">
      <c r="C2542" s="71"/>
      <c r="D2542" s="71"/>
    </row>
    <row r="2543" spans="3:47" ht="12.95" customHeight="1" x14ac:dyDescent="0.2">
      <c r="C2543" s="71"/>
      <c r="D2543" s="71"/>
    </row>
    <row r="2544" spans="3:47" ht="12.95" customHeight="1" x14ac:dyDescent="0.2">
      <c r="C2544" s="71"/>
      <c r="D2544" s="71"/>
    </row>
    <row r="2545" spans="3:4" ht="12.95" customHeight="1" x14ac:dyDescent="0.2">
      <c r="C2545" s="71"/>
      <c r="D2545" s="71"/>
    </row>
    <row r="2546" spans="3:4" ht="12.95" customHeight="1" x14ac:dyDescent="0.2">
      <c r="C2546" s="71"/>
      <c r="D2546" s="71"/>
    </row>
    <row r="2547" spans="3:4" ht="12.95" customHeight="1" x14ac:dyDescent="0.2">
      <c r="C2547" s="71"/>
      <c r="D2547" s="71"/>
    </row>
    <row r="2548" spans="3:4" ht="12.95" customHeight="1" x14ac:dyDescent="0.2">
      <c r="C2548" s="71"/>
      <c r="D2548" s="71"/>
    </row>
    <row r="2549" spans="3:4" ht="12.95" customHeight="1" x14ac:dyDescent="0.2">
      <c r="C2549" s="71"/>
      <c r="D2549" s="71"/>
    </row>
    <row r="2550" spans="3:4" ht="12.95" customHeight="1" x14ac:dyDescent="0.2">
      <c r="C2550" s="71"/>
      <c r="D2550" s="71"/>
    </row>
    <row r="2551" spans="3:4" ht="12.95" customHeight="1" x14ac:dyDescent="0.2">
      <c r="C2551" s="71"/>
      <c r="D2551" s="71"/>
    </row>
    <row r="2552" spans="3:4" ht="12.95" customHeight="1" x14ac:dyDescent="0.2">
      <c r="C2552" s="71"/>
      <c r="D2552" s="71"/>
    </row>
    <row r="2553" spans="3:4" ht="12.95" customHeight="1" x14ac:dyDescent="0.2">
      <c r="C2553" s="71"/>
      <c r="D2553" s="71"/>
    </row>
    <row r="2554" spans="3:4" ht="12.95" customHeight="1" x14ac:dyDescent="0.2">
      <c r="C2554" s="71"/>
      <c r="D2554" s="71"/>
    </row>
    <row r="2555" spans="3:4" ht="12.95" customHeight="1" x14ac:dyDescent="0.2">
      <c r="C2555" s="71"/>
      <c r="D2555" s="71"/>
    </row>
    <row r="2556" spans="3:4" ht="12.95" customHeight="1" x14ac:dyDescent="0.2">
      <c r="C2556" s="71"/>
      <c r="D2556" s="71"/>
    </row>
    <row r="2557" spans="3:4" ht="12.95" customHeight="1" x14ac:dyDescent="0.2">
      <c r="C2557" s="71"/>
      <c r="D2557" s="71"/>
    </row>
    <row r="2558" spans="3:4" ht="12.95" customHeight="1" x14ac:dyDescent="0.2">
      <c r="C2558" s="71"/>
      <c r="D2558" s="71"/>
    </row>
    <row r="2559" spans="3:4" ht="12.95" customHeight="1" x14ac:dyDescent="0.2">
      <c r="C2559" s="71"/>
      <c r="D2559" s="71"/>
    </row>
    <row r="2560" spans="3:4" ht="12.95" customHeight="1" x14ac:dyDescent="0.2">
      <c r="C2560" s="71"/>
      <c r="D2560" s="71"/>
    </row>
    <row r="2561" spans="3:4" ht="12.95" customHeight="1" x14ac:dyDescent="0.2">
      <c r="C2561" s="71"/>
      <c r="D2561" s="71"/>
    </row>
    <row r="2562" spans="3:4" ht="12.95" customHeight="1" x14ac:dyDescent="0.2">
      <c r="C2562" s="71"/>
      <c r="D2562" s="71"/>
    </row>
    <row r="2563" spans="3:4" ht="12.95" customHeight="1" x14ac:dyDescent="0.2">
      <c r="C2563" s="71"/>
      <c r="D2563" s="71"/>
    </row>
    <row r="2564" spans="3:4" ht="12.95" customHeight="1" x14ac:dyDescent="0.2">
      <c r="C2564" s="71"/>
      <c r="D2564" s="71"/>
    </row>
    <row r="2565" spans="3:4" ht="12.95" customHeight="1" x14ac:dyDescent="0.2">
      <c r="C2565" s="71"/>
      <c r="D2565" s="71"/>
    </row>
    <row r="2566" spans="3:4" ht="12.95" customHeight="1" x14ac:dyDescent="0.2">
      <c r="C2566" s="71"/>
      <c r="D2566" s="71"/>
    </row>
    <row r="2567" spans="3:4" ht="12.95" customHeight="1" x14ac:dyDescent="0.2">
      <c r="C2567" s="71"/>
      <c r="D2567" s="71"/>
    </row>
    <row r="2568" spans="3:4" ht="12.95" customHeight="1" x14ac:dyDescent="0.2">
      <c r="C2568" s="71"/>
      <c r="D2568" s="71"/>
    </row>
    <row r="2569" spans="3:4" ht="12.95" customHeight="1" x14ac:dyDescent="0.2">
      <c r="C2569" s="71"/>
      <c r="D2569" s="71"/>
    </row>
    <row r="2570" spans="3:4" ht="12.95" customHeight="1" x14ac:dyDescent="0.2">
      <c r="C2570" s="71"/>
      <c r="D2570" s="71"/>
    </row>
    <row r="2571" spans="3:4" ht="12.95" customHeight="1" x14ac:dyDescent="0.2">
      <c r="C2571" s="71"/>
      <c r="D2571" s="71"/>
    </row>
    <row r="2572" spans="3:4" ht="12.95" customHeight="1" x14ac:dyDescent="0.2">
      <c r="C2572" s="71"/>
      <c r="D2572" s="71"/>
    </row>
    <row r="2573" spans="3:4" ht="12.95" customHeight="1" x14ac:dyDescent="0.2">
      <c r="C2573" s="71"/>
      <c r="D2573" s="71"/>
    </row>
    <row r="2574" spans="3:4" ht="12.95" customHeight="1" x14ac:dyDescent="0.2">
      <c r="C2574" s="71"/>
      <c r="D2574" s="71"/>
    </row>
    <row r="2575" spans="3:4" ht="12.95" customHeight="1" x14ac:dyDescent="0.2">
      <c r="C2575" s="71"/>
      <c r="D2575" s="71"/>
    </row>
    <row r="2576" spans="3:4" ht="12.95" customHeight="1" x14ac:dyDescent="0.2">
      <c r="C2576" s="71"/>
      <c r="D2576" s="71"/>
    </row>
    <row r="2577" spans="3:4" ht="12.95" customHeight="1" x14ac:dyDescent="0.2">
      <c r="C2577" s="71"/>
      <c r="D2577" s="71"/>
    </row>
    <row r="2578" spans="3:4" ht="12.95" customHeight="1" x14ac:dyDescent="0.2">
      <c r="C2578" s="71"/>
      <c r="D2578" s="71"/>
    </row>
    <row r="2579" spans="3:4" ht="12.95" customHeight="1" x14ac:dyDescent="0.2">
      <c r="C2579" s="71"/>
      <c r="D2579" s="71"/>
    </row>
    <row r="2580" spans="3:4" ht="12.95" customHeight="1" x14ac:dyDescent="0.2">
      <c r="C2580" s="71"/>
      <c r="D2580" s="71"/>
    </row>
    <row r="2581" spans="3:4" ht="12.95" customHeight="1" x14ac:dyDescent="0.2">
      <c r="C2581" s="71"/>
      <c r="D2581" s="71"/>
    </row>
    <row r="2582" spans="3:4" ht="12.95" customHeight="1" x14ac:dyDescent="0.2">
      <c r="C2582" s="71"/>
      <c r="D2582" s="71"/>
    </row>
    <row r="2583" spans="3:4" ht="12.95" customHeight="1" x14ac:dyDescent="0.2">
      <c r="C2583" s="71"/>
      <c r="D2583" s="71"/>
    </row>
    <row r="2584" spans="3:4" ht="12.95" customHeight="1" x14ac:dyDescent="0.2">
      <c r="C2584" s="71"/>
      <c r="D2584" s="71"/>
    </row>
    <row r="2585" spans="3:4" ht="12.95" customHeight="1" x14ac:dyDescent="0.2">
      <c r="C2585" s="71"/>
      <c r="D2585" s="71"/>
    </row>
    <row r="2586" spans="3:4" ht="12.95" customHeight="1" x14ac:dyDescent="0.2">
      <c r="C2586" s="71"/>
      <c r="D2586" s="71"/>
    </row>
    <row r="2587" spans="3:4" ht="12.95" customHeight="1" x14ac:dyDescent="0.2">
      <c r="C2587" s="71"/>
      <c r="D2587" s="71"/>
    </row>
    <row r="2588" spans="3:4" ht="12.95" customHeight="1" x14ac:dyDescent="0.2">
      <c r="C2588" s="71"/>
      <c r="D2588" s="71"/>
    </row>
    <row r="2589" spans="3:4" ht="12.95" customHeight="1" x14ac:dyDescent="0.2">
      <c r="C2589" s="71"/>
      <c r="D2589" s="71"/>
    </row>
    <row r="2590" spans="3:4" ht="12.95" customHeight="1" x14ac:dyDescent="0.2">
      <c r="C2590" s="71"/>
      <c r="D2590" s="71"/>
    </row>
    <row r="2591" spans="3:4" ht="12.95" customHeight="1" x14ac:dyDescent="0.2">
      <c r="C2591" s="71"/>
      <c r="D2591" s="71"/>
    </row>
    <row r="2592" spans="3:4" ht="12.95" customHeight="1" x14ac:dyDescent="0.2">
      <c r="C2592" s="71"/>
      <c r="D2592" s="71"/>
    </row>
    <row r="2593" spans="3:4" ht="12.95" customHeight="1" x14ac:dyDescent="0.2">
      <c r="C2593" s="71"/>
      <c r="D2593" s="71"/>
    </row>
    <row r="2594" spans="3:4" ht="12.95" customHeight="1" x14ac:dyDescent="0.2">
      <c r="C2594" s="71"/>
      <c r="D2594" s="71"/>
    </row>
    <row r="2595" spans="3:4" ht="12.95" customHeight="1" x14ac:dyDescent="0.2">
      <c r="C2595" s="71"/>
      <c r="D2595" s="71"/>
    </row>
    <row r="2596" spans="3:4" ht="12.95" customHeight="1" x14ac:dyDescent="0.2">
      <c r="C2596" s="71"/>
      <c r="D2596" s="71"/>
    </row>
    <row r="2597" spans="3:4" ht="12.95" customHeight="1" x14ac:dyDescent="0.2">
      <c r="C2597" s="71"/>
      <c r="D2597" s="71"/>
    </row>
    <row r="2598" spans="3:4" ht="12.95" customHeight="1" x14ac:dyDescent="0.2">
      <c r="C2598" s="71"/>
      <c r="D2598" s="71"/>
    </row>
    <row r="2599" spans="3:4" ht="12.95" customHeight="1" x14ac:dyDescent="0.2">
      <c r="C2599" s="71"/>
      <c r="D2599" s="71"/>
    </row>
    <row r="2600" spans="3:4" ht="12.95" customHeight="1" x14ac:dyDescent="0.2">
      <c r="C2600" s="71"/>
      <c r="D2600" s="71"/>
    </row>
    <row r="2601" spans="3:4" ht="12.95" customHeight="1" x14ac:dyDescent="0.2">
      <c r="C2601" s="71"/>
      <c r="D2601" s="71"/>
    </row>
    <row r="2602" spans="3:4" ht="12.95" customHeight="1" x14ac:dyDescent="0.2">
      <c r="C2602" s="71"/>
      <c r="D2602" s="71"/>
    </row>
    <row r="2603" spans="3:4" ht="12.95" customHeight="1" x14ac:dyDescent="0.2">
      <c r="C2603" s="71"/>
      <c r="D2603" s="71"/>
    </row>
    <row r="2604" spans="3:4" ht="12.95" customHeight="1" x14ac:dyDescent="0.2">
      <c r="C2604" s="71"/>
      <c r="D2604" s="71"/>
    </row>
    <row r="2605" spans="3:4" ht="12.95" customHeight="1" x14ac:dyDescent="0.2">
      <c r="C2605" s="71"/>
      <c r="D2605" s="71"/>
    </row>
    <row r="2606" spans="3:4" ht="12.95" customHeight="1" x14ac:dyDescent="0.2">
      <c r="C2606" s="71"/>
      <c r="D2606" s="71"/>
    </row>
    <row r="2607" spans="3:4" ht="12.95" customHeight="1" x14ac:dyDescent="0.2">
      <c r="C2607" s="71"/>
      <c r="D2607" s="71"/>
    </row>
    <row r="2608" spans="3:4" ht="12.95" customHeight="1" x14ac:dyDescent="0.2">
      <c r="C2608" s="71"/>
      <c r="D2608" s="71"/>
    </row>
    <row r="2609" spans="3:4" ht="12.95" customHeight="1" x14ac:dyDescent="0.2">
      <c r="C2609" s="71"/>
      <c r="D2609" s="71"/>
    </row>
    <row r="2610" spans="3:4" ht="12.95" customHeight="1" x14ac:dyDescent="0.2">
      <c r="C2610" s="71"/>
      <c r="D2610" s="71"/>
    </row>
    <row r="2611" spans="3:4" ht="12.95" customHeight="1" x14ac:dyDescent="0.2">
      <c r="C2611" s="71"/>
      <c r="D2611" s="71"/>
    </row>
    <row r="2612" spans="3:4" ht="12.95" customHeight="1" x14ac:dyDescent="0.2">
      <c r="C2612" s="71"/>
      <c r="D2612" s="71"/>
    </row>
    <row r="2613" spans="3:4" ht="12.95" customHeight="1" x14ac:dyDescent="0.2">
      <c r="C2613" s="71"/>
      <c r="D2613" s="71"/>
    </row>
    <row r="2614" spans="3:4" ht="12.95" customHeight="1" x14ac:dyDescent="0.2">
      <c r="C2614" s="71"/>
      <c r="D2614" s="71"/>
    </row>
    <row r="2615" spans="3:4" ht="12.95" customHeight="1" x14ac:dyDescent="0.2">
      <c r="C2615" s="71"/>
      <c r="D2615" s="71"/>
    </row>
    <row r="2616" spans="3:4" ht="12.95" customHeight="1" x14ac:dyDescent="0.2">
      <c r="C2616" s="71"/>
      <c r="D2616" s="71"/>
    </row>
    <row r="2617" spans="3:4" ht="12.95" customHeight="1" x14ac:dyDescent="0.2">
      <c r="C2617" s="71"/>
      <c r="D2617" s="71"/>
    </row>
    <row r="2618" spans="3:4" ht="12.95" customHeight="1" x14ac:dyDescent="0.2">
      <c r="C2618" s="71"/>
      <c r="D2618" s="71"/>
    </row>
    <row r="2619" spans="3:4" ht="12.95" customHeight="1" x14ac:dyDescent="0.2">
      <c r="C2619" s="71"/>
      <c r="D2619" s="71"/>
    </row>
    <row r="2620" spans="3:4" ht="12.95" customHeight="1" x14ac:dyDescent="0.2">
      <c r="C2620" s="71"/>
      <c r="D2620" s="71"/>
    </row>
    <row r="2621" spans="3:4" ht="12.95" customHeight="1" x14ac:dyDescent="0.2">
      <c r="C2621" s="71"/>
      <c r="D2621" s="71"/>
    </row>
    <row r="2622" spans="3:4" ht="12.95" customHeight="1" x14ac:dyDescent="0.2">
      <c r="C2622" s="71"/>
      <c r="D2622" s="71"/>
    </row>
    <row r="2623" spans="3:4" ht="12.95" customHeight="1" x14ac:dyDescent="0.2">
      <c r="C2623" s="71"/>
      <c r="D2623" s="71"/>
    </row>
    <row r="2624" spans="3:4" ht="12.95" customHeight="1" x14ac:dyDescent="0.2">
      <c r="C2624" s="71"/>
      <c r="D2624" s="71"/>
    </row>
    <row r="2625" spans="3:4" ht="12.95" customHeight="1" x14ac:dyDescent="0.2">
      <c r="C2625" s="71"/>
      <c r="D2625" s="71"/>
    </row>
    <row r="2626" spans="3:4" ht="12.95" customHeight="1" x14ac:dyDescent="0.2">
      <c r="C2626" s="71"/>
      <c r="D2626" s="71"/>
    </row>
    <row r="2627" spans="3:4" ht="12.95" customHeight="1" x14ac:dyDescent="0.2">
      <c r="C2627" s="71"/>
      <c r="D2627" s="71"/>
    </row>
    <row r="2628" spans="3:4" ht="12.95" customHeight="1" x14ac:dyDescent="0.2">
      <c r="C2628" s="71"/>
      <c r="D2628" s="71"/>
    </row>
    <row r="2629" spans="3:4" ht="12.95" customHeight="1" x14ac:dyDescent="0.2">
      <c r="C2629" s="71"/>
      <c r="D2629" s="71"/>
    </row>
    <row r="2630" spans="3:4" ht="12.95" customHeight="1" x14ac:dyDescent="0.2">
      <c r="C2630" s="71"/>
      <c r="D2630" s="71"/>
    </row>
    <row r="2631" spans="3:4" ht="12.95" customHeight="1" x14ac:dyDescent="0.2">
      <c r="C2631" s="71"/>
      <c r="D2631" s="71"/>
    </row>
    <row r="2632" spans="3:4" ht="12.95" customHeight="1" x14ac:dyDescent="0.2">
      <c r="C2632" s="71"/>
      <c r="D2632" s="71"/>
    </row>
    <row r="2633" spans="3:4" ht="12.95" customHeight="1" x14ac:dyDescent="0.2">
      <c r="C2633" s="71"/>
      <c r="D2633" s="71"/>
    </row>
    <row r="2634" spans="3:4" ht="12.95" customHeight="1" x14ac:dyDescent="0.2">
      <c r="C2634" s="71"/>
      <c r="D2634" s="71"/>
    </row>
    <row r="2635" spans="3:4" ht="12.95" customHeight="1" x14ac:dyDescent="0.2">
      <c r="C2635" s="71"/>
      <c r="D2635" s="71"/>
    </row>
    <row r="2636" spans="3:4" ht="12.95" customHeight="1" x14ac:dyDescent="0.2">
      <c r="C2636" s="71"/>
      <c r="D2636" s="71"/>
    </row>
    <row r="2637" spans="3:4" ht="12.95" customHeight="1" x14ac:dyDescent="0.2">
      <c r="C2637" s="71"/>
      <c r="D2637" s="71"/>
    </row>
    <row r="2638" spans="3:4" ht="12.95" customHeight="1" x14ac:dyDescent="0.2">
      <c r="C2638" s="71"/>
      <c r="D2638" s="71"/>
    </row>
    <row r="2639" spans="3:4" ht="12.95" customHeight="1" x14ac:dyDescent="0.2">
      <c r="C2639" s="71"/>
      <c r="D2639" s="71"/>
    </row>
    <row r="2640" spans="3:4" ht="12.95" customHeight="1" x14ac:dyDescent="0.2">
      <c r="C2640" s="71"/>
      <c r="D2640" s="71"/>
    </row>
    <row r="2641" spans="3:4" ht="12.95" customHeight="1" x14ac:dyDescent="0.2">
      <c r="C2641" s="71"/>
      <c r="D2641" s="71"/>
    </row>
    <row r="2642" spans="3:4" ht="12.95" customHeight="1" x14ac:dyDescent="0.2">
      <c r="C2642" s="71"/>
      <c r="D2642" s="71"/>
    </row>
    <row r="2643" spans="3:4" ht="12.95" customHeight="1" x14ac:dyDescent="0.2">
      <c r="C2643" s="71"/>
      <c r="D2643" s="71"/>
    </row>
    <row r="2644" spans="3:4" ht="12.95" customHeight="1" x14ac:dyDescent="0.2">
      <c r="C2644" s="71"/>
      <c r="D2644" s="71"/>
    </row>
    <row r="2645" spans="3:4" ht="12.95" customHeight="1" x14ac:dyDescent="0.2">
      <c r="C2645" s="71"/>
      <c r="D2645" s="71"/>
    </row>
    <row r="2646" spans="3:4" ht="12.95" customHeight="1" x14ac:dyDescent="0.2">
      <c r="C2646" s="71"/>
      <c r="D2646" s="71"/>
    </row>
    <row r="2647" spans="3:4" ht="12.95" customHeight="1" x14ac:dyDescent="0.2">
      <c r="C2647" s="71"/>
      <c r="D2647" s="71"/>
    </row>
    <row r="2648" spans="3:4" ht="12.95" customHeight="1" x14ac:dyDescent="0.2">
      <c r="C2648" s="71"/>
      <c r="D2648" s="71"/>
    </row>
    <row r="2649" spans="3:4" ht="12.95" customHeight="1" x14ac:dyDescent="0.2">
      <c r="C2649" s="71"/>
      <c r="D2649" s="71"/>
    </row>
    <row r="2650" spans="3:4" ht="12.95" customHeight="1" x14ac:dyDescent="0.2">
      <c r="C2650" s="71"/>
      <c r="D2650" s="71"/>
    </row>
    <row r="2651" spans="3:4" ht="12.95" customHeight="1" x14ac:dyDescent="0.2">
      <c r="C2651" s="71"/>
      <c r="D2651" s="71"/>
    </row>
    <row r="2652" spans="3:4" ht="12.95" customHeight="1" x14ac:dyDescent="0.2">
      <c r="C2652" s="71"/>
      <c r="D2652" s="71"/>
    </row>
    <row r="2653" spans="3:4" ht="12.95" customHeight="1" x14ac:dyDescent="0.2">
      <c r="C2653" s="71"/>
      <c r="D2653" s="71"/>
    </row>
    <row r="2654" spans="3:4" ht="12.95" customHeight="1" x14ac:dyDescent="0.2">
      <c r="C2654" s="71"/>
      <c r="D2654" s="71"/>
    </row>
    <row r="2655" spans="3:4" ht="12.95" customHeight="1" x14ac:dyDescent="0.2">
      <c r="C2655" s="71"/>
      <c r="D2655" s="71"/>
    </row>
    <row r="2656" spans="3:4" ht="12.95" customHeight="1" x14ac:dyDescent="0.2">
      <c r="C2656" s="71"/>
      <c r="D2656" s="71"/>
    </row>
    <row r="2657" spans="3:4" ht="12.95" customHeight="1" x14ac:dyDescent="0.2">
      <c r="C2657" s="71"/>
      <c r="D2657" s="71"/>
    </row>
    <row r="2658" spans="3:4" ht="12.95" customHeight="1" x14ac:dyDescent="0.2">
      <c r="C2658" s="71"/>
      <c r="D2658" s="71"/>
    </row>
    <row r="2659" spans="3:4" ht="12.95" customHeight="1" x14ac:dyDescent="0.2">
      <c r="C2659" s="71"/>
      <c r="D2659" s="71"/>
    </row>
    <row r="2660" spans="3:4" ht="12.95" customHeight="1" x14ac:dyDescent="0.2">
      <c r="C2660" s="71"/>
      <c r="D2660" s="71"/>
    </row>
    <row r="2661" spans="3:4" ht="12.95" customHeight="1" x14ac:dyDescent="0.2">
      <c r="C2661" s="71"/>
      <c r="D2661" s="71"/>
    </row>
    <row r="2662" spans="3:4" ht="12.95" customHeight="1" x14ac:dyDescent="0.2">
      <c r="C2662" s="71"/>
      <c r="D2662" s="71"/>
    </row>
    <row r="2663" spans="3:4" ht="12.95" customHeight="1" x14ac:dyDescent="0.2">
      <c r="C2663" s="71"/>
      <c r="D2663" s="71"/>
    </row>
    <row r="2664" spans="3:4" ht="12.95" customHeight="1" x14ac:dyDescent="0.2">
      <c r="C2664" s="71"/>
      <c r="D2664" s="71"/>
    </row>
    <row r="2665" spans="3:4" ht="12.95" customHeight="1" x14ac:dyDescent="0.2">
      <c r="C2665" s="71"/>
      <c r="D2665" s="71"/>
    </row>
    <row r="2666" spans="3:4" ht="12.95" customHeight="1" x14ac:dyDescent="0.2">
      <c r="C2666" s="71"/>
      <c r="D2666" s="71"/>
    </row>
    <row r="2667" spans="3:4" ht="12.95" customHeight="1" x14ac:dyDescent="0.2">
      <c r="C2667" s="71"/>
      <c r="D2667" s="71"/>
    </row>
    <row r="2668" spans="3:4" ht="12.95" customHeight="1" x14ac:dyDescent="0.2">
      <c r="C2668" s="71"/>
      <c r="D2668" s="71"/>
    </row>
    <row r="2669" spans="3:4" ht="12.95" customHeight="1" x14ac:dyDescent="0.2">
      <c r="C2669" s="71"/>
      <c r="D2669" s="71"/>
    </row>
    <row r="2670" spans="3:4" ht="12.95" customHeight="1" x14ac:dyDescent="0.2">
      <c r="C2670" s="71"/>
      <c r="D2670" s="71"/>
    </row>
    <row r="2671" spans="3:4" ht="12.95" customHeight="1" x14ac:dyDescent="0.2">
      <c r="C2671" s="71"/>
      <c r="D2671" s="71"/>
    </row>
    <row r="2672" spans="3:4" ht="12.95" customHeight="1" x14ac:dyDescent="0.2">
      <c r="C2672" s="71"/>
      <c r="D2672" s="71"/>
    </row>
    <row r="2673" spans="3:4" ht="12.95" customHeight="1" x14ac:dyDescent="0.2">
      <c r="C2673" s="71"/>
      <c r="D2673" s="71"/>
    </row>
    <row r="2674" spans="3:4" ht="12.95" customHeight="1" x14ac:dyDescent="0.2">
      <c r="C2674" s="71"/>
      <c r="D2674" s="71"/>
    </row>
    <row r="2675" spans="3:4" ht="12.95" customHeight="1" x14ac:dyDescent="0.2">
      <c r="C2675" s="71"/>
      <c r="D2675" s="71"/>
    </row>
    <row r="2676" spans="3:4" ht="12.95" customHeight="1" x14ac:dyDescent="0.2">
      <c r="C2676" s="71"/>
      <c r="D2676" s="71"/>
    </row>
    <row r="2677" spans="3:4" ht="12.95" customHeight="1" x14ac:dyDescent="0.2">
      <c r="C2677" s="71"/>
      <c r="D2677" s="71"/>
    </row>
    <row r="2678" spans="3:4" ht="12.95" customHeight="1" x14ac:dyDescent="0.2">
      <c r="C2678" s="71"/>
      <c r="D2678" s="71"/>
    </row>
    <row r="2679" spans="3:4" ht="12.95" customHeight="1" x14ac:dyDescent="0.2">
      <c r="C2679" s="71"/>
      <c r="D2679" s="71"/>
    </row>
    <row r="2680" spans="3:4" ht="12.95" customHeight="1" x14ac:dyDescent="0.2">
      <c r="C2680" s="71"/>
      <c r="D2680" s="71"/>
    </row>
    <row r="2681" spans="3:4" ht="12.95" customHeight="1" x14ac:dyDescent="0.2">
      <c r="C2681" s="71"/>
      <c r="D2681" s="71"/>
    </row>
    <row r="2682" spans="3:4" ht="12.95" customHeight="1" x14ac:dyDescent="0.2">
      <c r="C2682" s="71"/>
      <c r="D2682" s="71"/>
    </row>
    <row r="2683" spans="3:4" ht="12.95" customHeight="1" x14ac:dyDescent="0.2">
      <c r="C2683" s="71"/>
      <c r="D2683" s="71"/>
    </row>
    <row r="2684" spans="3:4" ht="12.95" customHeight="1" x14ac:dyDescent="0.2">
      <c r="C2684" s="71"/>
      <c r="D2684" s="71"/>
    </row>
    <row r="2685" spans="3:4" ht="12.95" customHeight="1" x14ac:dyDescent="0.2">
      <c r="C2685" s="71"/>
      <c r="D2685" s="71"/>
    </row>
    <row r="2686" spans="3:4" ht="12.95" customHeight="1" x14ac:dyDescent="0.2">
      <c r="C2686" s="71"/>
      <c r="D2686" s="71"/>
    </row>
    <row r="2687" spans="3:4" ht="12.95" customHeight="1" x14ac:dyDescent="0.2">
      <c r="C2687" s="71"/>
      <c r="D2687" s="71"/>
    </row>
    <row r="2688" spans="3:4" ht="12.95" customHeight="1" x14ac:dyDescent="0.2">
      <c r="C2688" s="71"/>
      <c r="D2688" s="71"/>
    </row>
    <row r="2689" spans="3:4" ht="12.95" customHeight="1" x14ac:dyDescent="0.2">
      <c r="C2689" s="71"/>
      <c r="D2689" s="71"/>
    </row>
    <row r="2690" spans="3:4" ht="12.95" customHeight="1" x14ac:dyDescent="0.2">
      <c r="C2690" s="71"/>
      <c r="D2690" s="71"/>
    </row>
    <row r="2691" spans="3:4" ht="12.95" customHeight="1" x14ac:dyDescent="0.2">
      <c r="C2691" s="71"/>
      <c r="D2691" s="71"/>
    </row>
    <row r="2692" spans="3:4" ht="12.95" customHeight="1" x14ac:dyDescent="0.2">
      <c r="C2692" s="71"/>
      <c r="D2692" s="71"/>
    </row>
    <row r="2693" spans="3:4" ht="12.95" customHeight="1" x14ac:dyDescent="0.2">
      <c r="C2693" s="71"/>
      <c r="D2693" s="71"/>
    </row>
    <row r="2694" spans="3:4" ht="12.95" customHeight="1" x14ac:dyDescent="0.2">
      <c r="C2694" s="71"/>
      <c r="D2694" s="71"/>
    </row>
    <row r="2695" spans="3:4" ht="12.95" customHeight="1" x14ac:dyDescent="0.2">
      <c r="C2695" s="71"/>
      <c r="D2695" s="71"/>
    </row>
    <row r="2696" spans="3:4" ht="12.95" customHeight="1" x14ac:dyDescent="0.2">
      <c r="C2696" s="71"/>
      <c r="D2696" s="71"/>
    </row>
    <row r="2697" spans="3:4" ht="12.95" customHeight="1" x14ac:dyDescent="0.2">
      <c r="C2697" s="71"/>
      <c r="D2697" s="71"/>
    </row>
    <row r="2698" spans="3:4" ht="12.95" customHeight="1" x14ac:dyDescent="0.2">
      <c r="C2698" s="71"/>
      <c r="D2698" s="71"/>
    </row>
    <row r="2699" spans="3:4" ht="12.95" customHeight="1" x14ac:dyDescent="0.2">
      <c r="C2699" s="71"/>
      <c r="D2699" s="71"/>
    </row>
    <row r="2700" spans="3:4" ht="12.95" customHeight="1" x14ac:dyDescent="0.2">
      <c r="C2700" s="71"/>
      <c r="D2700" s="71"/>
    </row>
    <row r="2701" spans="3:4" ht="12.95" customHeight="1" x14ac:dyDescent="0.2">
      <c r="C2701" s="71"/>
      <c r="D2701" s="71"/>
    </row>
    <row r="2702" spans="3:4" ht="12.95" customHeight="1" x14ac:dyDescent="0.2">
      <c r="C2702" s="71"/>
      <c r="D2702" s="71"/>
    </row>
    <row r="2703" spans="3:4" ht="12.95" customHeight="1" x14ac:dyDescent="0.2">
      <c r="C2703" s="71"/>
      <c r="D2703" s="71"/>
    </row>
    <row r="2704" spans="3:4" ht="12.95" customHeight="1" x14ac:dyDescent="0.2">
      <c r="C2704" s="71"/>
      <c r="D2704" s="71"/>
    </row>
    <row r="2705" spans="3:4" ht="12.95" customHeight="1" x14ac:dyDescent="0.2">
      <c r="C2705" s="71"/>
      <c r="D2705" s="71"/>
    </row>
    <row r="2706" spans="3:4" ht="12.95" customHeight="1" x14ac:dyDescent="0.2">
      <c r="C2706" s="71"/>
      <c r="D2706" s="71"/>
    </row>
    <row r="2707" spans="3:4" ht="12.95" customHeight="1" x14ac:dyDescent="0.2">
      <c r="C2707" s="71"/>
      <c r="D2707" s="71"/>
    </row>
    <row r="2708" spans="3:4" ht="12.95" customHeight="1" x14ac:dyDescent="0.2">
      <c r="C2708" s="71"/>
      <c r="D2708" s="71"/>
    </row>
    <row r="2709" spans="3:4" ht="12.95" customHeight="1" x14ac:dyDescent="0.2">
      <c r="C2709" s="71"/>
      <c r="D2709" s="71"/>
    </row>
    <row r="2710" spans="3:4" ht="12.95" customHeight="1" x14ac:dyDescent="0.2">
      <c r="C2710" s="71"/>
      <c r="D2710" s="71"/>
    </row>
    <row r="2711" spans="3:4" ht="12.95" customHeight="1" x14ac:dyDescent="0.2">
      <c r="C2711" s="71"/>
      <c r="D2711" s="71"/>
    </row>
    <row r="2712" spans="3:4" ht="12.95" customHeight="1" x14ac:dyDescent="0.2">
      <c r="C2712" s="71"/>
      <c r="D2712" s="71"/>
    </row>
    <row r="2713" spans="3:4" ht="12.95" customHeight="1" x14ac:dyDescent="0.2">
      <c r="C2713" s="71"/>
      <c r="D2713" s="71"/>
    </row>
    <row r="2714" spans="3:4" ht="12.95" customHeight="1" x14ac:dyDescent="0.2">
      <c r="C2714" s="71"/>
      <c r="D2714" s="71"/>
    </row>
    <row r="2715" spans="3:4" ht="12.95" customHeight="1" x14ac:dyDescent="0.2">
      <c r="C2715" s="71"/>
      <c r="D2715" s="71"/>
    </row>
    <row r="2716" spans="3:4" ht="12.95" customHeight="1" x14ac:dyDescent="0.2">
      <c r="C2716" s="71"/>
      <c r="D2716" s="71"/>
    </row>
    <row r="2717" spans="3:4" ht="12.95" customHeight="1" x14ac:dyDescent="0.2">
      <c r="C2717" s="71"/>
      <c r="D2717" s="71"/>
    </row>
    <row r="2718" spans="3:4" ht="12.95" customHeight="1" x14ac:dyDescent="0.2">
      <c r="C2718" s="71"/>
      <c r="D2718" s="71"/>
    </row>
    <row r="2719" spans="3:4" ht="12.95" customHeight="1" x14ac:dyDescent="0.2">
      <c r="C2719" s="71"/>
      <c r="D2719" s="71"/>
    </row>
    <row r="2720" spans="3:4" ht="12.95" customHeight="1" x14ac:dyDescent="0.2">
      <c r="C2720" s="71"/>
      <c r="D2720" s="71"/>
    </row>
    <row r="2721" spans="3:4" ht="12.95" customHeight="1" x14ac:dyDescent="0.2">
      <c r="C2721" s="71"/>
      <c r="D2721" s="71"/>
    </row>
    <row r="2722" spans="3:4" ht="12.95" customHeight="1" x14ac:dyDescent="0.2">
      <c r="C2722" s="71"/>
      <c r="D2722" s="71"/>
    </row>
    <row r="2723" spans="3:4" ht="12.95" customHeight="1" x14ac:dyDescent="0.2">
      <c r="C2723" s="71"/>
      <c r="D2723" s="71"/>
    </row>
    <row r="2724" spans="3:4" ht="12.95" customHeight="1" x14ac:dyDescent="0.2">
      <c r="C2724" s="71"/>
      <c r="D2724" s="71"/>
    </row>
    <row r="2725" spans="3:4" ht="12.95" customHeight="1" x14ac:dyDescent="0.2">
      <c r="C2725" s="71"/>
      <c r="D2725" s="71"/>
    </row>
    <row r="2726" spans="3:4" ht="12.95" customHeight="1" x14ac:dyDescent="0.2">
      <c r="C2726" s="71"/>
      <c r="D2726" s="71"/>
    </row>
    <row r="2727" spans="3:4" ht="12.95" customHeight="1" x14ac:dyDescent="0.2">
      <c r="C2727" s="71"/>
      <c r="D2727" s="71"/>
    </row>
    <row r="2728" spans="3:4" ht="12.95" customHeight="1" x14ac:dyDescent="0.2">
      <c r="C2728" s="71"/>
      <c r="D2728" s="71"/>
    </row>
    <row r="2729" spans="3:4" ht="12.95" customHeight="1" x14ac:dyDescent="0.2">
      <c r="C2729" s="71"/>
      <c r="D2729" s="71"/>
    </row>
    <row r="2730" spans="3:4" ht="12.95" customHeight="1" x14ac:dyDescent="0.2">
      <c r="C2730" s="71"/>
      <c r="D2730" s="71"/>
    </row>
    <row r="2731" spans="3:4" ht="12.95" customHeight="1" x14ac:dyDescent="0.2">
      <c r="C2731" s="71"/>
      <c r="D2731" s="71"/>
    </row>
    <row r="2732" spans="3:4" ht="12.95" customHeight="1" x14ac:dyDescent="0.2">
      <c r="C2732" s="71"/>
      <c r="D2732" s="71"/>
    </row>
    <row r="2733" spans="3:4" ht="12.95" customHeight="1" x14ac:dyDescent="0.2">
      <c r="C2733" s="71"/>
      <c r="D2733" s="71"/>
    </row>
    <row r="2734" spans="3:4" ht="12.95" customHeight="1" x14ac:dyDescent="0.2">
      <c r="C2734" s="71"/>
      <c r="D2734" s="71"/>
    </row>
    <row r="2735" spans="3:4" ht="12.95" customHeight="1" x14ac:dyDescent="0.2">
      <c r="C2735" s="71"/>
      <c r="D2735" s="71"/>
    </row>
    <row r="2736" spans="3:4" ht="12.95" customHeight="1" x14ac:dyDescent="0.2">
      <c r="C2736" s="71"/>
      <c r="D2736" s="71"/>
    </row>
    <row r="2737" spans="3:4" ht="12.95" customHeight="1" x14ac:dyDescent="0.2">
      <c r="C2737" s="71"/>
      <c r="D2737" s="71"/>
    </row>
    <row r="2738" spans="3:4" ht="12.95" customHeight="1" x14ac:dyDescent="0.2">
      <c r="C2738" s="71"/>
      <c r="D2738" s="71"/>
    </row>
    <row r="2739" spans="3:4" ht="12.95" customHeight="1" x14ac:dyDescent="0.2">
      <c r="C2739" s="71"/>
      <c r="D2739" s="71"/>
    </row>
    <row r="2740" spans="3:4" ht="12.95" customHeight="1" x14ac:dyDescent="0.2">
      <c r="C2740" s="71"/>
      <c r="D2740" s="71"/>
    </row>
    <row r="2741" spans="3:4" ht="12.95" customHeight="1" x14ac:dyDescent="0.2">
      <c r="C2741" s="71"/>
      <c r="D2741" s="71"/>
    </row>
    <row r="2742" spans="3:4" ht="12.95" customHeight="1" x14ac:dyDescent="0.2">
      <c r="C2742" s="71"/>
      <c r="D2742" s="71"/>
    </row>
    <row r="2743" spans="3:4" ht="12.95" customHeight="1" x14ac:dyDescent="0.2">
      <c r="C2743" s="71"/>
      <c r="D2743" s="71"/>
    </row>
    <row r="2744" spans="3:4" ht="12.95" customHeight="1" x14ac:dyDescent="0.2">
      <c r="C2744" s="71"/>
      <c r="D2744" s="71"/>
    </row>
    <row r="2745" spans="3:4" ht="12.95" customHeight="1" x14ac:dyDescent="0.2">
      <c r="C2745" s="71"/>
      <c r="D2745" s="71"/>
    </row>
    <row r="2746" spans="3:4" ht="12.95" customHeight="1" x14ac:dyDescent="0.2">
      <c r="C2746" s="71"/>
      <c r="D2746" s="71"/>
    </row>
    <row r="2747" spans="3:4" ht="12.95" customHeight="1" x14ac:dyDescent="0.2">
      <c r="C2747" s="71"/>
      <c r="D2747" s="71"/>
    </row>
    <row r="2748" spans="3:4" ht="12.95" customHeight="1" x14ac:dyDescent="0.2">
      <c r="C2748" s="71"/>
      <c r="D2748" s="71"/>
    </row>
    <row r="2749" spans="3:4" ht="12.95" customHeight="1" x14ac:dyDescent="0.2">
      <c r="C2749" s="71"/>
      <c r="D2749" s="71"/>
    </row>
    <row r="2750" spans="3:4" ht="12.95" customHeight="1" x14ac:dyDescent="0.2">
      <c r="C2750" s="71"/>
      <c r="D2750" s="71"/>
    </row>
    <row r="2751" spans="3:4" ht="12.95" customHeight="1" x14ac:dyDescent="0.2">
      <c r="C2751" s="71"/>
      <c r="D2751" s="71"/>
    </row>
    <row r="2752" spans="3:4" ht="12.95" customHeight="1" x14ac:dyDescent="0.2">
      <c r="C2752" s="71"/>
      <c r="D2752" s="71"/>
    </row>
    <row r="2753" spans="3:4" ht="12.95" customHeight="1" x14ac:dyDescent="0.2">
      <c r="C2753" s="71"/>
      <c r="D2753" s="71"/>
    </row>
    <row r="2754" spans="3:4" ht="12.95" customHeight="1" x14ac:dyDescent="0.2">
      <c r="C2754" s="71"/>
      <c r="D2754" s="71"/>
    </row>
    <row r="2755" spans="3:4" ht="12.95" customHeight="1" x14ac:dyDescent="0.2">
      <c r="C2755" s="71"/>
      <c r="D2755" s="71"/>
    </row>
    <row r="2756" spans="3:4" ht="12.95" customHeight="1" x14ac:dyDescent="0.2">
      <c r="C2756" s="71"/>
      <c r="D2756" s="71"/>
    </row>
    <row r="2757" spans="3:4" ht="12.95" customHeight="1" x14ac:dyDescent="0.2">
      <c r="C2757" s="71"/>
      <c r="D2757" s="71"/>
    </row>
    <row r="2758" spans="3:4" ht="12.95" customHeight="1" x14ac:dyDescent="0.2">
      <c r="C2758" s="71"/>
      <c r="D2758" s="71"/>
    </row>
    <row r="2759" spans="3:4" ht="12.95" customHeight="1" x14ac:dyDescent="0.2">
      <c r="C2759" s="71"/>
      <c r="D2759" s="71"/>
    </row>
    <row r="2760" spans="3:4" ht="12.95" customHeight="1" x14ac:dyDescent="0.2">
      <c r="C2760" s="71"/>
      <c r="D2760" s="71"/>
    </row>
    <row r="2761" spans="3:4" ht="12.95" customHeight="1" x14ac:dyDescent="0.2">
      <c r="C2761" s="71"/>
      <c r="D2761" s="71"/>
    </row>
    <row r="2762" spans="3:4" ht="12.95" customHeight="1" x14ac:dyDescent="0.2">
      <c r="C2762" s="71"/>
      <c r="D2762" s="71"/>
    </row>
    <row r="2763" spans="3:4" ht="12.95" customHeight="1" x14ac:dyDescent="0.2">
      <c r="C2763" s="71"/>
      <c r="D2763" s="71"/>
    </row>
    <row r="2764" spans="3:4" ht="12.95" customHeight="1" x14ac:dyDescent="0.2">
      <c r="C2764" s="71"/>
      <c r="D2764" s="71"/>
    </row>
    <row r="2765" spans="3:4" ht="12.95" customHeight="1" x14ac:dyDescent="0.2">
      <c r="C2765" s="71"/>
      <c r="D2765" s="71"/>
    </row>
    <row r="2766" spans="3:4" ht="12.95" customHeight="1" x14ac:dyDescent="0.2">
      <c r="C2766" s="71"/>
      <c r="D2766" s="71"/>
    </row>
    <row r="2767" spans="3:4" ht="12.95" customHeight="1" x14ac:dyDescent="0.2">
      <c r="C2767" s="71"/>
      <c r="D2767" s="71"/>
    </row>
    <row r="2768" spans="3:4" ht="12.95" customHeight="1" x14ac:dyDescent="0.2">
      <c r="C2768" s="71"/>
      <c r="D2768" s="71"/>
    </row>
    <row r="2769" spans="3:4" ht="12.95" customHeight="1" x14ac:dyDescent="0.2">
      <c r="C2769" s="71"/>
      <c r="D2769" s="71"/>
    </row>
    <row r="2770" spans="3:4" ht="12.95" customHeight="1" x14ac:dyDescent="0.2">
      <c r="C2770" s="71"/>
      <c r="D2770" s="71"/>
    </row>
    <row r="2771" spans="3:4" ht="12.95" customHeight="1" x14ac:dyDescent="0.2">
      <c r="C2771" s="71"/>
      <c r="D2771" s="71"/>
    </row>
    <row r="2772" spans="3:4" ht="12.95" customHeight="1" x14ac:dyDescent="0.2">
      <c r="C2772" s="71"/>
      <c r="D2772" s="71"/>
    </row>
    <row r="2773" spans="3:4" ht="12.95" customHeight="1" x14ac:dyDescent="0.2">
      <c r="C2773" s="71"/>
      <c r="D2773" s="71"/>
    </row>
    <row r="2774" spans="3:4" ht="12.95" customHeight="1" x14ac:dyDescent="0.2">
      <c r="C2774" s="71"/>
      <c r="D2774" s="71"/>
    </row>
    <row r="2775" spans="3:4" ht="12.95" customHeight="1" x14ac:dyDescent="0.2">
      <c r="C2775" s="71"/>
      <c r="D2775" s="71"/>
    </row>
    <row r="2776" spans="3:4" ht="12.95" customHeight="1" x14ac:dyDescent="0.2">
      <c r="C2776" s="71"/>
      <c r="D2776" s="71"/>
    </row>
    <row r="2777" spans="3:4" ht="12.95" customHeight="1" x14ac:dyDescent="0.2">
      <c r="C2777" s="71"/>
      <c r="D2777" s="71"/>
    </row>
    <row r="2778" spans="3:4" ht="12.95" customHeight="1" x14ac:dyDescent="0.2">
      <c r="C2778" s="71"/>
      <c r="D2778" s="71"/>
    </row>
    <row r="2779" spans="3:4" ht="12.95" customHeight="1" x14ac:dyDescent="0.2">
      <c r="C2779" s="71"/>
      <c r="D2779" s="71"/>
    </row>
    <row r="2780" spans="3:4" ht="12.95" customHeight="1" x14ac:dyDescent="0.2">
      <c r="C2780" s="71"/>
      <c r="D2780" s="71"/>
    </row>
    <row r="2781" spans="3:4" ht="12.95" customHeight="1" x14ac:dyDescent="0.2">
      <c r="C2781" s="71"/>
      <c r="D2781" s="71"/>
    </row>
    <row r="2782" spans="3:4" ht="12.95" customHeight="1" x14ac:dyDescent="0.2">
      <c r="C2782" s="71"/>
      <c r="D2782" s="71"/>
    </row>
    <row r="2783" spans="3:4" ht="12.95" customHeight="1" x14ac:dyDescent="0.2">
      <c r="C2783" s="71"/>
      <c r="D2783" s="71"/>
    </row>
    <row r="2784" spans="3:4" ht="12.95" customHeight="1" x14ac:dyDescent="0.2">
      <c r="C2784" s="71"/>
      <c r="D2784" s="71"/>
    </row>
    <row r="2785" spans="3:4" ht="12.95" customHeight="1" x14ac:dyDescent="0.2">
      <c r="C2785" s="71"/>
      <c r="D2785" s="71"/>
    </row>
    <row r="2786" spans="3:4" ht="12.95" customHeight="1" x14ac:dyDescent="0.2">
      <c r="C2786" s="71"/>
      <c r="D2786" s="71"/>
    </row>
    <row r="2787" spans="3:4" ht="12.95" customHeight="1" x14ac:dyDescent="0.2">
      <c r="C2787" s="71"/>
      <c r="D2787" s="71"/>
    </row>
    <row r="2788" spans="3:4" ht="12.95" customHeight="1" x14ac:dyDescent="0.2">
      <c r="C2788" s="71"/>
      <c r="D2788" s="71"/>
    </row>
    <row r="2789" spans="3:4" ht="12.95" customHeight="1" x14ac:dyDescent="0.2">
      <c r="C2789" s="71"/>
      <c r="D2789" s="71"/>
    </row>
    <row r="2790" spans="3:4" ht="12.95" customHeight="1" x14ac:dyDescent="0.2">
      <c r="C2790" s="71"/>
      <c r="D2790" s="71"/>
    </row>
    <row r="2791" spans="3:4" ht="12.95" customHeight="1" x14ac:dyDescent="0.2">
      <c r="C2791" s="71"/>
      <c r="D2791" s="71"/>
    </row>
    <row r="2792" spans="3:4" ht="12.95" customHeight="1" x14ac:dyDescent="0.2">
      <c r="C2792" s="71"/>
      <c r="D2792" s="71"/>
    </row>
    <row r="2793" spans="3:4" ht="12.95" customHeight="1" x14ac:dyDescent="0.2">
      <c r="C2793" s="71"/>
      <c r="D2793" s="71"/>
    </row>
    <row r="2794" spans="3:4" ht="12.95" customHeight="1" x14ac:dyDescent="0.2">
      <c r="C2794" s="71"/>
      <c r="D2794" s="71"/>
    </row>
    <row r="2795" spans="3:4" ht="12.95" customHeight="1" x14ac:dyDescent="0.2">
      <c r="C2795" s="71"/>
      <c r="D2795" s="71"/>
    </row>
    <row r="2796" spans="3:4" ht="12.95" customHeight="1" x14ac:dyDescent="0.2">
      <c r="C2796" s="71"/>
      <c r="D2796" s="71"/>
    </row>
    <row r="2797" spans="3:4" ht="12.95" customHeight="1" x14ac:dyDescent="0.2">
      <c r="C2797" s="71"/>
      <c r="D2797" s="71"/>
    </row>
    <row r="2798" spans="3:4" ht="12.95" customHeight="1" x14ac:dyDescent="0.2">
      <c r="C2798" s="71"/>
      <c r="D2798" s="71"/>
    </row>
    <row r="2799" spans="3:4" ht="12.95" customHeight="1" x14ac:dyDescent="0.2">
      <c r="C2799" s="71"/>
      <c r="D2799" s="71"/>
    </row>
    <row r="2800" spans="3:4" ht="12.95" customHeight="1" x14ac:dyDescent="0.2">
      <c r="C2800" s="71"/>
      <c r="D2800" s="71"/>
    </row>
    <row r="2801" spans="3:4" ht="12.95" customHeight="1" x14ac:dyDescent="0.2">
      <c r="C2801" s="71"/>
      <c r="D2801" s="71"/>
    </row>
    <row r="2802" spans="3:4" ht="12.95" customHeight="1" x14ac:dyDescent="0.2">
      <c r="C2802" s="71"/>
      <c r="D2802" s="71"/>
    </row>
    <row r="2803" spans="3:4" ht="12.95" customHeight="1" x14ac:dyDescent="0.2">
      <c r="C2803" s="71"/>
      <c r="D2803" s="71"/>
    </row>
    <row r="2804" spans="3:4" ht="12.95" customHeight="1" x14ac:dyDescent="0.2">
      <c r="C2804" s="71"/>
      <c r="D2804" s="71"/>
    </row>
    <row r="2805" spans="3:4" ht="12.95" customHeight="1" x14ac:dyDescent="0.2">
      <c r="C2805" s="71"/>
      <c r="D2805" s="71"/>
    </row>
    <row r="2806" spans="3:4" ht="12.95" customHeight="1" x14ac:dyDescent="0.2">
      <c r="C2806" s="71"/>
      <c r="D2806" s="71"/>
    </row>
    <row r="2807" spans="3:4" ht="12.95" customHeight="1" x14ac:dyDescent="0.2">
      <c r="C2807" s="71"/>
      <c r="D2807" s="71"/>
    </row>
    <row r="2808" spans="3:4" ht="12.95" customHeight="1" x14ac:dyDescent="0.2">
      <c r="C2808" s="71"/>
      <c r="D2808" s="71"/>
    </row>
    <row r="2809" spans="3:4" ht="12.95" customHeight="1" x14ac:dyDescent="0.2">
      <c r="C2809" s="71"/>
      <c r="D2809" s="71"/>
    </row>
    <row r="2810" spans="3:4" ht="12.95" customHeight="1" x14ac:dyDescent="0.2">
      <c r="C2810" s="71"/>
      <c r="D2810" s="71"/>
    </row>
    <row r="2811" spans="3:4" ht="12.95" customHeight="1" x14ac:dyDescent="0.2">
      <c r="C2811" s="71"/>
      <c r="D2811" s="71"/>
    </row>
    <row r="2812" spans="3:4" ht="12.95" customHeight="1" x14ac:dyDescent="0.2">
      <c r="C2812" s="71"/>
      <c r="D2812" s="71"/>
    </row>
    <row r="2813" spans="3:4" ht="12.95" customHeight="1" x14ac:dyDescent="0.2">
      <c r="C2813" s="71"/>
      <c r="D2813" s="71"/>
    </row>
    <row r="2814" spans="3:4" ht="12.95" customHeight="1" x14ac:dyDescent="0.2">
      <c r="C2814" s="71"/>
      <c r="D2814" s="71"/>
    </row>
    <row r="2815" spans="3:4" ht="12.95" customHeight="1" x14ac:dyDescent="0.2">
      <c r="C2815" s="71"/>
      <c r="D2815" s="71"/>
    </row>
    <row r="2816" spans="3:4" ht="12.95" customHeight="1" x14ac:dyDescent="0.2">
      <c r="C2816" s="71"/>
      <c r="D2816" s="71"/>
    </row>
    <row r="2817" spans="3:4" ht="12.95" customHeight="1" x14ac:dyDescent="0.2">
      <c r="C2817" s="71"/>
      <c r="D2817" s="71"/>
    </row>
    <row r="2818" spans="3:4" ht="12.95" customHeight="1" x14ac:dyDescent="0.2">
      <c r="C2818" s="71"/>
      <c r="D2818" s="71"/>
    </row>
    <row r="2819" spans="3:4" ht="12.95" customHeight="1" x14ac:dyDescent="0.2">
      <c r="C2819" s="71"/>
      <c r="D2819" s="71"/>
    </row>
    <row r="2820" spans="3:4" ht="12.95" customHeight="1" x14ac:dyDescent="0.2">
      <c r="C2820" s="71"/>
      <c r="D2820" s="71"/>
    </row>
    <row r="2821" spans="3:4" ht="12.95" customHeight="1" x14ac:dyDescent="0.2">
      <c r="C2821" s="71"/>
      <c r="D2821" s="71"/>
    </row>
    <row r="2822" spans="3:4" ht="12.95" customHeight="1" x14ac:dyDescent="0.2">
      <c r="C2822" s="71"/>
      <c r="D2822" s="71"/>
    </row>
    <row r="2823" spans="3:4" ht="12.95" customHeight="1" x14ac:dyDescent="0.2">
      <c r="C2823" s="71"/>
      <c r="D2823" s="71"/>
    </row>
    <row r="2824" spans="3:4" ht="12.95" customHeight="1" x14ac:dyDescent="0.2">
      <c r="C2824" s="71"/>
      <c r="D2824" s="71"/>
    </row>
    <row r="2825" spans="3:4" ht="12.95" customHeight="1" x14ac:dyDescent="0.2">
      <c r="C2825" s="71"/>
      <c r="D2825" s="71"/>
    </row>
    <row r="2826" spans="3:4" ht="12.95" customHeight="1" x14ac:dyDescent="0.2">
      <c r="C2826" s="71"/>
      <c r="D2826" s="71"/>
    </row>
    <row r="2827" spans="3:4" ht="12.95" customHeight="1" x14ac:dyDescent="0.2">
      <c r="C2827" s="71"/>
      <c r="D2827" s="71"/>
    </row>
    <row r="2828" spans="3:4" ht="12.95" customHeight="1" x14ac:dyDescent="0.2">
      <c r="C2828" s="71"/>
      <c r="D2828" s="71"/>
    </row>
    <row r="2829" spans="3:4" ht="12.95" customHeight="1" x14ac:dyDescent="0.2">
      <c r="C2829" s="71"/>
      <c r="D2829" s="71"/>
    </row>
    <row r="2830" spans="3:4" ht="12.95" customHeight="1" x14ac:dyDescent="0.2">
      <c r="C2830" s="71"/>
      <c r="D2830" s="71"/>
    </row>
    <row r="2831" spans="3:4" ht="12.95" customHeight="1" x14ac:dyDescent="0.2">
      <c r="C2831" s="71"/>
      <c r="D2831" s="71"/>
    </row>
    <row r="2832" spans="3:4" ht="12.95" customHeight="1" x14ac:dyDescent="0.2">
      <c r="C2832" s="71"/>
      <c r="D2832" s="71"/>
    </row>
    <row r="2833" spans="3:4" ht="12.95" customHeight="1" x14ac:dyDescent="0.2">
      <c r="C2833" s="71"/>
      <c r="D2833" s="71"/>
    </row>
    <row r="2834" spans="3:4" ht="12.95" customHeight="1" x14ac:dyDescent="0.2">
      <c r="C2834" s="71"/>
      <c r="D2834" s="71"/>
    </row>
    <row r="2835" spans="3:4" ht="12.95" customHeight="1" x14ac:dyDescent="0.2">
      <c r="C2835" s="71"/>
      <c r="D2835" s="71"/>
    </row>
    <row r="2836" spans="3:4" ht="12.95" customHeight="1" x14ac:dyDescent="0.2">
      <c r="C2836" s="71"/>
      <c r="D2836" s="71"/>
    </row>
    <row r="2837" spans="3:4" ht="12.95" customHeight="1" x14ac:dyDescent="0.2">
      <c r="C2837" s="71"/>
      <c r="D2837" s="71"/>
    </row>
    <row r="2838" spans="3:4" ht="12.95" customHeight="1" x14ac:dyDescent="0.2">
      <c r="C2838" s="71"/>
      <c r="D2838" s="71"/>
    </row>
    <row r="2839" spans="3:4" ht="12.95" customHeight="1" x14ac:dyDescent="0.2">
      <c r="C2839" s="71"/>
      <c r="D2839" s="71"/>
    </row>
    <row r="2840" spans="3:4" ht="12.95" customHeight="1" x14ac:dyDescent="0.2">
      <c r="C2840" s="71"/>
      <c r="D2840" s="71"/>
    </row>
    <row r="2841" spans="3:4" ht="12.95" customHeight="1" x14ac:dyDescent="0.2">
      <c r="C2841" s="71"/>
      <c r="D2841" s="71"/>
    </row>
    <row r="2842" spans="3:4" ht="12.95" customHeight="1" x14ac:dyDescent="0.2">
      <c r="C2842" s="71"/>
      <c r="D2842" s="71"/>
    </row>
    <row r="2843" spans="3:4" ht="12.95" customHeight="1" x14ac:dyDescent="0.2">
      <c r="C2843" s="71"/>
      <c r="D2843" s="71"/>
    </row>
    <row r="2844" spans="3:4" ht="12.95" customHeight="1" x14ac:dyDescent="0.2">
      <c r="C2844" s="71"/>
      <c r="D2844" s="71"/>
    </row>
    <row r="2845" spans="3:4" ht="12.95" customHeight="1" x14ac:dyDescent="0.2">
      <c r="C2845" s="71"/>
      <c r="D2845" s="71"/>
    </row>
    <row r="2846" spans="3:4" ht="12.95" customHeight="1" x14ac:dyDescent="0.2">
      <c r="C2846" s="71"/>
      <c r="D2846" s="71"/>
    </row>
    <row r="2847" spans="3:4" ht="12.95" customHeight="1" x14ac:dyDescent="0.2">
      <c r="C2847" s="71"/>
      <c r="D2847" s="71"/>
    </row>
    <row r="2848" spans="3:4" ht="12.95" customHeight="1" x14ac:dyDescent="0.2">
      <c r="C2848" s="71"/>
      <c r="D2848" s="71"/>
    </row>
    <row r="2849" spans="3:4" ht="12.95" customHeight="1" x14ac:dyDescent="0.2">
      <c r="C2849" s="71"/>
      <c r="D2849" s="71"/>
    </row>
    <row r="2850" spans="3:4" ht="12.95" customHeight="1" x14ac:dyDescent="0.2">
      <c r="C2850" s="71"/>
      <c r="D2850" s="71"/>
    </row>
    <row r="2851" spans="3:4" ht="12.95" customHeight="1" x14ac:dyDescent="0.2">
      <c r="C2851" s="71"/>
      <c r="D2851" s="71"/>
    </row>
    <row r="2852" spans="3:4" ht="12.95" customHeight="1" x14ac:dyDescent="0.2">
      <c r="C2852" s="71"/>
      <c r="D2852" s="71"/>
    </row>
    <row r="2853" spans="3:4" ht="12.95" customHeight="1" x14ac:dyDescent="0.2">
      <c r="C2853" s="71"/>
      <c r="D2853" s="71"/>
    </row>
    <row r="2854" spans="3:4" ht="12.95" customHeight="1" x14ac:dyDescent="0.2">
      <c r="C2854" s="71"/>
      <c r="D2854" s="71"/>
    </row>
    <row r="2855" spans="3:4" ht="12.95" customHeight="1" x14ac:dyDescent="0.2">
      <c r="C2855" s="71"/>
      <c r="D2855" s="71"/>
    </row>
    <row r="2856" spans="3:4" ht="12.95" customHeight="1" x14ac:dyDescent="0.2">
      <c r="C2856" s="71"/>
      <c r="D2856" s="71"/>
    </row>
    <row r="2857" spans="3:4" ht="12.95" customHeight="1" x14ac:dyDescent="0.2">
      <c r="C2857" s="71"/>
      <c r="D2857" s="71"/>
    </row>
    <row r="2858" spans="3:4" ht="12.95" customHeight="1" x14ac:dyDescent="0.2">
      <c r="C2858" s="71"/>
      <c r="D2858" s="71"/>
    </row>
    <row r="2859" spans="3:4" ht="12.95" customHeight="1" x14ac:dyDescent="0.2">
      <c r="C2859" s="71"/>
      <c r="D2859" s="71"/>
    </row>
    <row r="2860" spans="3:4" ht="12.95" customHeight="1" x14ac:dyDescent="0.2">
      <c r="C2860" s="71"/>
      <c r="D2860" s="71"/>
    </row>
    <row r="2861" spans="3:4" ht="12.95" customHeight="1" x14ac:dyDescent="0.2">
      <c r="C2861" s="71"/>
      <c r="D2861" s="71"/>
    </row>
    <row r="2862" spans="3:4" ht="12.95" customHeight="1" x14ac:dyDescent="0.2">
      <c r="C2862" s="71"/>
      <c r="D2862" s="71"/>
    </row>
    <row r="2863" spans="3:4" ht="12.95" customHeight="1" x14ac:dyDescent="0.2">
      <c r="C2863" s="71"/>
      <c r="D2863" s="71"/>
    </row>
    <row r="2864" spans="3:4" ht="12.95" customHeight="1" x14ac:dyDescent="0.2">
      <c r="C2864" s="71"/>
      <c r="D2864" s="71"/>
    </row>
    <row r="2865" spans="3:4" ht="12.95" customHeight="1" x14ac:dyDescent="0.2">
      <c r="C2865" s="71"/>
      <c r="D2865" s="71"/>
    </row>
    <row r="2866" spans="3:4" ht="12.95" customHeight="1" x14ac:dyDescent="0.2">
      <c r="C2866" s="71"/>
      <c r="D2866" s="71"/>
    </row>
    <row r="2867" spans="3:4" ht="12.95" customHeight="1" x14ac:dyDescent="0.2">
      <c r="C2867" s="71"/>
      <c r="D2867" s="71"/>
    </row>
    <row r="2868" spans="3:4" ht="12.95" customHeight="1" x14ac:dyDescent="0.2">
      <c r="C2868" s="71"/>
      <c r="D2868" s="71"/>
    </row>
    <row r="2869" spans="3:4" ht="12.95" customHeight="1" x14ac:dyDescent="0.2">
      <c r="C2869" s="71"/>
      <c r="D2869" s="71"/>
    </row>
    <row r="2870" spans="3:4" ht="12.95" customHeight="1" x14ac:dyDescent="0.2">
      <c r="C2870" s="71"/>
      <c r="D2870" s="71"/>
    </row>
    <row r="2871" spans="3:4" ht="12.95" customHeight="1" x14ac:dyDescent="0.2">
      <c r="C2871" s="71"/>
      <c r="D2871" s="71"/>
    </row>
    <row r="2872" spans="3:4" ht="12.95" customHeight="1" x14ac:dyDescent="0.2">
      <c r="C2872" s="71"/>
      <c r="D2872" s="71"/>
    </row>
    <row r="2873" spans="3:4" ht="12.95" customHeight="1" x14ac:dyDescent="0.2">
      <c r="C2873" s="71"/>
      <c r="D2873" s="71"/>
    </row>
    <row r="2874" spans="3:4" ht="12.95" customHeight="1" x14ac:dyDescent="0.2">
      <c r="C2874" s="71"/>
      <c r="D2874" s="71"/>
    </row>
    <row r="2875" spans="3:4" ht="12.95" customHeight="1" x14ac:dyDescent="0.2">
      <c r="C2875" s="71"/>
      <c r="D2875" s="71"/>
    </row>
    <row r="2876" spans="3:4" ht="12.95" customHeight="1" x14ac:dyDescent="0.2">
      <c r="C2876" s="71"/>
      <c r="D2876" s="71"/>
    </row>
    <row r="2877" spans="3:4" ht="12.95" customHeight="1" x14ac:dyDescent="0.2">
      <c r="C2877" s="71"/>
      <c r="D2877" s="71"/>
    </row>
    <row r="2878" spans="3:4" ht="12.95" customHeight="1" x14ac:dyDescent="0.2">
      <c r="C2878" s="71"/>
      <c r="D2878" s="71"/>
    </row>
    <row r="2879" spans="3:4" ht="12.95" customHeight="1" x14ac:dyDescent="0.2">
      <c r="C2879" s="71"/>
      <c r="D2879" s="71"/>
    </row>
    <row r="2880" spans="3:4" ht="12.95" customHeight="1" x14ac:dyDescent="0.2">
      <c r="C2880" s="71"/>
      <c r="D2880" s="71"/>
    </row>
    <row r="2881" spans="3:4" ht="12.95" customHeight="1" x14ac:dyDescent="0.2">
      <c r="C2881" s="71"/>
      <c r="D2881" s="71"/>
    </row>
    <row r="2882" spans="3:4" ht="12.95" customHeight="1" x14ac:dyDescent="0.2">
      <c r="C2882" s="71"/>
      <c r="D2882" s="71"/>
    </row>
    <row r="2883" spans="3:4" ht="12.95" customHeight="1" x14ac:dyDescent="0.2">
      <c r="C2883" s="71"/>
      <c r="D2883" s="71"/>
    </row>
    <row r="2884" spans="3:4" ht="12.95" customHeight="1" x14ac:dyDescent="0.2">
      <c r="C2884" s="71"/>
      <c r="D2884" s="71"/>
    </row>
    <row r="2885" spans="3:4" ht="12.95" customHeight="1" x14ac:dyDescent="0.2">
      <c r="C2885" s="71"/>
      <c r="D2885" s="71"/>
    </row>
    <row r="2886" spans="3:4" ht="12.95" customHeight="1" x14ac:dyDescent="0.2">
      <c r="C2886" s="71"/>
      <c r="D2886" s="71"/>
    </row>
    <row r="2887" spans="3:4" ht="12.95" customHeight="1" x14ac:dyDescent="0.2">
      <c r="C2887" s="71"/>
      <c r="D2887" s="71"/>
    </row>
    <row r="2888" spans="3:4" ht="12.95" customHeight="1" x14ac:dyDescent="0.2">
      <c r="C2888" s="71"/>
      <c r="D2888" s="71"/>
    </row>
    <row r="2889" spans="3:4" ht="12.95" customHeight="1" x14ac:dyDescent="0.2">
      <c r="C2889" s="71"/>
      <c r="D2889" s="71"/>
    </row>
    <row r="2890" spans="3:4" ht="12.95" customHeight="1" x14ac:dyDescent="0.2">
      <c r="C2890" s="71"/>
      <c r="D2890" s="71"/>
    </row>
    <row r="2891" spans="3:4" ht="12.95" customHeight="1" x14ac:dyDescent="0.2">
      <c r="C2891" s="71"/>
      <c r="D2891" s="71"/>
    </row>
    <row r="2892" spans="3:4" ht="12.95" customHeight="1" x14ac:dyDescent="0.2">
      <c r="C2892" s="71"/>
      <c r="D2892" s="71"/>
    </row>
    <row r="2893" spans="3:4" ht="12.95" customHeight="1" x14ac:dyDescent="0.2">
      <c r="C2893" s="71"/>
      <c r="D2893" s="71"/>
    </row>
    <row r="2894" spans="3:4" ht="12.95" customHeight="1" x14ac:dyDescent="0.2">
      <c r="C2894" s="71"/>
      <c r="D2894" s="71"/>
    </row>
    <row r="2895" spans="3:4" ht="12.95" customHeight="1" x14ac:dyDescent="0.2">
      <c r="C2895" s="71"/>
      <c r="D2895" s="71"/>
    </row>
    <row r="2896" spans="3:4" ht="12.95" customHeight="1" x14ac:dyDescent="0.2">
      <c r="C2896" s="71"/>
      <c r="D2896" s="71"/>
    </row>
    <row r="2897" spans="3:4" ht="12.95" customHeight="1" x14ac:dyDescent="0.2">
      <c r="C2897" s="71"/>
      <c r="D2897" s="71"/>
    </row>
    <row r="2898" spans="3:4" ht="12.95" customHeight="1" x14ac:dyDescent="0.2">
      <c r="C2898" s="71"/>
      <c r="D2898" s="71"/>
    </row>
    <row r="2899" spans="3:4" ht="12.95" customHeight="1" x14ac:dyDescent="0.2">
      <c r="C2899" s="71"/>
      <c r="D2899" s="71"/>
    </row>
    <row r="2900" spans="3:4" ht="12.95" customHeight="1" x14ac:dyDescent="0.2">
      <c r="C2900" s="71"/>
      <c r="D2900" s="71"/>
    </row>
    <row r="2901" spans="3:4" ht="12.95" customHeight="1" x14ac:dyDescent="0.2">
      <c r="C2901" s="71"/>
      <c r="D2901" s="71"/>
    </row>
    <row r="2902" spans="3:4" ht="12.95" customHeight="1" x14ac:dyDescent="0.2">
      <c r="C2902" s="71"/>
      <c r="D2902" s="71"/>
    </row>
    <row r="2903" spans="3:4" ht="12.95" customHeight="1" x14ac:dyDescent="0.2">
      <c r="C2903" s="71"/>
      <c r="D2903" s="71"/>
    </row>
    <row r="2904" spans="3:4" ht="12.95" customHeight="1" x14ac:dyDescent="0.2">
      <c r="C2904" s="71"/>
      <c r="D2904" s="71"/>
    </row>
    <row r="2905" spans="3:4" ht="12.95" customHeight="1" x14ac:dyDescent="0.2">
      <c r="C2905" s="71"/>
      <c r="D2905" s="71"/>
    </row>
    <row r="2906" spans="3:4" ht="12.95" customHeight="1" x14ac:dyDescent="0.2">
      <c r="C2906" s="71"/>
      <c r="D2906" s="71"/>
    </row>
    <row r="2907" spans="3:4" ht="12.95" customHeight="1" x14ac:dyDescent="0.2">
      <c r="C2907" s="71"/>
      <c r="D2907" s="71"/>
    </row>
    <row r="2908" spans="3:4" ht="12.95" customHeight="1" x14ac:dyDescent="0.2">
      <c r="C2908" s="71"/>
      <c r="D2908" s="71"/>
    </row>
    <row r="2909" spans="3:4" ht="12.95" customHeight="1" x14ac:dyDescent="0.2">
      <c r="C2909" s="71"/>
      <c r="D2909" s="71"/>
    </row>
    <row r="2910" spans="3:4" ht="12.95" customHeight="1" x14ac:dyDescent="0.2">
      <c r="C2910" s="71"/>
      <c r="D2910" s="71"/>
    </row>
    <row r="2911" spans="3:4" ht="12.95" customHeight="1" x14ac:dyDescent="0.2">
      <c r="C2911" s="71"/>
      <c r="D2911" s="71"/>
    </row>
    <row r="2912" spans="3:4" ht="12.95" customHeight="1" x14ac:dyDescent="0.2">
      <c r="C2912" s="71"/>
      <c r="D2912" s="71"/>
    </row>
    <row r="2913" spans="3:4" ht="12.95" customHeight="1" x14ac:dyDescent="0.2">
      <c r="C2913" s="71"/>
      <c r="D2913" s="71"/>
    </row>
    <row r="2914" spans="3:4" ht="12.95" customHeight="1" x14ac:dyDescent="0.2">
      <c r="C2914" s="71"/>
      <c r="D2914" s="71"/>
    </row>
    <row r="2915" spans="3:4" ht="12.95" customHeight="1" x14ac:dyDescent="0.2">
      <c r="C2915" s="71"/>
      <c r="D2915" s="71"/>
    </row>
    <row r="2916" spans="3:4" ht="12.95" customHeight="1" x14ac:dyDescent="0.2">
      <c r="C2916" s="71"/>
      <c r="D2916" s="71"/>
    </row>
    <row r="2917" spans="3:4" ht="12.95" customHeight="1" x14ac:dyDescent="0.2">
      <c r="C2917" s="71"/>
      <c r="D2917" s="71"/>
    </row>
    <row r="2918" spans="3:4" ht="12.95" customHeight="1" x14ac:dyDescent="0.2">
      <c r="C2918" s="71"/>
      <c r="D2918" s="71"/>
    </row>
    <row r="2919" spans="3:4" ht="12.95" customHeight="1" x14ac:dyDescent="0.2">
      <c r="C2919" s="71"/>
      <c r="D2919" s="71"/>
    </row>
    <row r="2920" spans="3:4" ht="12.95" customHeight="1" x14ac:dyDescent="0.2">
      <c r="C2920" s="71"/>
      <c r="D2920" s="71"/>
    </row>
    <row r="2921" spans="3:4" ht="12.95" customHeight="1" x14ac:dyDescent="0.2">
      <c r="C2921" s="71"/>
      <c r="D2921" s="71"/>
    </row>
    <row r="2922" spans="3:4" ht="12.95" customHeight="1" x14ac:dyDescent="0.2">
      <c r="C2922" s="71"/>
      <c r="D2922" s="71"/>
    </row>
    <row r="2923" spans="3:4" ht="12.95" customHeight="1" x14ac:dyDescent="0.2">
      <c r="C2923" s="71"/>
      <c r="D2923" s="71"/>
    </row>
    <row r="2924" spans="3:4" ht="12.95" customHeight="1" x14ac:dyDescent="0.2">
      <c r="C2924" s="71"/>
      <c r="D2924" s="71"/>
    </row>
    <row r="2925" spans="3:4" ht="12.95" customHeight="1" x14ac:dyDescent="0.2">
      <c r="C2925" s="71"/>
      <c r="D2925" s="71"/>
    </row>
    <row r="2926" spans="3:4" ht="12.95" customHeight="1" x14ac:dyDescent="0.2">
      <c r="C2926" s="71"/>
      <c r="D2926" s="71"/>
    </row>
    <row r="2927" spans="3:4" ht="12.95" customHeight="1" x14ac:dyDescent="0.2">
      <c r="C2927" s="71"/>
      <c r="D2927" s="71"/>
    </row>
    <row r="2928" spans="3:4" ht="12.95" customHeight="1" x14ac:dyDescent="0.2">
      <c r="C2928" s="71"/>
      <c r="D2928" s="71"/>
    </row>
    <row r="2929" spans="3:4" ht="12.95" customHeight="1" x14ac:dyDescent="0.2">
      <c r="C2929" s="71"/>
      <c r="D2929" s="71"/>
    </row>
    <row r="2930" spans="3:4" ht="12.95" customHeight="1" x14ac:dyDescent="0.2">
      <c r="C2930" s="71"/>
      <c r="D2930" s="71"/>
    </row>
    <row r="2931" spans="3:4" ht="12.95" customHeight="1" x14ac:dyDescent="0.2">
      <c r="C2931" s="71"/>
      <c r="D2931" s="71"/>
    </row>
    <row r="2932" spans="3:4" ht="12.95" customHeight="1" x14ac:dyDescent="0.2">
      <c r="C2932" s="71"/>
      <c r="D2932" s="71"/>
    </row>
    <row r="2933" spans="3:4" ht="12.95" customHeight="1" x14ac:dyDescent="0.2">
      <c r="C2933" s="71"/>
      <c r="D2933" s="71"/>
    </row>
    <row r="2934" spans="3:4" ht="12.95" customHeight="1" x14ac:dyDescent="0.2">
      <c r="C2934" s="71"/>
      <c r="D2934" s="71"/>
    </row>
    <row r="2935" spans="3:4" ht="12.95" customHeight="1" x14ac:dyDescent="0.2">
      <c r="C2935" s="71"/>
      <c r="D2935" s="71"/>
    </row>
    <row r="2936" spans="3:4" ht="12.95" customHeight="1" x14ac:dyDescent="0.2">
      <c r="C2936" s="71"/>
      <c r="D2936" s="71"/>
    </row>
    <row r="2937" spans="3:4" ht="12.95" customHeight="1" x14ac:dyDescent="0.2">
      <c r="C2937" s="71"/>
      <c r="D2937" s="71"/>
    </row>
    <row r="2938" spans="3:4" ht="12.95" customHeight="1" x14ac:dyDescent="0.2">
      <c r="C2938" s="71"/>
      <c r="D2938" s="71"/>
    </row>
    <row r="2939" spans="3:4" ht="12.95" customHeight="1" x14ac:dyDescent="0.2">
      <c r="C2939" s="71"/>
      <c r="D2939" s="71"/>
    </row>
    <row r="2940" spans="3:4" ht="12.95" customHeight="1" x14ac:dyDescent="0.2">
      <c r="C2940" s="71"/>
      <c r="D2940" s="71"/>
    </row>
    <row r="2941" spans="3:4" ht="12.95" customHeight="1" x14ac:dyDescent="0.2">
      <c r="C2941" s="71"/>
      <c r="D2941" s="71"/>
    </row>
    <row r="2942" spans="3:4" ht="12.95" customHeight="1" x14ac:dyDescent="0.2">
      <c r="C2942" s="71"/>
      <c r="D2942" s="71"/>
    </row>
    <row r="2943" spans="3:4" ht="12.95" customHeight="1" x14ac:dyDescent="0.2">
      <c r="C2943" s="71"/>
      <c r="D2943" s="71"/>
    </row>
    <row r="2944" spans="3:4" ht="12.95" customHeight="1" x14ac:dyDescent="0.2">
      <c r="C2944" s="71"/>
      <c r="D2944" s="71"/>
    </row>
    <row r="2945" spans="3:4" ht="12.95" customHeight="1" x14ac:dyDescent="0.2">
      <c r="C2945" s="71"/>
      <c r="D2945" s="71"/>
    </row>
    <row r="2946" spans="3:4" ht="12.95" customHeight="1" x14ac:dyDescent="0.2">
      <c r="C2946" s="71"/>
      <c r="D2946" s="71"/>
    </row>
    <row r="2947" spans="3:4" ht="12.95" customHeight="1" x14ac:dyDescent="0.2">
      <c r="C2947" s="71"/>
      <c r="D2947" s="71"/>
    </row>
    <row r="2948" spans="3:4" ht="12.95" customHeight="1" x14ac:dyDescent="0.2">
      <c r="C2948" s="71"/>
      <c r="D2948" s="71"/>
    </row>
    <row r="2949" spans="3:4" ht="12.95" customHeight="1" x14ac:dyDescent="0.2">
      <c r="C2949" s="71"/>
      <c r="D2949" s="71"/>
    </row>
    <row r="2950" spans="3:4" ht="12.95" customHeight="1" x14ac:dyDescent="0.2">
      <c r="C2950" s="71"/>
      <c r="D2950" s="71"/>
    </row>
    <row r="2951" spans="3:4" ht="12.95" customHeight="1" x14ac:dyDescent="0.2">
      <c r="C2951" s="71"/>
      <c r="D2951" s="71"/>
    </row>
    <row r="2952" spans="3:4" ht="12.95" customHeight="1" x14ac:dyDescent="0.2">
      <c r="C2952" s="71"/>
      <c r="D2952" s="71"/>
    </row>
    <row r="2953" spans="3:4" ht="12.95" customHeight="1" x14ac:dyDescent="0.2">
      <c r="C2953" s="71"/>
      <c r="D2953" s="71"/>
    </row>
    <row r="2954" spans="3:4" ht="12.95" customHeight="1" x14ac:dyDescent="0.2">
      <c r="C2954" s="71"/>
      <c r="D2954" s="71"/>
    </row>
    <row r="2955" spans="3:4" ht="12.95" customHeight="1" x14ac:dyDescent="0.2">
      <c r="C2955" s="71"/>
      <c r="D2955" s="71"/>
    </row>
    <row r="2956" spans="3:4" ht="12.95" customHeight="1" x14ac:dyDescent="0.2">
      <c r="C2956" s="71"/>
      <c r="D2956" s="71"/>
    </row>
    <row r="2957" spans="3:4" ht="12.95" customHeight="1" x14ac:dyDescent="0.2">
      <c r="C2957" s="71"/>
      <c r="D2957" s="71"/>
    </row>
    <row r="2958" spans="3:4" ht="12.95" customHeight="1" x14ac:dyDescent="0.2">
      <c r="C2958" s="71"/>
      <c r="D2958" s="71"/>
    </row>
    <row r="2959" spans="3:4" ht="12.95" customHeight="1" x14ac:dyDescent="0.2">
      <c r="C2959" s="71"/>
      <c r="D2959" s="71"/>
    </row>
    <row r="2960" spans="3:4" ht="12.95" customHeight="1" x14ac:dyDescent="0.2">
      <c r="C2960" s="71"/>
      <c r="D2960" s="71"/>
    </row>
    <row r="2961" spans="3:4" ht="12.95" customHeight="1" x14ac:dyDescent="0.2">
      <c r="C2961" s="71"/>
      <c r="D2961" s="71"/>
    </row>
    <row r="2962" spans="3:4" ht="12.95" customHeight="1" x14ac:dyDescent="0.2">
      <c r="C2962" s="71"/>
      <c r="D2962" s="71"/>
    </row>
    <row r="2963" spans="3:4" ht="12.95" customHeight="1" x14ac:dyDescent="0.2">
      <c r="C2963" s="71"/>
      <c r="D2963" s="71"/>
    </row>
    <row r="2964" spans="3:4" ht="12.95" customHeight="1" x14ac:dyDescent="0.2">
      <c r="C2964" s="71"/>
      <c r="D2964" s="71"/>
    </row>
    <row r="2965" spans="3:4" ht="12.95" customHeight="1" x14ac:dyDescent="0.2">
      <c r="C2965" s="71"/>
      <c r="D2965" s="71"/>
    </row>
    <row r="2966" spans="3:4" ht="12.95" customHeight="1" x14ac:dyDescent="0.2">
      <c r="C2966" s="71"/>
      <c r="D2966" s="71"/>
    </row>
    <row r="2967" spans="3:4" ht="12.95" customHeight="1" x14ac:dyDescent="0.2">
      <c r="C2967" s="71"/>
      <c r="D2967" s="71"/>
    </row>
    <row r="2968" spans="3:4" ht="12.95" customHeight="1" x14ac:dyDescent="0.2">
      <c r="C2968" s="71"/>
      <c r="D2968" s="71"/>
    </row>
    <row r="2969" spans="3:4" ht="12.95" customHeight="1" x14ac:dyDescent="0.2">
      <c r="C2969" s="71"/>
      <c r="D2969" s="71"/>
    </row>
    <row r="2970" spans="3:4" ht="12.95" customHeight="1" x14ac:dyDescent="0.2">
      <c r="C2970" s="71"/>
      <c r="D2970" s="71"/>
    </row>
    <row r="2971" spans="3:4" ht="12.95" customHeight="1" x14ac:dyDescent="0.2">
      <c r="C2971" s="71"/>
      <c r="D2971" s="71"/>
    </row>
    <row r="2972" spans="3:4" ht="12.95" customHeight="1" x14ac:dyDescent="0.2">
      <c r="C2972" s="71"/>
      <c r="D2972" s="71"/>
    </row>
    <row r="2973" spans="3:4" ht="12.95" customHeight="1" x14ac:dyDescent="0.2">
      <c r="C2973" s="71"/>
      <c r="D2973" s="71"/>
    </row>
    <row r="2974" spans="3:4" ht="12.95" customHeight="1" x14ac:dyDescent="0.2">
      <c r="C2974" s="71"/>
      <c r="D2974" s="71"/>
    </row>
    <row r="2975" spans="3:4" ht="12.95" customHeight="1" x14ac:dyDescent="0.2">
      <c r="C2975" s="71"/>
      <c r="D2975" s="71"/>
    </row>
    <row r="2976" spans="3:4" ht="12.95" customHeight="1" x14ac:dyDescent="0.2">
      <c r="C2976" s="71"/>
      <c r="D2976" s="71"/>
    </row>
    <row r="2977" spans="3:4" ht="12.95" customHeight="1" x14ac:dyDescent="0.2">
      <c r="C2977" s="71"/>
      <c r="D2977" s="71"/>
    </row>
    <row r="2978" spans="3:4" ht="12.95" customHeight="1" x14ac:dyDescent="0.2">
      <c r="C2978" s="71"/>
      <c r="D2978" s="71"/>
    </row>
    <row r="2979" spans="3:4" ht="12.95" customHeight="1" x14ac:dyDescent="0.2">
      <c r="C2979" s="71"/>
      <c r="D2979" s="71"/>
    </row>
    <row r="2980" spans="3:4" ht="12.95" customHeight="1" x14ac:dyDescent="0.2">
      <c r="C2980" s="71"/>
      <c r="D2980" s="71"/>
    </row>
    <row r="2981" spans="3:4" ht="12.95" customHeight="1" x14ac:dyDescent="0.2">
      <c r="C2981" s="71"/>
      <c r="D2981" s="71"/>
    </row>
    <row r="2982" spans="3:4" ht="12.95" customHeight="1" x14ac:dyDescent="0.2">
      <c r="C2982" s="71"/>
      <c r="D2982" s="71"/>
    </row>
    <row r="2983" spans="3:4" ht="12.95" customHeight="1" x14ac:dyDescent="0.2">
      <c r="C2983" s="71"/>
      <c r="D2983" s="71"/>
    </row>
    <row r="2984" spans="3:4" ht="12.95" customHeight="1" x14ac:dyDescent="0.2">
      <c r="C2984" s="71"/>
      <c r="D2984" s="71"/>
    </row>
    <row r="2985" spans="3:4" ht="12.95" customHeight="1" x14ac:dyDescent="0.2">
      <c r="C2985" s="71"/>
      <c r="D2985" s="71"/>
    </row>
    <row r="2986" spans="3:4" ht="12.95" customHeight="1" x14ac:dyDescent="0.2">
      <c r="C2986" s="71"/>
      <c r="D2986" s="71"/>
    </row>
    <row r="2987" spans="3:4" ht="12.95" customHeight="1" x14ac:dyDescent="0.2">
      <c r="C2987" s="71"/>
      <c r="D2987" s="71"/>
    </row>
    <row r="2988" spans="3:4" ht="12.95" customHeight="1" x14ac:dyDescent="0.2">
      <c r="C2988" s="71"/>
      <c r="D2988" s="71"/>
    </row>
    <row r="2989" spans="3:4" ht="12.95" customHeight="1" x14ac:dyDescent="0.2">
      <c r="C2989" s="71"/>
      <c r="D2989" s="71"/>
    </row>
    <row r="2990" spans="3:4" ht="12.95" customHeight="1" x14ac:dyDescent="0.2">
      <c r="C2990" s="71"/>
      <c r="D2990" s="71"/>
    </row>
    <row r="2991" spans="3:4" ht="12.95" customHeight="1" x14ac:dyDescent="0.2">
      <c r="C2991" s="71"/>
      <c r="D2991" s="71"/>
    </row>
    <row r="2992" spans="3:4" ht="12.95" customHeight="1" x14ac:dyDescent="0.2">
      <c r="C2992" s="71"/>
      <c r="D2992" s="71"/>
    </row>
    <row r="2993" spans="3:4" ht="12.95" customHeight="1" x14ac:dyDescent="0.2">
      <c r="C2993" s="71"/>
      <c r="D2993" s="71"/>
    </row>
    <row r="2994" spans="3:4" ht="12.95" customHeight="1" x14ac:dyDescent="0.2">
      <c r="C2994" s="71"/>
      <c r="D2994" s="71"/>
    </row>
    <row r="2995" spans="3:4" ht="12.95" customHeight="1" x14ac:dyDescent="0.2">
      <c r="C2995" s="71"/>
      <c r="D2995" s="71"/>
    </row>
    <row r="2996" spans="3:4" ht="12.95" customHeight="1" x14ac:dyDescent="0.2">
      <c r="C2996" s="71"/>
      <c r="D2996" s="71"/>
    </row>
    <row r="2997" spans="3:4" ht="12.95" customHeight="1" x14ac:dyDescent="0.2">
      <c r="C2997" s="71"/>
      <c r="D2997" s="71"/>
    </row>
    <row r="2998" spans="3:4" ht="12.95" customHeight="1" x14ac:dyDescent="0.2">
      <c r="C2998" s="71"/>
      <c r="D2998" s="71"/>
    </row>
    <row r="2999" spans="3:4" ht="12.95" customHeight="1" x14ac:dyDescent="0.2">
      <c r="C2999" s="71"/>
      <c r="D2999" s="71"/>
    </row>
    <row r="3000" spans="3:4" ht="12.95" customHeight="1" x14ac:dyDescent="0.2">
      <c r="C3000" s="71"/>
      <c r="D3000" s="71"/>
    </row>
    <row r="3001" spans="3:4" ht="12.95" customHeight="1" x14ac:dyDescent="0.2">
      <c r="C3001" s="71"/>
      <c r="D3001" s="71"/>
    </row>
    <row r="3002" spans="3:4" ht="12.95" customHeight="1" x14ac:dyDescent="0.2">
      <c r="C3002" s="71"/>
      <c r="D3002" s="71"/>
    </row>
    <row r="3003" spans="3:4" ht="12.95" customHeight="1" x14ac:dyDescent="0.2">
      <c r="C3003" s="71"/>
      <c r="D3003" s="71"/>
    </row>
    <row r="3004" spans="3:4" ht="12.95" customHeight="1" x14ac:dyDescent="0.2">
      <c r="C3004" s="71"/>
      <c r="D3004" s="71"/>
    </row>
    <row r="3005" spans="3:4" ht="12.95" customHeight="1" x14ac:dyDescent="0.2">
      <c r="C3005" s="71"/>
      <c r="D3005" s="71"/>
    </row>
    <row r="3006" spans="3:4" ht="12.95" customHeight="1" x14ac:dyDescent="0.2">
      <c r="C3006" s="71"/>
      <c r="D3006" s="71"/>
    </row>
    <row r="3007" spans="3:4" ht="12.95" customHeight="1" x14ac:dyDescent="0.2">
      <c r="C3007" s="71"/>
      <c r="D3007" s="71"/>
    </row>
    <row r="3008" spans="3:4" ht="12.95" customHeight="1" x14ac:dyDescent="0.2">
      <c r="C3008" s="71"/>
      <c r="D3008" s="71"/>
    </row>
    <row r="3009" spans="3:4" ht="12.95" customHeight="1" x14ac:dyDescent="0.2">
      <c r="C3009" s="71"/>
      <c r="D3009" s="71"/>
    </row>
    <row r="3010" spans="3:4" ht="12.95" customHeight="1" x14ac:dyDescent="0.2">
      <c r="C3010" s="71"/>
      <c r="D3010" s="71"/>
    </row>
    <row r="3011" spans="3:4" ht="12.95" customHeight="1" x14ac:dyDescent="0.2">
      <c r="C3011" s="71"/>
      <c r="D3011" s="71"/>
    </row>
    <row r="3012" spans="3:4" ht="12.95" customHeight="1" x14ac:dyDescent="0.2">
      <c r="C3012" s="71"/>
      <c r="D3012" s="71"/>
    </row>
    <row r="3013" spans="3:4" ht="12.95" customHeight="1" x14ac:dyDescent="0.2">
      <c r="C3013" s="71"/>
      <c r="D3013" s="71"/>
    </row>
    <row r="3014" spans="3:4" ht="12.95" customHeight="1" x14ac:dyDescent="0.2">
      <c r="C3014" s="71"/>
      <c r="D3014" s="71"/>
    </row>
    <row r="3015" spans="3:4" ht="12.95" customHeight="1" x14ac:dyDescent="0.2">
      <c r="C3015" s="71"/>
      <c r="D3015" s="71"/>
    </row>
    <row r="3016" spans="3:4" ht="12.95" customHeight="1" x14ac:dyDescent="0.2">
      <c r="C3016" s="71"/>
      <c r="D3016" s="71"/>
    </row>
    <row r="3017" spans="3:4" ht="12.95" customHeight="1" x14ac:dyDescent="0.2">
      <c r="C3017" s="71"/>
      <c r="D3017" s="71"/>
    </row>
    <row r="3018" spans="3:4" ht="12.95" customHeight="1" x14ac:dyDescent="0.2">
      <c r="C3018" s="71"/>
      <c r="D3018" s="71"/>
    </row>
    <row r="3019" spans="3:4" ht="12.95" customHeight="1" x14ac:dyDescent="0.2">
      <c r="C3019" s="71"/>
      <c r="D3019" s="71"/>
    </row>
    <row r="3020" spans="3:4" ht="12.95" customHeight="1" x14ac:dyDescent="0.2">
      <c r="C3020" s="71"/>
      <c r="D3020" s="71"/>
    </row>
    <row r="3021" spans="3:4" ht="12.95" customHeight="1" x14ac:dyDescent="0.2">
      <c r="C3021" s="71"/>
      <c r="D3021" s="71"/>
    </row>
    <row r="3022" spans="3:4" ht="12.95" customHeight="1" x14ac:dyDescent="0.2">
      <c r="C3022" s="71"/>
      <c r="D3022" s="71"/>
    </row>
    <row r="3023" spans="3:4" ht="12.95" customHeight="1" x14ac:dyDescent="0.2">
      <c r="C3023" s="71"/>
      <c r="D3023" s="71"/>
    </row>
    <row r="3024" spans="3:4" ht="12.95" customHeight="1" x14ac:dyDescent="0.2">
      <c r="C3024" s="71"/>
      <c r="D3024" s="71"/>
    </row>
    <row r="3025" spans="3:4" ht="12.95" customHeight="1" x14ac:dyDescent="0.2">
      <c r="C3025" s="71"/>
      <c r="D3025" s="71"/>
    </row>
    <row r="3026" spans="3:4" ht="12.95" customHeight="1" x14ac:dyDescent="0.2">
      <c r="C3026" s="71"/>
      <c r="D3026" s="71"/>
    </row>
    <row r="3027" spans="3:4" ht="12.95" customHeight="1" x14ac:dyDescent="0.2">
      <c r="C3027" s="71"/>
      <c r="D3027" s="71"/>
    </row>
    <row r="3028" spans="3:4" ht="12.95" customHeight="1" x14ac:dyDescent="0.2">
      <c r="C3028" s="71"/>
      <c r="D3028" s="71"/>
    </row>
    <row r="3029" spans="3:4" ht="12.95" customHeight="1" x14ac:dyDescent="0.2">
      <c r="C3029" s="71"/>
      <c r="D3029" s="71"/>
    </row>
    <row r="3030" spans="3:4" ht="12.95" customHeight="1" x14ac:dyDescent="0.2">
      <c r="C3030" s="71"/>
      <c r="D3030" s="71"/>
    </row>
    <row r="3031" spans="3:4" ht="12.95" customHeight="1" x14ac:dyDescent="0.2">
      <c r="C3031" s="71"/>
      <c r="D3031" s="71"/>
    </row>
    <row r="3032" spans="3:4" ht="12.95" customHeight="1" x14ac:dyDescent="0.2">
      <c r="C3032" s="71"/>
      <c r="D3032" s="71"/>
    </row>
    <row r="3033" spans="3:4" ht="12.95" customHeight="1" x14ac:dyDescent="0.2">
      <c r="C3033" s="71"/>
      <c r="D3033" s="71"/>
    </row>
    <row r="3034" spans="3:4" ht="12.95" customHeight="1" x14ac:dyDescent="0.2">
      <c r="C3034" s="71"/>
      <c r="D3034" s="71"/>
    </row>
    <row r="3035" spans="3:4" ht="12.95" customHeight="1" x14ac:dyDescent="0.2">
      <c r="C3035" s="71"/>
      <c r="D3035" s="71"/>
    </row>
    <row r="3036" spans="3:4" ht="12.95" customHeight="1" x14ac:dyDescent="0.2">
      <c r="C3036" s="71"/>
      <c r="D3036" s="71"/>
    </row>
    <row r="3037" spans="3:4" ht="12.95" customHeight="1" x14ac:dyDescent="0.2">
      <c r="C3037" s="71"/>
      <c r="D3037" s="71"/>
    </row>
    <row r="3038" spans="3:4" ht="12.95" customHeight="1" x14ac:dyDescent="0.2">
      <c r="C3038" s="71"/>
      <c r="D3038" s="71"/>
    </row>
    <row r="3039" spans="3:4" ht="12.95" customHeight="1" x14ac:dyDescent="0.2">
      <c r="C3039" s="71"/>
      <c r="D3039" s="71"/>
    </row>
    <row r="3040" spans="3:4" ht="12.95" customHeight="1" x14ac:dyDescent="0.2">
      <c r="C3040" s="71"/>
      <c r="D3040" s="71"/>
    </row>
    <row r="3041" spans="3:4" ht="12.95" customHeight="1" x14ac:dyDescent="0.2">
      <c r="C3041" s="71"/>
      <c r="D3041" s="71"/>
    </row>
    <row r="3042" spans="3:4" ht="12.95" customHeight="1" x14ac:dyDescent="0.2">
      <c r="C3042" s="71"/>
      <c r="D3042" s="71"/>
    </row>
    <row r="3043" spans="3:4" ht="12.95" customHeight="1" x14ac:dyDescent="0.2">
      <c r="C3043" s="71"/>
      <c r="D3043" s="71"/>
    </row>
    <row r="3044" spans="3:4" ht="12.95" customHeight="1" x14ac:dyDescent="0.2">
      <c r="C3044" s="71"/>
      <c r="D3044" s="71"/>
    </row>
    <row r="3045" spans="3:4" ht="12.95" customHeight="1" x14ac:dyDescent="0.2">
      <c r="C3045" s="71"/>
      <c r="D3045" s="71"/>
    </row>
    <row r="3046" spans="3:4" ht="12.95" customHeight="1" x14ac:dyDescent="0.2">
      <c r="C3046" s="71"/>
      <c r="D3046" s="71"/>
    </row>
    <row r="3047" spans="3:4" ht="12.95" customHeight="1" x14ac:dyDescent="0.2">
      <c r="C3047" s="71"/>
      <c r="D3047" s="71"/>
    </row>
    <row r="3048" spans="3:4" ht="12.95" customHeight="1" x14ac:dyDescent="0.2">
      <c r="C3048" s="71"/>
      <c r="D3048" s="71"/>
    </row>
    <row r="3049" spans="3:4" ht="12.95" customHeight="1" x14ac:dyDescent="0.2">
      <c r="C3049" s="71"/>
      <c r="D3049" s="71"/>
    </row>
    <row r="3050" spans="3:4" ht="12.95" customHeight="1" x14ac:dyDescent="0.2">
      <c r="C3050" s="71"/>
      <c r="D3050" s="71"/>
    </row>
    <row r="3051" spans="3:4" ht="12.95" customHeight="1" x14ac:dyDescent="0.2">
      <c r="C3051" s="71"/>
      <c r="D3051" s="71"/>
    </row>
    <row r="3052" spans="3:4" ht="12.95" customHeight="1" x14ac:dyDescent="0.2">
      <c r="C3052" s="71"/>
      <c r="D3052" s="71"/>
    </row>
    <row r="3053" spans="3:4" ht="12.95" customHeight="1" x14ac:dyDescent="0.2">
      <c r="C3053" s="71"/>
      <c r="D3053" s="71"/>
    </row>
    <row r="3054" spans="3:4" ht="12.95" customHeight="1" x14ac:dyDescent="0.2">
      <c r="C3054" s="71"/>
      <c r="D3054" s="71"/>
    </row>
    <row r="3055" spans="3:4" ht="12.95" customHeight="1" x14ac:dyDescent="0.2">
      <c r="C3055" s="71"/>
      <c r="D3055" s="71"/>
    </row>
    <row r="3056" spans="3:4" ht="12.95" customHeight="1" x14ac:dyDescent="0.2">
      <c r="C3056" s="71"/>
      <c r="D3056" s="71"/>
    </row>
    <row r="3057" spans="3:4" ht="12.95" customHeight="1" x14ac:dyDescent="0.2">
      <c r="C3057" s="71"/>
      <c r="D3057" s="71"/>
    </row>
    <row r="3058" spans="3:4" ht="12.95" customHeight="1" x14ac:dyDescent="0.2">
      <c r="C3058" s="71"/>
      <c r="D3058" s="71"/>
    </row>
    <row r="3059" spans="3:4" ht="12.95" customHeight="1" x14ac:dyDescent="0.2">
      <c r="C3059" s="71"/>
      <c r="D3059" s="71"/>
    </row>
    <row r="3060" spans="3:4" ht="12.95" customHeight="1" x14ac:dyDescent="0.2">
      <c r="C3060" s="71"/>
      <c r="D3060" s="71"/>
    </row>
    <row r="3061" spans="3:4" ht="12.95" customHeight="1" x14ac:dyDescent="0.2">
      <c r="C3061" s="71"/>
      <c r="D3061" s="71"/>
    </row>
    <row r="3062" spans="3:4" ht="12.95" customHeight="1" x14ac:dyDescent="0.2">
      <c r="C3062" s="71"/>
      <c r="D3062" s="71"/>
    </row>
    <row r="3063" spans="3:4" ht="12.95" customHeight="1" x14ac:dyDescent="0.2">
      <c r="C3063" s="71"/>
      <c r="D3063" s="71"/>
    </row>
    <row r="3064" spans="3:4" ht="12.95" customHeight="1" x14ac:dyDescent="0.2">
      <c r="C3064" s="71"/>
      <c r="D3064" s="71"/>
    </row>
    <row r="3065" spans="3:4" ht="12.95" customHeight="1" x14ac:dyDescent="0.2">
      <c r="C3065" s="71"/>
      <c r="D3065" s="71"/>
    </row>
    <row r="3066" spans="3:4" ht="12.95" customHeight="1" x14ac:dyDescent="0.2">
      <c r="C3066" s="71"/>
      <c r="D3066" s="71"/>
    </row>
    <row r="3067" spans="3:4" ht="12.95" customHeight="1" x14ac:dyDescent="0.2">
      <c r="C3067" s="71"/>
      <c r="D3067" s="71"/>
    </row>
    <row r="3068" spans="3:4" ht="12.95" customHeight="1" x14ac:dyDescent="0.2">
      <c r="C3068" s="71"/>
      <c r="D3068" s="71"/>
    </row>
    <row r="3069" spans="3:4" ht="12.95" customHeight="1" x14ac:dyDescent="0.2">
      <c r="C3069" s="71"/>
      <c r="D3069" s="71"/>
    </row>
    <row r="3070" spans="3:4" ht="12.95" customHeight="1" x14ac:dyDescent="0.2">
      <c r="C3070" s="71"/>
      <c r="D3070" s="71"/>
    </row>
    <row r="3071" spans="3:4" ht="12.95" customHeight="1" x14ac:dyDescent="0.2">
      <c r="C3071" s="71"/>
      <c r="D3071" s="71"/>
    </row>
    <row r="3072" spans="3:4" ht="12.95" customHeight="1" x14ac:dyDescent="0.2">
      <c r="C3072" s="71"/>
      <c r="D3072" s="71"/>
    </row>
    <row r="3073" spans="3:4" ht="12.95" customHeight="1" x14ac:dyDescent="0.2">
      <c r="C3073" s="71"/>
      <c r="D3073" s="71"/>
    </row>
    <row r="3074" spans="3:4" ht="12.95" customHeight="1" x14ac:dyDescent="0.2">
      <c r="C3074" s="71"/>
      <c r="D3074" s="71"/>
    </row>
    <row r="3075" spans="3:4" ht="12.95" customHeight="1" x14ac:dyDescent="0.2">
      <c r="C3075" s="71"/>
      <c r="D3075" s="71"/>
    </row>
    <row r="3076" spans="3:4" ht="12.95" customHeight="1" x14ac:dyDescent="0.2">
      <c r="C3076" s="71"/>
      <c r="D3076" s="71"/>
    </row>
    <row r="3077" spans="3:4" ht="12.95" customHeight="1" x14ac:dyDescent="0.2">
      <c r="C3077" s="71"/>
      <c r="D3077" s="71"/>
    </row>
    <row r="3078" spans="3:4" ht="12.95" customHeight="1" x14ac:dyDescent="0.2">
      <c r="C3078" s="71"/>
      <c r="D3078" s="71"/>
    </row>
    <row r="3079" spans="3:4" ht="12.95" customHeight="1" x14ac:dyDescent="0.2">
      <c r="C3079" s="71"/>
      <c r="D3079" s="71"/>
    </row>
    <row r="3080" spans="3:4" ht="12.95" customHeight="1" x14ac:dyDescent="0.2">
      <c r="C3080" s="71"/>
      <c r="D3080" s="71"/>
    </row>
    <row r="3081" spans="3:4" ht="12.95" customHeight="1" x14ac:dyDescent="0.2">
      <c r="C3081" s="71"/>
      <c r="D3081" s="71"/>
    </row>
    <row r="3082" spans="3:4" ht="12.95" customHeight="1" x14ac:dyDescent="0.2">
      <c r="C3082" s="71"/>
      <c r="D3082" s="71"/>
    </row>
    <row r="3083" spans="3:4" ht="12.95" customHeight="1" x14ac:dyDescent="0.2">
      <c r="C3083" s="71"/>
      <c r="D3083" s="71"/>
    </row>
    <row r="3084" spans="3:4" ht="12.95" customHeight="1" x14ac:dyDescent="0.2">
      <c r="C3084" s="71"/>
      <c r="D3084" s="71"/>
    </row>
    <row r="3085" spans="3:4" ht="12.95" customHeight="1" x14ac:dyDescent="0.2">
      <c r="C3085" s="71"/>
      <c r="D3085" s="71"/>
    </row>
    <row r="3086" spans="3:4" ht="12.95" customHeight="1" x14ac:dyDescent="0.2">
      <c r="C3086" s="71"/>
      <c r="D3086" s="71"/>
    </row>
    <row r="3087" spans="3:4" ht="12.95" customHeight="1" x14ac:dyDescent="0.2">
      <c r="C3087" s="71"/>
      <c r="D3087" s="71"/>
    </row>
    <row r="3088" spans="3:4" ht="12.95" customHeight="1" x14ac:dyDescent="0.2">
      <c r="C3088" s="71"/>
      <c r="D3088" s="71"/>
    </row>
    <row r="3089" spans="3:4" ht="12.95" customHeight="1" x14ac:dyDescent="0.2">
      <c r="C3089" s="71"/>
      <c r="D3089" s="71"/>
    </row>
    <row r="3090" spans="3:4" ht="12.95" customHeight="1" x14ac:dyDescent="0.2">
      <c r="C3090" s="71"/>
      <c r="D3090" s="71"/>
    </row>
    <row r="3091" spans="3:4" ht="12.95" customHeight="1" x14ac:dyDescent="0.2">
      <c r="C3091" s="71"/>
      <c r="D3091" s="71"/>
    </row>
    <row r="3092" spans="3:4" ht="12.95" customHeight="1" x14ac:dyDescent="0.2">
      <c r="C3092" s="71"/>
      <c r="D3092" s="71"/>
    </row>
    <row r="3093" spans="3:4" ht="12.95" customHeight="1" x14ac:dyDescent="0.2">
      <c r="C3093" s="71"/>
      <c r="D3093" s="71"/>
    </row>
    <row r="3094" spans="3:4" ht="12.95" customHeight="1" x14ac:dyDescent="0.2">
      <c r="C3094" s="71"/>
      <c r="D3094" s="71"/>
    </row>
    <row r="3095" spans="3:4" ht="12.95" customHeight="1" x14ac:dyDescent="0.2">
      <c r="C3095" s="71"/>
      <c r="D3095" s="71"/>
    </row>
    <row r="3096" spans="3:4" ht="12.95" customHeight="1" x14ac:dyDescent="0.2">
      <c r="C3096" s="71"/>
      <c r="D3096" s="71"/>
    </row>
    <row r="3097" spans="3:4" ht="12.95" customHeight="1" x14ac:dyDescent="0.2">
      <c r="C3097" s="71"/>
      <c r="D3097" s="71"/>
    </row>
    <row r="3098" spans="3:4" ht="12.95" customHeight="1" x14ac:dyDescent="0.2">
      <c r="C3098" s="71"/>
      <c r="D3098" s="71"/>
    </row>
    <row r="3099" spans="3:4" ht="12.95" customHeight="1" x14ac:dyDescent="0.2">
      <c r="C3099" s="71"/>
      <c r="D3099" s="71"/>
    </row>
    <row r="3100" spans="3:4" ht="12.95" customHeight="1" x14ac:dyDescent="0.2">
      <c r="C3100" s="71"/>
      <c r="D3100" s="71"/>
    </row>
    <row r="3101" spans="3:4" ht="12.95" customHeight="1" x14ac:dyDescent="0.2">
      <c r="C3101" s="71"/>
      <c r="D3101" s="71"/>
    </row>
    <row r="3102" spans="3:4" ht="12.95" customHeight="1" x14ac:dyDescent="0.2">
      <c r="C3102" s="71"/>
      <c r="D3102" s="71"/>
    </row>
    <row r="3103" spans="3:4" ht="12.95" customHeight="1" x14ac:dyDescent="0.2">
      <c r="C3103" s="71"/>
      <c r="D3103" s="71"/>
    </row>
    <row r="3104" spans="3:4" ht="12.95" customHeight="1" x14ac:dyDescent="0.2">
      <c r="C3104" s="71"/>
      <c r="D3104" s="71"/>
    </row>
    <row r="3105" spans="3:4" ht="12.95" customHeight="1" x14ac:dyDescent="0.2">
      <c r="C3105" s="71"/>
      <c r="D3105" s="71"/>
    </row>
    <row r="3106" spans="3:4" ht="12.95" customHeight="1" x14ac:dyDescent="0.2">
      <c r="C3106" s="71"/>
      <c r="D3106" s="71"/>
    </row>
    <row r="3107" spans="3:4" ht="12.95" customHeight="1" x14ac:dyDescent="0.2">
      <c r="C3107" s="71"/>
      <c r="D3107" s="71"/>
    </row>
    <row r="3108" spans="3:4" ht="12.95" customHeight="1" x14ac:dyDescent="0.2">
      <c r="C3108" s="71"/>
      <c r="D3108" s="71"/>
    </row>
    <row r="3109" spans="3:4" ht="12.95" customHeight="1" x14ac:dyDescent="0.2">
      <c r="C3109" s="71"/>
      <c r="D3109" s="71"/>
    </row>
    <row r="3110" spans="3:4" ht="12.95" customHeight="1" x14ac:dyDescent="0.2">
      <c r="C3110" s="71"/>
      <c r="D3110" s="71"/>
    </row>
    <row r="3111" spans="3:4" ht="12.95" customHeight="1" x14ac:dyDescent="0.2">
      <c r="C3111" s="71"/>
      <c r="D3111" s="71"/>
    </row>
    <row r="3112" spans="3:4" ht="12.95" customHeight="1" x14ac:dyDescent="0.2">
      <c r="C3112" s="71"/>
      <c r="D3112" s="71"/>
    </row>
    <row r="3113" spans="3:4" ht="12.95" customHeight="1" x14ac:dyDescent="0.2">
      <c r="C3113" s="71"/>
      <c r="D3113" s="71"/>
    </row>
    <row r="3114" spans="3:4" ht="12.95" customHeight="1" x14ac:dyDescent="0.2">
      <c r="C3114" s="71"/>
      <c r="D3114" s="71"/>
    </row>
    <row r="3115" spans="3:4" ht="12.95" customHeight="1" x14ac:dyDescent="0.2">
      <c r="C3115" s="71"/>
      <c r="D3115" s="71"/>
    </row>
    <row r="3116" spans="3:4" ht="12.95" customHeight="1" x14ac:dyDescent="0.2">
      <c r="C3116" s="71"/>
      <c r="D3116" s="71"/>
    </row>
    <row r="3117" spans="3:4" ht="12.95" customHeight="1" x14ac:dyDescent="0.2">
      <c r="C3117" s="71"/>
      <c r="D3117" s="71"/>
    </row>
    <row r="3118" spans="3:4" ht="12.95" customHeight="1" x14ac:dyDescent="0.2">
      <c r="C3118" s="71"/>
      <c r="D3118" s="71"/>
    </row>
    <row r="3119" spans="3:4" ht="12.95" customHeight="1" x14ac:dyDescent="0.2">
      <c r="C3119" s="71"/>
      <c r="D3119" s="71"/>
    </row>
    <row r="3120" spans="3:4" ht="12.95" customHeight="1" x14ac:dyDescent="0.2">
      <c r="C3120" s="71"/>
      <c r="D3120" s="71"/>
    </row>
    <row r="3121" spans="3:4" ht="12.95" customHeight="1" x14ac:dyDescent="0.2">
      <c r="C3121" s="71"/>
      <c r="D3121" s="71"/>
    </row>
    <row r="3122" spans="3:4" ht="12.95" customHeight="1" x14ac:dyDescent="0.2">
      <c r="C3122" s="71"/>
      <c r="D3122" s="71"/>
    </row>
    <row r="3123" spans="3:4" ht="12.95" customHeight="1" x14ac:dyDescent="0.2">
      <c r="C3123" s="71"/>
      <c r="D3123" s="71"/>
    </row>
    <row r="3124" spans="3:4" ht="12.95" customHeight="1" x14ac:dyDescent="0.2">
      <c r="C3124" s="71"/>
      <c r="D3124" s="71"/>
    </row>
    <row r="3125" spans="3:4" ht="12.95" customHeight="1" x14ac:dyDescent="0.2">
      <c r="C3125" s="71"/>
      <c r="D3125" s="71"/>
    </row>
    <row r="3126" spans="3:4" ht="12.95" customHeight="1" x14ac:dyDescent="0.2">
      <c r="C3126" s="71"/>
      <c r="D3126" s="71"/>
    </row>
    <row r="3127" spans="3:4" ht="12.95" customHeight="1" x14ac:dyDescent="0.2">
      <c r="C3127" s="71"/>
      <c r="D3127" s="71"/>
    </row>
    <row r="3128" spans="3:4" ht="12.95" customHeight="1" x14ac:dyDescent="0.2">
      <c r="C3128" s="71"/>
      <c r="D3128" s="71"/>
    </row>
    <row r="3129" spans="3:4" ht="12.95" customHeight="1" x14ac:dyDescent="0.2">
      <c r="C3129" s="71"/>
      <c r="D3129" s="71"/>
    </row>
    <row r="3130" spans="3:4" ht="12.95" customHeight="1" x14ac:dyDescent="0.2">
      <c r="C3130" s="71"/>
      <c r="D3130" s="71"/>
    </row>
    <row r="3131" spans="3:4" ht="12.95" customHeight="1" x14ac:dyDescent="0.2">
      <c r="C3131" s="71"/>
      <c r="D3131" s="71"/>
    </row>
    <row r="3132" spans="3:4" ht="12.95" customHeight="1" x14ac:dyDescent="0.2">
      <c r="C3132" s="71"/>
      <c r="D3132" s="71"/>
    </row>
    <row r="3133" spans="3:4" ht="12.95" customHeight="1" x14ac:dyDescent="0.2">
      <c r="C3133" s="71"/>
      <c r="D3133" s="71"/>
    </row>
    <row r="3134" spans="3:4" ht="12.95" customHeight="1" x14ac:dyDescent="0.2">
      <c r="C3134" s="71"/>
      <c r="D3134" s="71"/>
    </row>
    <row r="3135" spans="3:4" ht="12.95" customHeight="1" x14ac:dyDescent="0.2">
      <c r="C3135" s="71"/>
      <c r="D3135" s="71"/>
    </row>
    <row r="3136" spans="3:4" ht="12.95" customHeight="1" x14ac:dyDescent="0.2">
      <c r="C3136" s="71"/>
      <c r="D3136" s="71"/>
    </row>
    <row r="3137" spans="3:4" ht="12.95" customHeight="1" x14ac:dyDescent="0.2">
      <c r="C3137" s="71"/>
      <c r="D3137" s="71"/>
    </row>
    <row r="3138" spans="3:4" ht="12.95" customHeight="1" x14ac:dyDescent="0.2">
      <c r="C3138" s="71"/>
      <c r="D3138" s="71"/>
    </row>
    <row r="3139" spans="3:4" ht="12.95" customHeight="1" x14ac:dyDescent="0.2">
      <c r="C3139" s="71"/>
      <c r="D3139" s="71"/>
    </row>
    <row r="3140" spans="3:4" ht="12.95" customHeight="1" x14ac:dyDescent="0.2">
      <c r="C3140" s="71"/>
      <c r="D3140" s="71"/>
    </row>
    <row r="3141" spans="3:4" ht="12.95" customHeight="1" x14ac:dyDescent="0.2">
      <c r="C3141" s="71"/>
      <c r="D3141" s="71"/>
    </row>
    <row r="3142" spans="3:4" ht="12.95" customHeight="1" x14ac:dyDescent="0.2">
      <c r="C3142" s="71"/>
      <c r="D3142" s="71"/>
    </row>
    <row r="3143" spans="3:4" ht="12.95" customHeight="1" x14ac:dyDescent="0.2">
      <c r="C3143" s="71"/>
      <c r="D3143" s="71"/>
    </row>
    <row r="3144" spans="3:4" ht="12.95" customHeight="1" x14ac:dyDescent="0.2">
      <c r="C3144" s="71"/>
      <c r="D3144" s="71"/>
    </row>
    <row r="3145" spans="3:4" ht="12.95" customHeight="1" x14ac:dyDescent="0.2">
      <c r="C3145" s="71"/>
      <c r="D3145" s="71"/>
    </row>
    <row r="3146" spans="3:4" ht="12.95" customHeight="1" x14ac:dyDescent="0.2">
      <c r="C3146" s="71"/>
      <c r="D3146" s="71"/>
    </row>
    <row r="3147" spans="3:4" ht="12.95" customHeight="1" x14ac:dyDescent="0.2">
      <c r="C3147" s="71"/>
      <c r="D3147" s="71"/>
    </row>
    <row r="3148" spans="3:4" ht="12.95" customHeight="1" x14ac:dyDescent="0.2">
      <c r="C3148" s="71"/>
      <c r="D3148" s="71"/>
    </row>
    <row r="3149" spans="3:4" ht="12.95" customHeight="1" x14ac:dyDescent="0.2">
      <c r="C3149" s="71"/>
      <c r="D3149" s="71"/>
    </row>
    <row r="3150" spans="3:4" ht="12.95" customHeight="1" x14ac:dyDescent="0.2">
      <c r="C3150" s="71"/>
      <c r="D3150" s="71"/>
    </row>
    <row r="3151" spans="3:4" ht="12.95" customHeight="1" x14ac:dyDescent="0.2">
      <c r="C3151" s="71"/>
      <c r="D3151" s="71"/>
    </row>
    <row r="3152" spans="3:4" ht="12.95" customHeight="1" x14ac:dyDescent="0.2">
      <c r="C3152" s="71"/>
      <c r="D3152" s="71"/>
    </row>
    <row r="3153" spans="3:4" ht="12.95" customHeight="1" x14ac:dyDescent="0.2">
      <c r="C3153" s="71"/>
      <c r="D3153" s="71"/>
    </row>
    <row r="3154" spans="3:4" ht="12.95" customHeight="1" x14ac:dyDescent="0.2">
      <c r="C3154" s="71"/>
      <c r="D3154" s="71"/>
    </row>
    <row r="3155" spans="3:4" ht="12.95" customHeight="1" x14ac:dyDescent="0.2">
      <c r="C3155" s="71"/>
      <c r="D3155" s="71"/>
    </row>
    <row r="3156" spans="3:4" ht="12.95" customHeight="1" x14ac:dyDescent="0.2">
      <c r="C3156" s="71"/>
      <c r="D3156" s="71"/>
    </row>
    <row r="3157" spans="3:4" ht="12.95" customHeight="1" x14ac:dyDescent="0.2">
      <c r="C3157" s="71"/>
      <c r="D3157" s="71"/>
    </row>
    <row r="3158" spans="3:4" ht="12.95" customHeight="1" x14ac:dyDescent="0.2">
      <c r="C3158" s="71"/>
      <c r="D3158" s="71"/>
    </row>
    <row r="3159" spans="3:4" ht="12.95" customHeight="1" x14ac:dyDescent="0.2">
      <c r="C3159" s="71"/>
      <c r="D3159" s="71"/>
    </row>
    <row r="3160" spans="3:4" ht="12.95" customHeight="1" x14ac:dyDescent="0.2">
      <c r="C3160" s="71"/>
      <c r="D3160" s="71"/>
    </row>
    <row r="3161" spans="3:4" ht="12.95" customHeight="1" x14ac:dyDescent="0.2">
      <c r="C3161" s="71"/>
      <c r="D3161" s="71"/>
    </row>
    <row r="3162" spans="3:4" ht="12.95" customHeight="1" x14ac:dyDescent="0.2">
      <c r="C3162" s="71"/>
      <c r="D3162" s="71"/>
    </row>
    <row r="3163" spans="3:4" ht="12.95" customHeight="1" x14ac:dyDescent="0.2">
      <c r="C3163" s="71"/>
      <c r="D3163" s="71"/>
    </row>
    <row r="3164" spans="3:4" ht="12.95" customHeight="1" x14ac:dyDescent="0.2">
      <c r="C3164" s="71"/>
      <c r="D3164" s="71"/>
    </row>
    <row r="3165" spans="3:4" ht="12.95" customHeight="1" x14ac:dyDescent="0.2">
      <c r="C3165" s="71"/>
      <c r="D3165" s="71"/>
    </row>
    <row r="3166" spans="3:4" ht="12.95" customHeight="1" x14ac:dyDescent="0.2">
      <c r="C3166" s="71"/>
      <c r="D3166" s="71"/>
    </row>
    <row r="3167" spans="3:4" ht="12.95" customHeight="1" x14ac:dyDescent="0.2">
      <c r="C3167" s="71"/>
      <c r="D3167" s="71"/>
    </row>
    <row r="3168" spans="3:4" ht="12.95" customHeight="1" x14ac:dyDescent="0.2">
      <c r="C3168" s="71"/>
      <c r="D3168" s="71"/>
    </row>
    <row r="3169" spans="3:4" ht="12.95" customHeight="1" x14ac:dyDescent="0.2">
      <c r="C3169" s="71"/>
      <c r="D3169" s="71"/>
    </row>
    <row r="3170" spans="3:4" ht="12.95" customHeight="1" x14ac:dyDescent="0.2">
      <c r="C3170" s="71"/>
      <c r="D3170" s="71"/>
    </row>
    <row r="3171" spans="3:4" ht="12.95" customHeight="1" x14ac:dyDescent="0.2">
      <c r="C3171" s="71"/>
      <c r="D3171" s="71"/>
    </row>
    <row r="3172" spans="3:4" ht="12.95" customHeight="1" x14ac:dyDescent="0.2">
      <c r="C3172" s="71"/>
      <c r="D3172" s="71"/>
    </row>
    <row r="3173" spans="3:4" ht="12.95" customHeight="1" x14ac:dyDescent="0.2">
      <c r="C3173" s="71"/>
      <c r="D3173" s="71"/>
    </row>
    <row r="3174" spans="3:4" ht="12.95" customHeight="1" x14ac:dyDescent="0.2">
      <c r="C3174" s="71"/>
      <c r="D3174" s="71"/>
    </row>
    <row r="3175" spans="3:4" ht="12.95" customHeight="1" x14ac:dyDescent="0.2">
      <c r="C3175" s="71"/>
      <c r="D3175" s="71"/>
    </row>
    <row r="3176" spans="3:4" ht="12.95" customHeight="1" x14ac:dyDescent="0.2">
      <c r="C3176" s="71"/>
      <c r="D3176" s="71"/>
    </row>
    <row r="3177" spans="3:4" ht="12.95" customHeight="1" x14ac:dyDescent="0.2">
      <c r="C3177" s="71"/>
      <c r="D3177" s="71"/>
    </row>
    <row r="3178" spans="3:4" ht="12.95" customHeight="1" x14ac:dyDescent="0.2">
      <c r="C3178" s="71"/>
      <c r="D3178" s="71"/>
    </row>
    <row r="3179" spans="3:4" ht="12.95" customHeight="1" x14ac:dyDescent="0.2">
      <c r="C3179" s="71"/>
      <c r="D3179" s="71"/>
    </row>
    <row r="3180" spans="3:4" ht="12.95" customHeight="1" x14ac:dyDescent="0.2">
      <c r="C3180" s="71"/>
      <c r="D3180" s="71"/>
    </row>
    <row r="3181" spans="3:4" ht="12.95" customHeight="1" x14ac:dyDescent="0.2">
      <c r="C3181" s="71"/>
      <c r="D3181" s="71"/>
    </row>
    <row r="3182" spans="3:4" ht="12.95" customHeight="1" x14ac:dyDescent="0.2">
      <c r="C3182" s="71"/>
      <c r="D3182" s="71"/>
    </row>
    <row r="3183" spans="3:4" ht="12.95" customHeight="1" x14ac:dyDescent="0.2">
      <c r="C3183" s="71"/>
      <c r="D3183" s="71"/>
    </row>
    <row r="3184" spans="3:4" ht="12.95" customHeight="1" x14ac:dyDescent="0.2">
      <c r="C3184" s="71"/>
      <c r="D3184" s="71"/>
    </row>
    <row r="3185" spans="3:4" ht="12.95" customHeight="1" x14ac:dyDescent="0.2">
      <c r="C3185" s="71"/>
      <c r="D3185" s="71"/>
    </row>
    <row r="3186" spans="3:4" ht="12.95" customHeight="1" x14ac:dyDescent="0.2">
      <c r="C3186" s="71"/>
      <c r="D3186" s="71"/>
    </row>
    <row r="3187" spans="3:4" ht="12.95" customHeight="1" x14ac:dyDescent="0.2">
      <c r="C3187" s="71"/>
      <c r="D3187" s="71"/>
    </row>
    <row r="3188" spans="3:4" ht="12.95" customHeight="1" x14ac:dyDescent="0.2">
      <c r="C3188" s="71"/>
      <c r="D3188" s="71"/>
    </row>
    <row r="3189" spans="3:4" ht="12.95" customHeight="1" x14ac:dyDescent="0.2">
      <c r="C3189" s="71"/>
      <c r="D3189" s="71"/>
    </row>
    <row r="3190" spans="3:4" ht="12.95" customHeight="1" x14ac:dyDescent="0.2">
      <c r="C3190" s="71"/>
      <c r="D3190" s="71"/>
    </row>
    <row r="3191" spans="3:4" ht="12.95" customHeight="1" x14ac:dyDescent="0.2">
      <c r="C3191" s="71"/>
      <c r="D3191" s="71"/>
    </row>
    <row r="3192" spans="3:4" ht="12.95" customHeight="1" x14ac:dyDescent="0.2">
      <c r="C3192" s="71"/>
      <c r="D3192" s="71"/>
    </row>
    <row r="3193" spans="3:4" ht="12.95" customHeight="1" x14ac:dyDescent="0.2">
      <c r="C3193" s="71"/>
      <c r="D3193" s="71"/>
    </row>
    <row r="3194" spans="3:4" ht="12.95" customHeight="1" x14ac:dyDescent="0.2">
      <c r="C3194" s="71"/>
      <c r="D3194" s="71"/>
    </row>
    <row r="3195" spans="3:4" ht="12.95" customHeight="1" x14ac:dyDescent="0.2">
      <c r="C3195" s="71"/>
      <c r="D3195" s="71"/>
    </row>
    <row r="3196" spans="3:4" ht="12.95" customHeight="1" x14ac:dyDescent="0.2">
      <c r="C3196" s="71"/>
      <c r="D3196" s="71"/>
    </row>
    <row r="3197" spans="3:4" ht="12.95" customHeight="1" x14ac:dyDescent="0.2">
      <c r="C3197" s="71"/>
      <c r="D3197" s="71"/>
    </row>
    <row r="3198" spans="3:4" ht="12.95" customHeight="1" x14ac:dyDescent="0.2">
      <c r="C3198" s="71"/>
      <c r="D3198" s="71"/>
    </row>
    <row r="3199" spans="3:4" ht="12.95" customHeight="1" x14ac:dyDescent="0.2">
      <c r="C3199" s="71"/>
      <c r="D3199" s="71"/>
    </row>
    <row r="3200" spans="3:4" ht="12.95" customHeight="1" x14ac:dyDescent="0.2">
      <c r="C3200" s="71"/>
      <c r="D3200" s="71"/>
    </row>
    <row r="3201" spans="3:4" ht="12.95" customHeight="1" x14ac:dyDescent="0.2">
      <c r="C3201" s="71"/>
      <c r="D3201" s="71"/>
    </row>
    <row r="3202" spans="3:4" ht="12.95" customHeight="1" x14ac:dyDescent="0.2">
      <c r="C3202" s="71"/>
      <c r="D3202" s="71"/>
    </row>
    <row r="3203" spans="3:4" ht="12.95" customHeight="1" x14ac:dyDescent="0.2">
      <c r="C3203" s="71"/>
      <c r="D3203" s="71"/>
    </row>
    <row r="3204" spans="3:4" ht="12.95" customHeight="1" x14ac:dyDescent="0.2">
      <c r="C3204" s="71"/>
      <c r="D3204" s="71"/>
    </row>
    <row r="3205" spans="3:4" ht="12.95" customHeight="1" x14ac:dyDescent="0.2">
      <c r="C3205" s="71"/>
      <c r="D3205" s="71"/>
    </row>
    <row r="3206" spans="3:4" ht="12.95" customHeight="1" x14ac:dyDescent="0.2">
      <c r="C3206" s="71"/>
      <c r="D3206" s="71"/>
    </row>
    <row r="3207" spans="3:4" ht="12.95" customHeight="1" x14ac:dyDescent="0.2">
      <c r="C3207" s="71"/>
      <c r="D3207" s="71"/>
    </row>
    <row r="3208" spans="3:4" ht="12.95" customHeight="1" x14ac:dyDescent="0.2">
      <c r="C3208" s="71"/>
      <c r="D3208" s="71"/>
    </row>
    <row r="3209" spans="3:4" ht="12.95" customHeight="1" x14ac:dyDescent="0.2">
      <c r="C3209" s="71"/>
      <c r="D3209" s="71"/>
    </row>
    <row r="3210" spans="3:4" ht="12.95" customHeight="1" x14ac:dyDescent="0.2">
      <c r="C3210" s="71"/>
      <c r="D3210" s="71"/>
    </row>
    <row r="3211" spans="3:4" ht="12.95" customHeight="1" x14ac:dyDescent="0.2">
      <c r="C3211" s="71"/>
      <c r="D3211" s="71"/>
    </row>
    <row r="3212" spans="3:4" ht="12.95" customHeight="1" x14ac:dyDescent="0.2">
      <c r="C3212" s="71"/>
      <c r="D3212" s="71"/>
    </row>
    <row r="3213" spans="3:4" ht="12.95" customHeight="1" x14ac:dyDescent="0.2">
      <c r="C3213" s="71"/>
      <c r="D3213" s="71"/>
    </row>
    <row r="3214" spans="3:4" ht="12.95" customHeight="1" x14ac:dyDescent="0.2">
      <c r="C3214" s="71"/>
      <c r="D3214" s="71"/>
    </row>
    <row r="3215" spans="3:4" ht="12.95" customHeight="1" x14ac:dyDescent="0.2">
      <c r="C3215" s="71"/>
      <c r="D3215" s="71"/>
    </row>
    <row r="3216" spans="3:4" ht="12.95" customHeight="1" x14ac:dyDescent="0.2">
      <c r="C3216" s="71"/>
      <c r="D3216" s="71"/>
    </row>
    <row r="3217" spans="3:4" ht="12.95" customHeight="1" x14ac:dyDescent="0.2">
      <c r="C3217" s="71"/>
      <c r="D3217" s="71"/>
    </row>
    <row r="3218" spans="3:4" ht="12.95" customHeight="1" x14ac:dyDescent="0.2">
      <c r="C3218" s="71"/>
      <c r="D3218" s="71"/>
    </row>
    <row r="3219" spans="3:4" ht="12.95" customHeight="1" x14ac:dyDescent="0.2">
      <c r="C3219" s="71"/>
      <c r="D3219" s="71"/>
    </row>
    <row r="3220" spans="3:4" ht="12.95" customHeight="1" x14ac:dyDescent="0.2">
      <c r="C3220" s="71"/>
      <c r="D3220" s="71"/>
    </row>
    <row r="3221" spans="3:4" ht="12.95" customHeight="1" x14ac:dyDescent="0.2">
      <c r="C3221" s="71"/>
      <c r="D3221" s="71"/>
    </row>
    <row r="3222" spans="3:4" ht="12.95" customHeight="1" x14ac:dyDescent="0.2">
      <c r="C3222" s="71"/>
      <c r="D3222" s="71"/>
    </row>
    <row r="3223" spans="3:4" ht="12.95" customHeight="1" x14ac:dyDescent="0.2">
      <c r="C3223" s="71"/>
      <c r="D3223" s="71"/>
    </row>
    <row r="3224" spans="3:4" ht="12.95" customHeight="1" x14ac:dyDescent="0.2">
      <c r="C3224" s="71"/>
      <c r="D3224" s="71"/>
    </row>
    <row r="3225" spans="3:4" ht="12.95" customHeight="1" x14ac:dyDescent="0.2">
      <c r="C3225" s="71"/>
      <c r="D3225" s="71"/>
    </row>
    <row r="3226" spans="3:4" ht="12.95" customHeight="1" x14ac:dyDescent="0.2">
      <c r="C3226" s="71"/>
      <c r="D3226" s="71"/>
    </row>
    <row r="3227" spans="3:4" ht="12.95" customHeight="1" x14ac:dyDescent="0.2">
      <c r="C3227" s="71"/>
      <c r="D3227" s="71"/>
    </row>
    <row r="3228" spans="3:4" ht="12.95" customHeight="1" x14ac:dyDescent="0.2">
      <c r="C3228" s="71"/>
      <c r="D3228" s="71"/>
    </row>
    <row r="3229" spans="3:4" ht="12.95" customHeight="1" x14ac:dyDescent="0.2">
      <c r="C3229" s="71"/>
      <c r="D3229" s="71"/>
    </row>
    <row r="3230" spans="3:4" ht="12.95" customHeight="1" x14ac:dyDescent="0.2">
      <c r="C3230" s="71"/>
      <c r="D3230" s="71"/>
    </row>
    <row r="3231" spans="3:4" ht="12.95" customHeight="1" x14ac:dyDescent="0.2">
      <c r="C3231" s="71"/>
      <c r="D3231" s="71"/>
    </row>
    <row r="3232" spans="3:4" ht="12.95" customHeight="1" x14ac:dyDescent="0.2">
      <c r="C3232" s="71"/>
      <c r="D3232" s="71"/>
    </row>
    <row r="3233" spans="3:4" ht="12.95" customHeight="1" x14ac:dyDescent="0.2">
      <c r="C3233" s="71"/>
      <c r="D3233" s="71"/>
    </row>
    <row r="3234" spans="3:4" ht="12.95" customHeight="1" x14ac:dyDescent="0.2">
      <c r="C3234" s="71"/>
      <c r="D3234" s="71"/>
    </row>
    <row r="3235" spans="3:4" ht="12.95" customHeight="1" x14ac:dyDescent="0.2">
      <c r="C3235" s="71"/>
      <c r="D3235" s="71"/>
    </row>
    <row r="3236" spans="3:4" ht="12.95" customHeight="1" x14ac:dyDescent="0.2">
      <c r="C3236" s="71"/>
      <c r="D3236" s="71"/>
    </row>
    <row r="3237" spans="3:4" ht="12.95" customHeight="1" x14ac:dyDescent="0.2">
      <c r="C3237" s="71"/>
      <c r="D3237" s="71"/>
    </row>
    <row r="3238" spans="3:4" ht="12.95" customHeight="1" x14ac:dyDescent="0.2">
      <c r="C3238" s="71"/>
      <c r="D3238" s="71"/>
    </row>
    <row r="3239" spans="3:4" ht="12.95" customHeight="1" x14ac:dyDescent="0.2">
      <c r="C3239" s="71"/>
      <c r="D3239" s="71"/>
    </row>
    <row r="3240" spans="3:4" ht="12.95" customHeight="1" x14ac:dyDescent="0.2">
      <c r="C3240" s="71"/>
      <c r="D3240" s="71"/>
    </row>
    <row r="3241" spans="3:4" ht="12.95" customHeight="1" x14ac:dyDescent="0.2">
      <c r="C3241" s="71"/>
      <c r="D3241" s="71"/>
    </row>
    <row r="3242" spans="3:4" ht="12.95" customHeight="1" x14ac:dyDescent="0.2">
      <c r="C3242" s="71"/>
      <c r="D3242" s="71"/>
    </row>
    <row r="3243" spans="3:4" ht="12.95" customHeight="1" x14ac:dyDescent="0.2">
      <c r="C3243" s="71"/>
      <c r="D3243" s="71"/>
    </row>
    <row r="3244" spans="3:4" ht="12.95" customHeight="1" x14ac:dyDescent="0.2">
      <c r="C3244" s="71"/>
      <c r="D3244" s="71"/>
    </row>
    <row r="3245" spans="3:4" ht="12.95" customHeight="1" x14ac:dyDescent="0.2">
      <c r="C3245" s="71"/>
      <c r="D3245" s="71"/>
    </row>
    <row r="3246" spans="3:4" ht="12.95" customHeight="1" x14ac:dyDescent="0.2">
      <c r="C3246" s="71"/>
      <c r="D3246" s="71"/>
    </row>
    <row r="3247" spans="3:4" ht="12.95" customHeight="1" x14ac:dyDescent="0.2">
      <c r="C3247" s="71"/>
      <c r="D3247" s="71"/>
    </row>
    <row r="3248" spans="3:4" ht="12.95" customHeight="1" x14ac:dyDescent="0.2">
      <c r="C3248" s="71"/>
      <c r="D3248" s="71"/>
    </row>
    <row r="3249" spans="3:4" ht="12.95" customHeight="1" x14ac:dyDescent="0.2">
      <c r="C3249" s="71"/>
      <c r="D3249" s="71"/>
    </row>
    <row r="3250" spans="3:4" ht="12.95" customHeight="1" x14ac:dyDescent="0.2">
      <c r="C3250" s="71"/>
      <c r="D3250" s="71"/>
    </row>
    <row r="3251" spans="3:4" ht="12.95" customHeight="1" x14ac:dyDescent="0.2">
      <c r="C3251" s="71"/>
      <c r="D3251" s="71"/>
    </row>
    <row r="3252" spans="3:4" ht="12.95" customHeight="1" x14ac:dyDescent="0.2">
      <c r="C3252" s="71"/>
      <c r="D3252" s="71"/>
    </row>
    <row r="3253" spans="3:4" ht="12.95" customHeight="1" x14ac:dyDescent="0.2">
      <c r="C3253" s="71"/>
      <c r="D3253" s="71"/>
    </row>
    <row r="3254" spans="3:4" ht="12.95" customHeight="1" x14ac:dyDescent="0.2">
      <c r="C3254" s="71"/>
      <c r="D3254" s="71"/>
    </row>
    <row r="3255" spans="3:4" ht="12.95" customHeight="1" x14ac:dyDescent="0.2">
      <c r="C3255" s="71"/>
      <c r="D3255" s="71"/>
    </row>
    <row r="3256" spans="3:4" ht="12.95" customHeight="1" x14ac:dyDescent="0.2">
      <c r="C3256" s="71"/>
      <c r="D3256" s="71"/>
    </row>
    <row r="3257" spans="3:4" ht="12.95" customHeight="1" x14ac:dyDescent="0.2">
      <c r="C3257" s="71"/>
      <c r="D3257" s="71"/>
    </row>
    <row r="3258" spans="3:4" ht="12.95" customHeight="1" x14ac:dyDescent="0.2">
      <c r="C3258" s="71"/>
      <c r="D3258" s="71"/>
    </row>
    <row r="3259" spans="3:4" ht="12.95" customHeight="1" x14ac:dyDescent="0.2">
      <c r="C3259" s="71"/>
      <c r="D3259" s="71"/>
    </row>
    <row r="3260" spans="3:4" ht="12.95" customHeight="1" x14ac:dyDescent="0.2">
      <c r="C3260" s="71"/>
      <c r="D3260" s="71"/>
    </row>
    <row r="3261" spans="3:4" ht="12.95" customHeight="1" x14ac:dyDescent="0.2">
      <c r="C3261" s="71"/>
      <c r="D3261" s="71"/>
    </row>
    <row r="3262" spans="3:4" ht="12.95" customHeight="1" x14ac:dyDescent="0.2">
      <c r="C3262" s="71"/>
      <c r="D3262" s="71"/>
    </row>
    <row r="3263" spans="3:4" ht="12.95" customHeight="1" x14ac:dyDescent="0.2">
      <c r="C3263" s="71"/>
      <c r="D3263" s="71"/>
    </row>
    <row r="3264" spans="3:4" ht="12.95" customHeight="1" x14ac:dyDescent="0.2">
      <c r="C3264" s="71"/>
      <c r="D3264" s="71"/>
    </row>
    <row r="3265" spans="3:4" ht="12.95" customHeight="1" x14ac:dyDescent="0.2">
      <c r="C3265" s="71"/>
      <c r="D3265" s="71"/>
    </row>
    <row r="3266" spans="3:4" ht="12.95" customHeight="1" x14ac:dyDescent="0.2">
      <c r="C3266" s="71"/>
      <c r="D3266" s="71"/>
    </row>
    <row r="3267" spans="3:4" ht="12.95" customHeight="1" x14ac:dyDescent="0.2">
      <c r="C3267" s="71"/>
      <c r="D3267" s="71"/>
    </row>
    <row r="3268" spans="3:4" ht="12.95" customHeight="1" x14ac:dyDescent="0.2">
      <c r="C3268" s="71"/>
      <c r="D3268" s="71"/>
    </row>
    <row r="3269" spans="3:4" ht="12.95" customHeight="1" x14ac:dyDescent="0.2">
      <c r="C3269" s="71"/>
      <c r="D3269" s="71"/>
    </row>
    <row r="3270" spans="3:4" ht="12.95" customHeight="1" x14ac:dyDescent="0.2">
      <c r="C3270" s="71"/>
      <c r="D3270" s="71"/>
    </row>
    <row r="3271" spans="3:4" ht="12.95" customHeight="1" x14ac:dyDescent="0.2">
      <c r="C3271" s="71"/>
      <c r="D3271" s="71"/>
    </row>
    <row r="3272" spans="3:4" ht="12.95" customHeight="1" x14ac:dyDescent="0.2">
      <c r="C3272" s="71"/>
      <c r="D3272" s="71"/>
    </row>
    <row r="3273" spans="3:4" ht="12.95" customHeight="1" x14ac:dyDescent="0.2">
      <c r="C3273" s="71"/>
      <c r="D3273" s="71"/>
    </row>
    <row r="3274" spans="3:4" ht="12.95" customHeight="1" x14ac:dyDescent="0.2">
      <c r="C3274" s="71"/>
      <c r="D3274" s="71"/>
    </row>
    <row r="3275" spans="3:4" ht="12.95" customHeight="1" x14ac:dyDescent="0.2">
      <c r="C3275" s="71"/>
      <c r="D3275" s="71"/>
    </row>
    <row r="3276" spans="3:4" ht="12.95" customHeight="1" x14ac:dyDescent="0.2">
      <c r="C3276" s="71"/>
      <c r="D3276" s="71"/>
    </row>
    <row r="3277" spans="3:4" ht="12.95" customHeight="1" x14ac:dyDescent="0.2">
      <c r="C3277" s="71"/>
      <c r="D3277" s="71"/>
    </row>
    <row r="3278" spans="3:4" ht="12.95" customHeight="1" x14ac:dyDescent="0.2">
      <c r="C3278" s="71"/>
      <c r="D3278" s="71"/>
    </row>
    <row r="3279" spans="3:4" ht="12.95" customHeight="1" x14ac:dyDescent="0.2">
      <c r="C3279" s="71"/>
      <c r="D3279" s="71"/>
    </row>
    <row r="3280" spans="3:4" ht="12.95" customHeight="1" x14ac:dyDescent="0.2">
      <c r="C3280" s="71"/>
      <c r="D3280" s="71"/>
    </row>
    <row r="3281" spans="3:4" ht="12.95" customHeight="1" x14ac:dyDescent="0.2">
      <c r="C3281" s="71"/>
      <c r="D3281" s="71"/>
    </row>
    <row r="3282" spans="3:4" ht="12.95" customHeight="1" x14ac:dyDescent="0.2">
      <c r="C3282" s="71"/>
      <c r="D3282" s="71"/>
    </row>
    <row r="3283" spans="3:4" ht="12.95" customHeight="1" x14ac:dyDescent="0.2">
      <c r="C3283" s="71"/>
      <c r="D3283" s="71"/>
    </row>
    <row r="3284" spans="3:4" ht="12.95" customHeight="1" x14ac:dyDescent="0.2">
      <c r="C3284" s="71"/>
      <c r="D3284" s="71"/>
    </row>
    <row r="3285" spans="3:4" ht="12.95" customHeight="1" x14ac:dyDescent="0.2">
      <c r="C3285" s="71"/>
      <c r="D3285" s="71"/>
    </row>
    <row r="3286" spans="3:4" ht="12.95" customHeight="1" x14ac:dyDescent="0.2">
      <c r="C3286" s="71"/>
      <c r="D3286" s="71"/>
    </row>
    <row r="3287" spans="3:4" ht="12.95" customHeight="1" x14ac:dyDescent="0.2">
      <c r="C3287" s="71"/>
      <c r="D3287" s="71"/>
    </row>
    <row r="3288" spans="3:4" ht="12.95" customHeight="1" x14ac:dyDescent="0.2">
      <c r="C3288" s="71"/>
      <c r="D3288" s="71"/>
    </row>
    <row r="3289" spans="3:4" ht="12.95" customHeight="1" x14ac:dyDescent="0.2">
      <c r="C3289" s="71"/>
      <c r="D3289" s="71"/>
    </row>
    <row r="3290" spans="3:4" ht="12.95" customHeight="1" x14ac:dyDescent="0.2">
      <c r="C3290" s="71"/>
      <c r="D3290" s="71"/>
    </row>
    <row r="3291" spans="3:4" ht="12.95" customHeight="1" x14ac:dyDescent="0.2">
      <c r="C3291" s="71"/>
      <c r="D3291" s="71"/>
    </row>
    <row r="3292" spans="3:4" ht="12.95" customHeight="1" x14ac:dyDescent="0.2">
      <c r="C3292" s="71"/>
      <c r="D3292" s="71"/>
    </row>
    <row r="3293" spans="3:4" ht="12.95" customHeight="1" x14ac:dyDescent="0.2">
      <c r="C3293" s="71"/>
      <c r="D3293" s="71"/>
    </row>
    <row r="3294" spans="3:4" ht="12.95" customHeight="1" x14ac:dyDescent="0.2">
      <c r="C3294" s="71"/>
      <c r="D3294" s="71"/>
    </row>
    <row r="3295" spans="3:4" ht="12.95" customHeight="1" x14ac:dyDescent="0.2">
      <c r="C3295" s="71"/>
      <c r="D3295" s="71"/>
    </row>
    <row r="3296" spans="3:4" ht="12.95" customHeight="1" x14ac:dyDescent="0.2">
      <c r="C3296" s="71"/>
      <c r="D3296" s="71"/>
    </row>
    <row r="3297" spans="3:4" ht="12.95" customHeight="1" x14ac:dyDescent="0.2">
      <c r="C3297" s="71"/>
      <c r="D3297" s="71"/>
    </row>
    <row r="3298" spans="3:4" ht="12.95" customHeight="1" x14ac:dyDescent="0.2">
      <c r="C3298" s="71"/>
      <c r="D3298" s="71"/>
    </row>
    <row r="3299" spans="3:4" ht="12.95" customHeight="1" x14ac:dyDescent="0.2">
      <c r="C3299" s="71"/>
      <c r="D3299" s="71"/>
    </row>
    <row r="3300" spans="3:4" ht="12.95" customHeight="1" x14ac:dyDescent="0.2">
      <c r="C3300" s="71"/>
      <c r="D3300" s="71"/>
    </row>
    <row r="3301" spans="3:4" ht="12.95" customHeight="1" x14ac:dyDescent="0.2">
      <c r="C3301" s="71"/>
      <c r="D3301" s="71"/>
    </row>
    <row r="3302" spans="3:4" ht="12.95" customHeight="1" x14ac:dyDescent="0.2">
      <c r="C3302" s="71"/>
      <c r="D3302" s="71"/>
    </row>
    <row r="3303" spans="3:4" ht="12.95" customHeight="1" x14ac:dyDescent="0.2">
      <c r="C3303" s="71"/>
      <c r="D3303" s="71"/>
    </row>
    <row r="3304" spans="3:4" ht="12.95" customHeight="1" x14ac:dyDescent="0.2">
      <c r="C3304" s="71"/>
      <c r="D3304" s="71"/>
    </row>
    <row r="3305" spans="3:4" ht="12.95" customHeight="1" x14ac:dyDescent="0.2">
      <c r="C3305" s="71"/>
      <c r="D3305" s="71"/>
    </row>
    <row r="3306" spans="3:4" ht="12.95" customHeight="1" x14ac:dyDescent="0.2">
      <c r="C3306" s="71"/>
      <c r="D3306" s="71"/>
    </row>
    <row r="3307" spans="3:4" ht="12.95" customHeight="1" x14ac:dyDescent="0.2">
      <c r="C3307" s="71"/>
      <c r="D3307" s="71"/>
    </row>
    <row r="3308" spans="3:4" ht="12.95" customHeight="1" x14ac:dyDescent="0.2">
      <c r="C3308" s="71"/>
      <c r="D3308" s="71"/>
    </row>
    <row r="3309" spans="3:4" ht="12.95" customHeight="1" x14ac:dyDescent="0.2">
      <c r="C3309" s="71"/>
      <c r="D3309" s="71"/>
    </row>
    <row r="3310" spans="3:4" ht="12.95" customHeight="1" x14ac:dyDescent="0.2">
      <c r="C3310" s="71"/>
      <c r="D3310" s="71"/>
    </row>
    <row r="3311" spans="3:4" ht="12.95" customHeight="1" x14ac:dyDescent="0.2">
      <c r="C3311" s="71"/>
      <c r="D3311" s="71"/>
    </row>
    <row r="3312" spans="3:4" ht="12.95" customHeight="1" x14ac:dyDescent="0.2">
      <c r="C3312" s="71"/>
      <c r="D3312" s="71"/>
    </row>
    <row r="3313" spans="3:4" ht="12.95" customHeight="1" x14ac:dyDescent="0.2">
      <c r="C3313" s="71"/>
      <c r="D3313" s="71"/>
    </row>
    <row r="3314" spans="3:4" ht="12.95" customHeight="1" x14ac:dyDescent="0.2">
      <c r="C3314" s="71"/>
      <c r="D3314" s="71"/>
    </row>
    <row r="3315" spans="3:4" ht="12.95" customHeight="1" x14ac:dyDescent="0.2">
      <c r="C3315" s="71"/>
      <c r="D3315" s="71"/>
    </row>
    <row r="3316" spans="3:4" ht="12.95" customHeight="1" x14ac:dyDescent="0.2">
      <c r="C3316" s="71"/>
      <c r="D3316" s="71"/>
    </row>
    <row r="3317" spans="3:4" ht="12.95" customHeight="1" x14ac:dyDescent="0.2">
      <c r="C3317" s="71"/>
      <c r="D3317" s="71"/>
    </row>
    <row r="3318" spans="3:4" ht="12.95" customHeight="1" x14ac:dyDescent="0.2">
      <c r="C3318" s="71"/>
      <c r="D3318" s="71"/>
    </row>
    <row r="3319" spans="3:4" ht="12.95" customHeight="1" x14ac:dyDescent="0.2">
      <c r="C3319" s="71"/>
      <c r="D3319" s="71"/>
    </row>
    <row r="3320" spans="3:4" ht="12.95" customHeight="1" x14ac:dyDescent="0.2">
      <c r="C3320" s="71"/>
      <c r="D3320" s="71"/>
    </row>
    <row r="3321" spans="3:4" ht="12.95" customHeight="1" x14ac:dyDescent="0.2">
      <c r="C3321" s="71"/>
      <c r="D3321" s="71"/>
    </row>
    <row r="3322" spans="3:4" ht="12.95" customHeight="1" x14ac:dyDescent="0.2">
      <c r="C3322" s="71"/>
      <c r="D3322" s="71"/>
    </row>
    <row r="3323" spans="3:4" ht="12.95" customHeight="1" x14ac:dyDescent="0.2">
      <c r="C3323" s="71"/>
      <c r="D3323" s="71"/>
    </row>
    <row r="3324" spans="3:4" ht="12.95" customHeight="1" x14ac:dyDescent="0.2">
      <c r="C3324" s="71"/>
      <c r="D3324" s="71"/>
    </row>
    <row r="3325" spans="3:4" ht="12.95" customHeight="1" x14ac:dyDescent="0.2">
      <c r="C3325" s="71"/>
      <c r="D3325" s="71"/>
    </row>
    <row r="3326" spans="3:4" ht="12.95" customHeight="1" x14ac:dyDescent="0.2">
      <c r="C3326" s="71"/>
      <c r="D3326" s="71"/>
    </row>
    <row r="3327" spans="3:4" ht="12.95" customHeight="1" x14ac:dyDescent="0.2">
      <c r="C3327" s="71"/>
      <c r="D3327" s="71"/>
    </row>
    <row r="3328" spans="3:4" ht="12.95" customHeight="1" x14ac:dyDescent="0.2">
      <c r="C3328" s="71"/>
      <c r="D3328" s="71"/>
    </row>
    <row r="3329" spans="3:4" ht="12.95" customHeight="1" x14ac:dyDescent="0.2">
      <c r="C3329" s="71"/>
      <c r="D3329" s="71"/>
    </row>
    <row r="3330" spans="3:4" ht="12.95" customHeight="1" x14ac:dyDescent="0.2">
      <c r="C3330" s="71"/>
      <c r="D3330" s="71"/>
    </row>
    <row r="3331" spans="3:4" ht="12.95" customHeight="1" x14ac:dyDescent="0.2">
      <c r="C3331" s="71"/>
      <c r="D3331" s="71"/>
    </row>
    <row r="3332" spans="3:4" ht="12.95" customHeight="1" x14ac:dyDescent="0.2">
      <c r="C3332" s="71"/>
      <c r="D3332" s="71"/>
    </row>
    <row r="3333" spans="3:4" ht="12.95" customHeight="1" x14ac:dyDescent="0.2">
      <c r="C3333" s="71"/>
      <c r="D3333" s="71"/>
    </row>
    <row r="3334" spans="3:4" ht="12.95" customHeight="1" x14ac:dyDescent="0.2">
      <c r="C3334" s="71"/>
      <c r="D3334" s="71"/>
    </row>
    <row r="3335" spans="3:4" ht="12.95" customHeight="1" x14ac:dyDescent="0.2">
      <c r="C3335" s="71"/>
      <c r="D3335" s="71"/>
    </row>
    <row r="3336" spans="3:4" ht="12.95" customHeight="1" x14ac:dyDescent="0.2">
      <c r="C3336" s="71"/>
      <c r="D3336" s="71"/>
    </row>
    <row r="3337" spans="3:4" ht="12.95" customHeight="1" x14ac:dyDescent="0.2">
      <c r="C3337" s="71"/>
      <c r="D3337" s="71"/>
    </row>
    <row r="3338" spans="3:4" ht="12.95" customHeight="1" x14ac:dyDescent="0.2">
      <c r="C3338" s="71"/>
      <c r="D3338" s="71"/>
    </row>
    <row r="3339" spans="3:4" ht="12.95" customHeight="1" x14ac:dyDescent="0.2">
      <c r="C3339" s="71"/>
      <c r="D3339" s="71"/>
    </row>
    <row r="3340" spans="3:4" ht="12.95" customHeight="1" x14ac:dyDescent="0.2">
      <c r="C3340" s="71"/>
      <c r="D3340" s="71"/>
    </row>
    <row r="3341" spans="3:4" ht="12.95" customHeight="1" x14ac:dyDescent="0.2">
      <c r="C3341" s="71"/>
      <c r="D3341" s="71"/>
    </row>
    <row r="3342" spans="3:4" ht="12.95" customHeight="1" x14ac:dyDescent="0.2">
      <c r="C3342" s="71"/>
      <c r="D3342" s="71"/>
    </row>
    <row r="3343" spans="3:4" ht="12.95" customHeight="1" x14ac:dyDescent="0.2">
      <c r="C3343" s="71"/>
      <c r="D3343" s="71"/>
    </row>
    <row r="3344" spans="3:4" ht="12.95" customHeight="1" x14ac:dyDescent="0.2">
      <c r="C3344" s="71"/>
      <c r="D3344" s="71"/>
    </row>
    <row r="3345" spans="3:4" ht="12.95" customHeight="1" x14ac:dyDescent="0.2">
      <c r="C3345" s="71"/>
      <c r="D3345" s="71"/>
    </row>
    <row r="3346" spans="3:4" ht="12.95" customHeight="1" x14ac:dyDescent="0.2">
      <c r="C3346" s="71"/>
      <c r="D3346" s="71"/>
    </row>
    <row r="3347" spans="3:4" ht="12.95" customHeight="1" x14ac:dyDescent="0.2">
      <c r="C3347" s="71"/>
      <c r="D3347" s="71"/>
    </row>
    <row r="3348" spans="3:4" ht="12.95" customHeight="1" x14ac:dyDescent="0.2">
      <c r="C3348" s="71"/>
      <c r="D3348" s="71"/>
    </row>
  </sheetData>
  <sortState xmlns:xlrd2="http://schemas.microsoft.com/office/spreadsheetml/2017/richdata2" ref="A21:AU379">
    <sortCondition ref="C21:C379"/>
  </sortState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62114-39AF-40C3-B300-609E0011EB7A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299" workbookViewId="0">
      <selection activeCell="A203" sqref="A203:D344"/>
    </sheetView>
  </sheetViews>
  <sheetFormatPr defaultRowHeight="12.75" x14ac:dyDescent="0.2"/>
  <cols>
    <col min="1" max="1" width="19.7109375" style="8" customWidth="1"/>
    <col min="2" max="2" width="4.42578125" style="7" customWidth="1"/>
    <col min="3" max="3" width="12.7109375" style="8" customWidth="1"/>
    <col min="4" max="4" width="5.42578125" style="7" customWidth="1"/>
    <col min="5" max="5" width="14.85546875" style="7" customWidth="1"/>
    <col min="6" max="6" width="9.140625" style="7"/>
    <col min="7" max="7" width="12" style="7" customWidth="1"/>
    <col min="8" max="8" width="14.140625" style="8" customWidth="1"/>
    <col min="9" max="9" width="22.5703125" style="7" customWidth="1"/>
    <col min="10" max="10" width="25.140625" style="7" customWidth="1"/>
    <col min="11" max="11" width="15.7109375" style="7" customWidth="1"/>
    <col min="12" max="12" width="14.140625" style="7" customWidth="1"/>
    <col min="13" max="13" width="9.5703125" style="7" customWidth="1"/>
    <col min="14" max="14" width="14.140625" style="7" customWidth="1"/>
    <col min="15" max="15" width="23.42578125" style="7" customWidth="1"/>
    <col min="16" max="16" width="16.5703125" style="7" customWidth="1"/>
    <col min="17" max="17" width="41" style="7" customWidth="1"/>
    <col min="18" max="16384" width="9.140625" style="7"/>
  </cols>
  <sheetData>
    <row r="1" spans="1:16" ht="15.75" x14ac:dyDescent="0.25">
      <c r="A1" s="12" t="s">
        <v>197</v>
      </c>
      <c r="I1" s="13" t="s">
        <v>198</v>
      </c>
      <c r="J1" s="14" t="s">
        <v>199</v>
      </c>
    </row>
    <row r="2" spans="1:16" x14ac:dyDescent="0.2">
      <c r="I2" s="15" t="s">
        <v>200</v>
      </c>
      <c r="J2" s="16" t="s">
        <v>201</v>
      </c>
    </row>
    <row r="3" spans="1:16" x14ac:dyDescent="0.2">
      <c r="A3" s="17" t="s">
        <v>202</v>
      </c>
      <c r="I3" s="15" t="s">
        <v>203</v>
      </c>
      <c r="J3" s="16" t="s">
        <v>88</v>
      </c>
    </row>
    <row r="4" spans="1:16" x14ac:dyDescent="0.2">
      <c r="I4" s="15" t="s">
        <v>204</v>
      </c>
      <c r="J4" s="16" t="s">
        <v>88</v>
      </c>
    </row>
    <row r="5" spans="1:16" ht="13.5" thickBot="1" x14ac:dyDescent="0.25">
      <c r="I5" s="18" t="s">
        <v>205</v>
      </c>
      <c r="J5" s="19" t="s">
        <v>206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AAC 5.190 </v>
      </c>
      <c r="B11" s="1" t="str">
        <f t="shared" ref="B11:B74" si="1">IF(H11=INT(H11),"I","II")</f>
        <v>I</v>
      </c>
      <c r="C11" s="8">
        <f t="shared" ref="C11:C74" si="2">1*G11</f>
        <v>34499.440000000002</v>
      </c>
      <c r="D11" s="7" t="str">
        <f t="shared" ref="D11:D74" si="3">VLOOKUP(F11,I$1:J$5,2,FALSE)</f>
        <v>vis</v>
      </c>
      <c r="E11" s="20">
        <f>VLOOKUP(C11,Active!C$21:E$971,3,FALSE)</f>
        <v>-4217.9179051791107</v>
      </c>
      <c r="F11" s="1" t="s">
        <v>205</v>
      </c>
      <c r="G11" s="7" t="str">
        <f t="shared" ref="G11:G74" si="4">MID(I11,3,LEN(I11)-3)</f>
        <v>34499.440</v>
      </c>
      <c r="H11" s="8">
        <f t="shared" ref="H11:H74" si="5">1*K11</f>
        <v>-4218</v>
      </c>
      <c r="I11" s="21" t="s">
        <v>413</v>
      </c>
      <c r="J11" s="22" t="s">
        <v>414</v>
      </c>
      <c r="K11" s="21">
        <v>-4218</v>
      </c>
      <c r="L11" s="21" t="s">
        <v>415</v>
      </c>
      <c r="M11" s="22" t="s">
        <v>212</v>
      </c>
      <c r="N11" s="22"/>
      <c r="O11" s="23" t="s">
        <v>401</v>
      </c>
      <c r="P11" s="23" t="s">
        <v>408</v>
      </c>
    </row>
    <row r="12" spans="1:16" ht="12.75" customHeight="1" thickBot="1" x14ac:dyDescent="0.25">
      <c r="A12" s="8" t="str">
        <f t="shared" si="0"/>
        <v>IBVS 187 </v>
      </c>
      <c r="B12" s="1" t="str">
        <f t="shared" si="1"/>
        <v>I</v>
      </c>
      <c r="C12" s="8">
        <f t="shared" si="2"/>
        <v>38142.483999999997</v>
      </c>
      <c r="D12" s="7" t="str">
        <f t="shared" si="3"/>
        <v>vis</v>
      </c>
      <c r="E12" s="20">
        <f>VLOOKUP(C12,Active!C$21:E$971,3,FALSE)</f>
        <v>-2610.9292873998056</v>
      </c>
      <c r="F12" s="1" t="s">
        <v>205</v>
      </c>
      <c r="G12" s="7" t="str">
        <f t="shared" si="4"/>
        <v>38142.484</v>
      </c>
      <c r="H12" s="8">
        <f t="shared" si="5"/>
        <v>-2611</v>
      </c>
      <c r="I12" s="21" t="s">
        <v>515</v>
      </c>
      <c r="J12" s="22" t="s">
        <v>516</v>
      </c>
      <c r="K12" s="21">
        <v>-2611</v>
      </c>
      <c r="L12" s="21" t="s">
        <v>517</v>
      </c>
      <c r="M12" s="22" t="s">
        <v>208</v>
      </c>
      <c r="N12" s="22"/>
      <c r="O12" s="23" t="s">
        <v>434</v>
      </c>
      <c r="P12" s="24" t="s">
        <v>518</v>
      </c>
    </row>
    <row r="13" spans="1:16" ht="12.75" customHeight="1" thickBot="1" x14ac:dyDescent="0.25">
      <c r="A13" s="8" t="str">
        <f t="shared" si="0"/>
        <v>IBVS 187 </v>
      </c>
      <c r="B13" s="1" t="str">
        <f t="shared" si="1"/>
        <v>I</v>
      </c>
      <c r="C13" s="8">
        <f t="shared" si="2"/>
        <v>38210.491999999998</v>
      </c>
      <c r="D13" s="7" t="str">
        <f t="shared" si="3"/>
        <v>vis</v>
      </c>
      <c r="E13" s="20">
        <f>VLOOKUP(C13,Active!C$21:E$971,3,FALSE)</f>
        <v>-2580.9301762394853</v>
      </c>
      <c r="F13" s="1" t="s">
        <v>205</v>
      </c>
      <c r="G13" s="7" t="str">
        <f t="shared" si="4"/>
        <v>38210.492</v>
      </c>
      <c r="H13" s="8">
        <f t="shared" si="5"/>
        <v>-2581</v>
      </c>
      <c r="I13" s="21" t="s">
        <v>519</v>
      </c>
      <c r="J13" s="22" t="s">
        <v>520</v>
      </c>
      <c r="K13" s="21">
        <v>-2581</v>
      </c>
      <c r="L13" s="21" t="s">
        <v>386</v>
      </c>
      <c r="M13" s="22" t="s">
        <v>208</v>
      </c>
      <c r="N13" s="22"/>
      <c r="O13" s="23" t="s">
        <v>434</v>
      </c>
      <c r="P13" s="24" t="s">
        <v>518</v>
      </c>
    </row>
    <row r="14" spans="1:16" ht="12.75" customHeight="1" thickBot="1" x14ac:dyDescent="0.25">
      <c r="A14" s="8" t="str">
        <f t="shared" si="0"/>
        <v>IBVS 187 </v>
      </c>
      <c r="B14" s="1" t="str">
        <f t="shared" si="1"/>
        <v>I</v>
      </c>
      <c r="C14" s="8">
        <f t="shared" si="2"/>
        <v>38956.307000000001</v>
      </c>
      <c r="D14" s="7" t="str">
        <f t="shared" si="3"/>
        <v>vis</v>
      </c>
      <c r="E14" s="20">
        <f>VLOOKUP(C14,Active!C$21:E$971,3,FALSE)</f>
        <v>-2251.9425999244372</v>
      </c>
      <c r="F14" s="1" t="s">
        <v>205</v>
      </c>
      <c r="G14" s="7" t="str">
        <f t="shared" si="4"/>
        <v>38956.307</v>
      </c>
      <c r="H14" s="8">
        <f t="shared" si="5"/>
        <v>-2252</v>
      </c>
      <c r="I14" s="21" t="s">
        <v>521</v>
      </c>
      <c r="J14" s="22" t="s">
        <v>522</v>
      </c>
      <c r="K14" s="21">
        <v>-2252</v>
      </c>
      <c r="L14" s="21" t="s">
        <v>523</v>
      </c>
      <c r="M14" s="22" t="s">
        <v>208</v>
      </c>
      <c r="N14" s="22"/>
      <c r="O14" s="23" t="s">
        <v>434</v>
      </c>
      <c r="P14" s="24" t="s">
        <v>518</v>
      </c>
    </row>
    <row r="15" spans="1:16" ht="12.75" customHeight="1" thickBot="1" x14ac:dyDescent="0.25">
      <c r="A15" s="8" t="str">
        <f t="shared" si="0"/>
        <v>IBVS 187 </v>
      </c>
      <c r="B15" s="1" t="str">
        <f t="shared" si="1"/>
        <v>I</v>
      </c>
      <c r="C15" s="8">
        <f t="shared" si="2"/>
        <v>39033.377999999997</v>
      </c>
      <c r="D15" s="7" t="str">
        <f t="shared" si="3"/>
        <v>vis</v>
      </c>
      <c r="E15" s="20">
        <f>VLOOKUP(C15,Active!C$21:E$971,3,FALSE)</f>
        <v>-2217.9456952038618</v>
      </c>
      <c r="F15" s="1" t="s">
        <v>205</v>
      </c>
      <c r="G15" s="7" t="str">
        <f t="shared" si="4"/>
        <v>39033.378</v>
      </c>
      <c r="H15" s="8">
        <f t="shared" si="5"/>
        <v>-2218</v>
      </c>
      <c r="I15" s="21" t="s">
        <v>524</v>
      </c>
      <c r="J15" s="22" t="s">
        <v>525</v>
      </c>
      <c r="K15" s="21">
        <v>-2218</v>
      </c>
      <c r="L15" s="21" t="s">
        <v>526</v>
      </c>
      <c r="M15" s="22" t="s">
        <v>208</v>
      </c>
      <c r="N15" s="22"/>
      <c r="O15" s="23" t="s">
        <v>434</v>
      </c>
      <c r="P15" s="24" t="s">
        <v>518</v>
      </c>
    </row>
    <row r="16" spans="1:16" ht="12.75" customHeight="1" thickBot="1" x14ac:dyDescent="0.25">
      <c r="A16" s="8" t="str">
        <f t="shared" si="0"/>
        <v>IBVS 187 </v>
      </c>
      <c r="B16" s="1" t="str">
        <f t="shared" si="1"/>
        <v>I</v>
      </c>
      <c r="C16" s="8">
        <f t="shared" si="2"/>
        <v>39339.423999999999</v>
      </c>
      <c r="D16" s="7" t="str">
        <f t="shared" si="3"/>
        <v>vis</v>
      </c>
      <c r="E16" s="20">
        <f>VLOOKUP(C16,Active!C$21:E$971,3,FALSE)</f>
        <v>-2082.9452838673838</v>
      </c>
      <c r="F16" s="1" t="s">
        <v>205</v>
      </c>
      <c r="G16" s="7" t="str">
        <f t="shared" si="4"/>
        <v>39339.424</v>
      </c>
      <c r="H16" s="8">
        <f t="shared" si="5"/>
        <v>-2083</v>
      </c>
      <c r="I16" s="21" t="s">
        <v>530</v>
      </c>
      <c r="J16" s="22" t="s">
        <v>531</v>
      </c>
      <c r="K16" s="21">
        <v>-2083</v>
      </c>
      <c r="L16" s="21" t="s">
        <v>532</v>
      </c>
      <c r="M16" s="22" t="s">
        <v>208</v>
      </c>
      <c r="N16" s="22"/>
      <c r="O16" s="23" t="s">
        <v>434</v>
      </c>
      <c r="P16" s="24" t="s">
        <v>518</v>
      </c>
    </row>
    <row r="17" spans="1:16" ht="12.75" customHeight="1" thickBot="1" x14ac:dyDescent="0.25">
      <c r="A17" s="8" t="str">
        <f t="shared" si="0"/>
        <v>IBVS 187 </v>
      </c>
      <c r="B17" s="1" t="str">
        <f t="shared" si="1"/>
        <v>I</v>
      </c>
      <c r="C17" s="8">
        <f t="shared" si="2"/>
        <v>39380.230000000003</v>
      </c>
      <c r="D17" s="7" t="str">
        <f t="shared" si="3"/>
        <v>vis</v>
      </c>
      <c r="E17" s="20">
        <f>VLOOKUP(C17,Active!C$21:E$971,3,FALSE)</f>
        <v>-2064.9452878373854</v>
      </c>
      <c r="F17" s="1" t="s">
        <v>205</v>
      </c>
      <c r="G17" s="7" t="str">
        <f t="shared" si="4"/>
        <v>39380.230</v>
      </c>
      <c r="H17" s="8">
        <f t="shared" si="5"/>
        <v>-2065</v>
      </c>
      <c r="I17" s="21" t="s">
        <v>533</v>
      </c>
      <c r="J17" s="22" t="s">
        <v>534</v>
      </c>
      <c r="K17" s="21">
        <v>-2065</v>
      </c>
      <c r="L17" s="21" t="s">
        <v>532</v>
      </c>
      <c r="M17" s="22" t="s">
        <v>208</v>
      </c>
      <c r="N17" s="22"/>
      <c r="O17" s="23" t="s">
        <v>434</v>
      </c>
      <c r="P17" s="24" t="s">
        <v>518</v>
      </c>
    </row>
    <row r="18" spans="1:16" ht="12.75" customHeight="1" thickBot="1" x14ac:dyDescent="0.25">
      <c r="A18" s="8" t="str">
        <f t="shared" si="0"/>
        <v>IBVS 187 </v>
      </c>
      <c r="B18" s="1" t="str">
        <f t="shared" si="1"/>
        <v>I</v>
      </c>
      <c r="C18" s="8">
        <f t="shared" si="2"/>
        <v>39389.298000000003</v>
      </c>
      <c r="D18" s="7" t="str">
        <f t="shared" si="3"/>
        <v>vis</v>
      </c>
      <c r="E18" s="20">
        <f>VLOOKUP(C18,Active!C$21:E$971,3,FALSE)</f>
        <v>-2060.9452887196085</v>
      </c>
      <c r="F18" s="1" t="s">
        <v>205</v>
      </c>
      <c r="G18" s="7" t="str">
        <f t="shared" si="4"/>
        <v>39389.298</v>
      </c>
      <c r="H18" s="8">
        <f t="shared" si="5"/>
        <v>-2061</v>
      </c>
      <c r="I18" s="21" t="s">
        <v>535</v>
      </c>
      <c r="J18" s="22" t="s">
        <v>536</v>
      </c>
      <c r="K18" s="21">
        <v>-2061</v>
      </c>
      <c r="L18" s="21" t="s">
        <v>532</v>
      </c>
      <c r="M18" s="22" t="s">
        <v>208</v>
      </c>
      <c r="N18" s="22"/>
      <c r="O18" s="23" t="s">
        <v>434</v>
      </c>
      <c r="P18" s="24" t="s">
        <v>518</v>
      </c>
    </row>
    <row r="19" spans="1:16" ht="12.75" customHeight="1" thickBot="1" x14ac:dyDescent="0.25">
      <c r="A19" s="8" t="str">
        <f t="shared" si="0"/>
        <v>IBVS 299 </v>
      </c>
      <c r="B19" s="1" t="str">
        <f t="shared" si="1"/>
        <v>I</v>
      </c>
      <c r="C19" s="8">
        <f t="shared" si="2"/>
        <v>39620.527000000002</v>
      </c>
      <c r="D19" s="7" t="str">
        <f t="shared" si="3"/>
        <v>vis</v>
      </c>
      <c r="E19" s="20">
        <f>VLOOKUP(C19,Active!C$21:E$971,3,FALSE)</f>
        <v>-1958.9475167738153</v>
      </c>
      <c r="F19" s="1" t="s">
        <v>205</v>
      </c>
      <c r="G19" s="7" t="str">
        <f t="shared" si="4"/>
        <v>39620.527</v>
      </c>
      <c r="H19" s="8">
        <f t="shared" si="5"/>
        <v>-1959</v>
      </c>
      <c r="I19" s="21" t="s">
        <v>537</v>
      </c>
      <c r="J19" s="22" t="s">
        <v>538</v>
      </c>
      <c r="K19" s="21">
        <v>-1959</v>
      </c>
      <c r="L19" s="21" t="s">
        <v>539</v>
      </c>
      <c r="M19" s="22" t="s">
        <v>208</v>
      </c>
      <c r="N19" s="22"/>
      <c r="O19" s="23" t="s">
        <v>434</v>
      </c>
      <c r="P19" s="24" t="s">
        <v>540</v>
      </c>
    </row>
    <row r="20" spans="1:16" ht="12.75" customHeight="1" thickBot="1" x14ac:dyDescent="0.25">
      <c r="A20" s="8" t="str">
        <f t="shared" si="0"/>
        <v>IBVS 299 </v>
      </c>
      <c r="B20" s="1" t="str">
        <f t="shared" si="1"/>
        <v>I</v>
      </c>
      <c r="C20" s="8">
        <f t="shared" si="2"/>
        <v>39654.525000000001</v>
      </c>
      <c r="D20" s="7" t="str">
        <f t="shared" si="3"/>
        <v>vis</v>
      </c>
      <c r="E20" s="20">
        <f>VLOOKUP(C20,Active!C$21:E$971,3,FALSE)</f>
        <v>-1943.9506078626794</v>
      </c>
      <c r="F20" s="1" t="s">
        <v>205</v>
      </c>
      <c r="G20" s="7" t="str">
        <f t="shared" si="4"/>
        <v>39654.525</v>
      </c>
      <c r="H20" s="8">
        <f t="shared" si="5"/>
        <v>-1944</v>
      </c>
      <c r="I20" s="21" t="s">
        <v>541</v>
      </c>
      <c r="J20" s="22" t="s">
        <v>542</v>
      </c>
      <c r="K20" s="21">
        <v>-1944</v>
      </c>
      <c r="L20" s="21" t="s">
        <v>543</v>
      </c>
      <c r="M20" s="22" t="s">
        <v>208</v>
      </c>
      <c r="N20" s="22"/>
      <c r="O20" s="23" t="s">
        <v>434</v>
      </c>
      <c r="P20" s="24" t="s">
        <v>540</v>
      </c>
    </row>
    <row r="21" spans="1:16" ht="12.75" customHeight="1" thickBot="1" x14ac:dyDescent="0.25">
      <c r="A21" s="8" t="str">
        <f t="shared" si="0"/>
        <v>IBVS 299 </v>
      </c>
      <c r="B21" s="1" t="str">
        <f t="shared" si="1"/>
        <v>I</v>
      </c>
      <c r="C21" s="8">
        <f t="shared" si="2"/>
        <v>39670.400000000001</v>
      </c>
      <c r="D21" s="7" t="str">
        <f t="shared" si="3"/>
        <v>vis</v>
      </c>
      <c r="E21" s="20">
        <f>VLOOKUP(C21,Active!C$21:E$971,3,FALSE)</f>
        <v>-1936.947962737546</v>
      </c>
      <c r="F21" s="1" t="s">
        <v>205</v>
      </c>
      <c r="G21" s="7" t="str">
        <f t="shared" si="4"/>
        <v>39670.400</v>
      </c>
      <c r="H21" s="8">
        <f t="shared" si="5"/>
        <v>-1937</v>
      </c>
      <c r="I21" s="21" t="s">
        <v>544</v>
      </c>
      <c r="J21" s="22" t="s">
        <v>545</v>
      </c>
      <c r="K21" s="21">
        <v>-1937</v>
      </c>
      <c r="L21" s="21" t="s">
        <v>546</v>
      </c>
      <c r="M21" s="22" t="s">
        <v>208</v>
      </c>
      <c r="N21" s="22"/>
      <c r="O21" s="23" t="s">
        <v>434</v>
      </c>
      <c r="P21" s="24" t="s">
        <v>540</v>
      </c>
    </row>
    <row r="22" spans="1:16" ht="12.75" customHeight="1" thickBot="1" x14ac:dyDescent="0.25">
      <c r="A22" s="8" t="str">
        <f t="shared" si="0"/>
        <v>IBVS 299 </v>
      </c>
      <c r="B22" s="1" t="str">
        <f t="shared" si="1"/>
        <v>I</v>
      </c>
      <c r="C22" s="8">
        <f t="shared" si="2"/>
        <v>39686.267999999996</v>
      </c>
      <c r="D22" s="7" t="str">
        <f t="shared" si="3"/>
        <v>vis</v>
      </c>
      <c r="E22" s="20">
        <f>VLOOKUP(C22,Active!C$21:E$971,3,FALSE)</f>
        <v>-1929.9484053929425</v>
      </c>
      <c r="F22" s="1" t="s">
        <v>205</v>
      </c>
      <c r="G22" s="7" t="str">
        <f t="shared" si="4"/>
        <v>39686.268</v>
      </c>
      <c r="H22" s="8">
        <f t="shared" si="5"/>
        <v>-1930</v>
      </c>
      <c r="I22" s="21" t="s">
        <v>547</v>
      </c>
      <c r="J22" s="22" t="s">
        <v>548</v>
      </c>
      <c r="K22" s="21">
        <v>-1930</v>
      </c>
      <c r="L22" s="21" t="s">
        <v>549</v>
      </c>
      <c r="M22" s="22" t="s">
        <v>208</v>
      </c>
      <c r="N22" s="22"/>
      <c r="O22" s="23" t="s">
        <v>434</v>
      </c>
      <c r="P22" s="24" t="s">
        <v>540</v>
      </c>
    </row>
    <row r="23" spans="1:16" ht="12.75" customHeight="1" thickBot="1" x14ac:dyDescent="0.25">
      <c r="A23" s="8" t="str">
        <f t="shared" si="0"/>
        <v>IBVS 299 </v>
      </c>
      <c r="B23" s="1" t="str">
        <f t="shared" si="1"/>
        <v>I</v>
      </c>
      <c r="C23" s="8">
        <f t="shared" si="2"/>
        <v>39763.345000000001</v>
      </c>
      <c r="D23" s="7" t="str">
        <f t="shared" si="3"/>
        <v>vis</v>
      </c>
      <c r="E23" s="20">
        <f>VLOOKUP(C23,Active!C$21:E$971,3,FALSE)</f>
        <v>-1895.9488540033399</v>
      </c>
      <c r="F23" s="1" t="s">
        <v>205</v>
      </c>
      <c r="G23" s="7" t="str">
        <f t="shared" si="4"/>
        <v>39763.345</v>
      </c>
      <c r="H23" s="8">
        <f t="shared" si="5"/>
        <v>-1896</v>
      </c>
      <c r="I23" s="21" t="s">
        <v>550</v>
      </c>
      <c r="J23" s="22" t="s">
        <v>551</v>
      </c>
      <c r="K23" s="21">
        <v>-1896</v>
      </c>
      <c r="L23" s="21" t="s">
        <v>552</v>
      </c>
      <c r="M23" s="22" t="s">
        <v>208</v>
      </c>
      <c r="N23" s="22"/>
      <c r="O23" s="23" t="s">
        <v>434</v>
      </c>
      <c r="P23" s="24" t="s">
        <v>540</v>
      </c>
    </row>
    <row r="24" spans="1:16" ht="12.75" customHeight="1" thickBot="1" x14ac:dyDescent="0.25">
      <c r="A24" s="8" t="str">
        <f t="shared" si="0"/>
        <v>IBVS 775 </v>
      </c>
      <c r="B24" s="1" t="str">
        <f t="shared" si="1"/>
        <v>I</v>
      </c>
      <c r="C24" s="8">
        <f t="shared" si="2"/>
        <v>40153.260999999999</v>
      </c>
      <c r="D24" s="7" t="str">
        <f t="shared" si="3"/>
        <v>vis</v>
      </c>
      <c r="E24" s="20">
        <f>VLOOKUP(C24,Active!C$21:E$971,3,FALSE)</f>
        <v>-1723.952420830962</v>
      </c>
      <c r="F24" s="1" t="s">
        <v>205</v>
      </c>
      <c r="G24" s="7" t="str">
        <f t="shared" si="4"/>
        <v>40153.261</v>
      </c>
      <c r="H24" s="8">
        <f t="shared" si="5"/>
        <v>-1724</v>
      </c>
      <c r="I24" s="21" t="s">
        <v>553</v>
      </c>
      <c r="J24" s="22" t="s">
        <v>554</v>
      </c>
      <c r="K24" s="21">
        <v>-1724</v>
      </c>
      <c r="L24" s="21" t="s">
        <v>555</v>
      </c>
      <c r="M24" s="22" t="s">
        <v>208</v>
      </c>
      <c r="N24" s="22"/>
      <c r="O24" s="23" t="s">
        <v>434</v>
      </c>
      <c r="P24" s="24" t="s">
        <v>556</v>
      </c>
    </row>
    <row r="25" spans="1:16" ht="12.75" customHeight="1" thickBot="1" x14ac:dyDescent="0.25">
      <c r="A25" s="8" t="str">
        <f t="shared" si="0"/>
        <v>IBVS 775 </v>
      </c>
      <c r="B25" s="1" t="str">
        <f t="shared" si="1"/>
        <v>I</v>
      </c>
      <c r="C25" s="8">
        <f t="shared" si="2"/>
        <v>40681.455000000002</v>
      </c>
      <c r="D25" s="7" t="str">
        <f t="shared" si="3"/>
        <v>vis</v>
      </c>
      <c r="E25" s="20">
        <f>VLOOKUP(C25,Active!C$21:E$971,3,FALSE)</f>
        <v>-1490.9599711160179</v>
      </c>
      <c r="F25" s="1" t="s">
        <v>205</v>
      </c>
      <c r="G25" s="7" t="str">
        <f t="shared" si="4"/>
        <v>40681.455</v>
      </c>
      <c r="H25" s="8">
        <f t="shared" si="5"/>
        <v>-1491</v>
      </c>
      <c r="I25" s="21" t="s">
        <v>557</v>
      </c>
      <c r="J25" s="22" t="s">
        <v>558</v>
      </c>
      <c r="K25" s="21">
        <v>-1491</v>
      </c>
      <c r="L25" s="21" t="s">
        <v>559</v>
      </c>
      <c r="M25" s="22" t="s">
        <v>208</v>
      </c>
      <c r="N25" s="22"/>
      <c r="O25" s="23" t="s">
        <v>434</v>
      </c>
      <c r="P25" s="24" t="s">
        <v>556</v>
      </c>
    </row>
    <row r="26" spans="1:16" ht="12.75" customHeight="1" thickBot="1" x14ac:dyDescent="0.25">
      <c r="A26" s="8" t="str">
        <f t="shared" si="0"/>
        <v>IBVS 775 </v>
      </c>
      <c r="B26" s="1" t="str">
        <f t="shared" si="1"/>
        <v>I</v>
      </c>
      <c r="C26" s="8">
        <f t="shared" si="2"/>
        <v>40697.311999999998</v>
      </c>
      <c r="D26" s="7" t="str">
        <f t="shared" si="3"/>
        <v>vis</v>
      </c>
      <c r="E26" s="20">
        <f>VLOOKUP(C26,Active!C$21:E$971,3,FALSE)</f>
        <v>-1483.965265997957</v>
      </c>
      <c r="F26" s="1" t="s">
        <v>205</v>
      </c>
      <c r="G26" s="7" t="str">
        <f t="shared" si="4"/>
        <v>40697.312</v>
      </c>
      <c r="H26" s="8">
        <f t="shared" si="5"/>
        <v>-1484</v>
      </c>
      <c r="I26" s="21" t="s">
        <v>560</v>
      </c>
      <c r="J26" s="22" t="s">
        <v>561</v>
      </c>
      <c r="K26" s="21">
        <v>-1484</v>
      </c>
      <c r="L26" s="21" t="s">
        <v>562</v>
      </c>
      <c r="M26" s="22" t="s">
        <v>208</v>
      </c>
      <c r="N26" s="22"/>
      <c r="O26" s="23" t="s">
        <v>434</v>
      </c>
      <c r="P26" s="24" t="s">
        <v>556</v>
      </c>
    </row>
    <row r="27" spans="1:16" ht="12.75" customHeight="1" thickBot="1" x14ac:dyDescent="0.25">
      <c r="A27" s="8" t="str">
        <f t="shared" si="0"/>
        <v>IBVS 775 </v>
      </c>
      <c r="B27" s="1" t="str">
        <f t="shared" si="1"/>
        <v>I</v>
      </c>
      <c r="C27" s="8">
        <f t="shared" si="2"/>
        <v>41062.309000000001</v>
      </c>
      <c r="D27" s="7" t="str">
        <f t="shared" si="3"/>
        <v>vis</v>
      </c>
      <c r="E27" s="20">
        <f>VLOOKUP(C27,Active!C$21:E$971,3,FALSE)</f>
        <v>-1322.9608903923922</v>
      </c>
      <c r="F27" s="1" t="s">
        <v>205</v>
      </c>
      <c r="G27" s="7" t="str">
        <f t="shared" si="4"/>
        <v>41062.309</v>
      </c>
      <c r="H27" s="8">
        <f t="shared" si="5"/>
        <v>-1323</v>
      </c>
      <c r="I27" s="21" t="s">
        <v>577</v>
      </c>
      <c r="J27" s="22" t="s">
        <v>578</v>
      </c>
      <c r="K27" s="21">
        <v>-1323</v>
      </c>
      <c r="L27" s="21" t="s">
        <v>579</v>
      </c>
      <c r="M27" s="22" t="s">
        <v>208</v>
      </c>
      <c r="N27" s="22"/>
      <c r="O27" s="23" t="s">
        <v>434</v>
      </c>
      <c r="P27" s="24" t="s">
        <v>556</v>
      </c>
    </row>
    <row r="28" spans="1:16" ht="12.75" customHeight="1" thickBot="1" x14ac:dyDescent="0.25">
      <c r="A28" s="8" t="str">
        <f t="shared" si="0"/>
        <v>IBVS 775 </v>
      </c>
      <c r="B28" s="1" t="str">
        <f t="shared" si="1"/>
        <v>I</v>
      </c>
      <c r="C28" s="8">
        <f t="shared" si="2"/>
        <v>41071.379999999997</v>
      </c>
      <c r="D28" s="7" t="str">
        <f t="shared" si="3"/>
        <v>vis</v>
      </c>
      <c r="E28" s="20">
        <f>VLOOKUP(C28,Active!C$21:E$971,3,FALSE)</f>
        <v>-1318.959567940105</v>
      </c>
      <c r="F28" s="1" t="s">
        <v>205</v>
      </c>
      <c r="G28" s="7" t="str">
        <f t="shared" si="4"/>
        <v>41071.380</v>
      </c>
      <c r="H28" s="8">
        <f t="shared" si="5"/>
        <v>-1319</v>
      </c>
      <c r="I28" s="21" t="s">
        <v>580</v>
      </c>
      <c r="J28" s="22" t="s">
        <v>581</v>
      </c>
      <c r="K28" s="21">
        <v>-1319</v>
      </c>
      <c r="L28" s="21" t="s">
        <v>582</v>
      </c>
      <c r="M28" s="22" t="s">
        <v>208</v>
      </c>
      <c r="N28" s="22"/>
      <c r="O28" s="23" t="s">
        <v>434</v>
      </c>
      <c r="P28" s="24" t="s">
        <v>556</v>
      </c>
    </row>
    <row r="29" spans="1:16" ht="12.75" customHeight="1" thickBot="1" x14ac:dyDescent="0.25">
      <c r="A29" s="8" t="str">
        <f t="shared" si="0"/>
        <v>IBVS 573 </v>
      </c>
      <c r="B29" s="1" t="str">
        <f t="shared" si="1"/>
        <v>I</v>
      </c>
      <c r="C29" s="8">
        <f t="shared" si="2"/>
        <v>41089.506000000001</v>
      </c>
      <c r="D29" s="7" t="str">
        <f t="shared" si="3"/>
        <v>vis</v>
      </c>
      <c r="E29" s="20">
        <f>VLOOKUP(C29,Active!C$21:E$971,3,FALSE)</f>
        <v>-1310.9639808195889</v>
      </c>
      <c r="F29" s="1" t="s">
        <v>205</v>
      </c>
      <c r="G29" s="7" t="str">
        <f t="shared" si="4"/>
        <v>41089.506</v>
      </c>
      <c r="H29" s="8">
        <f t="shared" si="5"/>
        <v>-1311</v>
      </c>
      <c r="I29" s="21" t="s">
        <v>583</v>
      </c>
      <c r="J29" s="22" t="s">
        <v>584</v>
      </c>
      <c r="K29" s="21">
        <v>-1311</v>
      </c>
      <c r="L29" s="21" t="s">
        <v>585</v>
      </c>
      <c r="M29" s="22" t="s">
        <v>212</v>
      </c>
      <c r="N29" s="22"/>
      <c r="O29" s="23" t="s">
        <v>586</v>
      </c>
      <c r="P29" s="24" t="s">
        <v>587</v>
      </c>
    </row>
    <row r="30" spans="1:16" ht="12.75" customHeight="1" thickBot="1" x14ac:dyDescent="0.25">
      <c r="A30" s="8" t="str">
        <f t="shared" si="0"/>
        <v> ORI 126 </v>
      </c>
      <c r="B30" s="1" t="str">
        <f t="shared" si="1"/>
        <v>I</v>
      </c>
      <c r="C30" s="8">
        <f t="shared" si="2"/>
        <v>41148.446000000004</v>
      </c>
      <c r="D30" s="7" t="str">
        <f t="shared" si="3"/>
        <v>vis</v>
      </c>
      <c r="E30" s="20">
        <f>VLOOKUP(C30,Active!C$21:E$971,3,FALSE)</f>
        <v>-1284.9648687770452</v>
      </c>
      <c r="F30" s="1" t="s">
        <v>205</v>
      </c>
      <c r="G30" s="7" t="str">
        <f t="shared" si="4"/>
        <v>41148.446</v>
      </c>
      <c r="H30" s="8">
        <f t="shared" si="5"/>
        <v>-1285</v>
      </c>
      <c r="I30" s="21" t="s">
        <v>588</v>
      </c>
      <c r="J30" s="22" t="s">
        <v>589</v>
      </c>
      <c r="K30" s="21">
        <v>-1285</v>
      </c>
      <c r="L30" s="21" t="s">
        <v>590</v>
      </c>
      <c r="M30" s="22" t="s">
        <v>212</v>
      </c>
      <c r="N30" s="22"/>
      <c r="O30" s="23" t="s">
        <v>591</v>
      </c>
      <c r="P30" s="23" t="s">
        <v>592</v>
      </c>
    </row>
    <row r="31" spans="1:16" ht="12.75" customHeight="1" thickBot="1" x14ac:dyDescent="0.25">
      <c r="A31" s="8" t="str">
        <f t="shared" si="0"/>
        <v> ORI 126 </v>
      </c>
      <c r="B31" s="1" t="str">
        <f t="shared" si="1"/>
        <v>I</v>
      </c>
      <c r="C31" s="8">
        <f t="shared" si="2"/>
        <v>41157.512999999999</v>
      </c>
      <c r="D31" s="7" t="str">
        <f t="shared" si="3"/>
        <v>vis</v>
      </c>
      <c r="E31" s="20">
        <f>VLOOKUP(C31,Active!C$21:E$971,3,FALSE)</f>
        <v>-1280.9653107707743</v>
      </c>
      <c r="F31" s="1" t="s">
        <v>205</v>
      </c>
      <c r="G31" s="7" t="str">
        <f t="shared" si="4"/>
        <v>41157.513</v>
      </c>
      <c r="H31" s="8">
        <f t="shared" si="5"/>
        <v>-1281</v>
      </c>
      <c r="I31" s="21" t="s">
        <v>593</v>
      </c>
      <c r="J31" s="22" t="s">
        <v>594</v>
      </c>
      <c r="K31" s="21">
        <v>-1281</v>
      </c>
      <c r="L31" s="21" t="s">
        <v>562</v>
      </c>
      <c r="M31" s="22" t="s">
        <v>212</v>
      </c>
      <c r="N31" s="22"/>
      <c r="O31" s="23" t="s">
        <v>591</v>
      </c>
      <c r="P31" s="23" t="s">
        <v>592</v>
      </c>
    </row>
    <row r="32" spans="1:16" ht="12.75" customHeight="1" thickBot="1" x14ac:dyDescent="0.25">
      <c r="A32" s="8" t="str">
        <f t="shared" si="0"/>
        <v> ORI 127 </v>
      </c>
      <c r="B32" s="1" t="str">
        <f t="shared" si="1"/>
        <v>I</v>
      </c>
      <c r="C32" s="8">
        <f t="shared" si="2"/>
        <v>41173.381999999998</v>
      </c>
      <c r="D32" s="7" t="str">
        <f t="shared" si="3"/>
        <v>vis</v>
      </c>
      <c r="E32" s="20">
        <f>VLOOKUP(C32,Active!C$21:E$971,3,FALSE)</f>
        <v>-1273.965312314665</v>
      </c>
      <c r="F32" s="1" t="s">
        <v>205</v>
      </c>
      <c r="G32" s="7" t="str">
        <f t="shared" si="4"/>
        <v>41173.382</v>
      </c>
      <c r="H32" s="8">
        <f t="shared" si="5"/>
        <v>-1274</v>
      </c>
      <c r="I32" s="21" t="s">
        <v>595</v>
      </c>
      <c r="J32" s="22" t="s">
        <v>596</v>
      </c>
      <c r="K32" s="21">
        <v>-1274</v>
      </c>
      <c r="L32" s="21" t="s">
        <v>562</v>
      </c>
      <c r="M32" s="22" t="s">
        <v>212</v>
      </c>
      <c r="N32" s="22"/>
      <c r="O32" s="23" t="s">
        <v>591</v>
      </c>
      <c r="P32" s="23" t="s">
        <v>597</v>
      </c>
    </row>
    <row r="33" spans="1:16" ht="12.75" customHeight="1" thickBot="1" x14ac:dyDescent="0.25">
      <c r="A33" s="8" t="str">
        <f t="shared" si="0"/>
        <v> ORI 127 </v>
      </c>
      <c r="B33" s="1" t="str">
        <f t="shared" si="1"/>
        <v>I</v>
      </c>
      <c r="C33" s="8">
        <f t="shared" si="2"/>
        <v>41182.455000000002</v>
      </c>
      <c r="D33" s="7" t="str">
        <f t="shared" si="3"/>
        <v>vis</v>
      </c>
      <c r="E33" s="20">
        <f>VLOOKUP(C33,Active!C$21:E$971,3,FALSE)</f>
        <v>-1269.9631076393666</v>
      </c>
      <c r="F33" s="1" t="s">
        <v>205</v>
      </c>
      <c r="G33" s="7" t="str">
        <f t="shared" si="4"/>
        <v>41182.455</v>
      </c>
      <c r="H33" s="8">
        <f t="shared" si="5"/>
        <v>-1270</v>
      </c>
      <c r="I33" s="21" t="s">
        <v>598</v>
      </c>
      <c r="J33" s="22" t="s">
        <v>599</v>
      </c>
      <c r="K33" s="21">
        <v>-1270</v>
      </c>
      <c r="L33" s="21" t="s">
        <v>600</v>
      </c>
      <c r="M33" s="22" t="s">
        <v>212</v>
      </c>
      <c r="N33" s="22"/>
      <c r="O33" s="23" t="s">
        <v>591</v>
      </c>
      <c r="P33" s="23" t="s">
        <v>597</v>
      </c>
    </row>
    <row r="34" spans="1:16" ht="12.75" customHeight="1" thickBot="1" x14ac:dyDescent="0.25">
      <c r="A34" s="8" t="str">
        <f t="shared" si="0"/>
        <v> ORI 127 </v>
      </c>
      <c r="B34" s="1" t="str">
        <f t="shared" si="1"/>
        <v>I</v>
      </c>
      <c r="C34" s="8">
        <f t="shared" si="2"/>
        <v>41207.387000000002</v>
      </c>
      <c r="D34" s="7" t="str">
        <f t="shared" si="3"/>
        <v>vis</v>
      </c>
      <c r="E34" s="20">
        <f>VLOOKUP(C34,Active!C$21:E$971,3,FALSE)</f>
        <v>-1258.9653156229992</v>
      </c>
      <c r="F34" s="1" t="s">
        <v>205</v>
      </c>
      <c r="G34" s="7" t="str">
        <f t="shared" si="4"/>
        <v>41207.387</v>
      </c>
      <c r="H34" s="8">
        <f t="shared" si="5"/>
        <v>-1259</v>
      </c>
      <c r="I34" s="21" t="s">
        <v>601</v>
      </c>
      <c r="J34" s="22" t="s">
        <v>602</v>
      </c>
      <c r="K34" s="21">
        <v>-1259</v>
      </c>
      <c r="L34" s="21" t="s">
        <v>562</v>
      </c>
      <c r="M34" s="22" t="s">
        <v>212</v>
      </c>
      <c r="N34" s="22"/>
      <c r="O34" s="23" t="s">
        <v>591</v>
      </c>
      <c r="P34" s="23" t="s">
        <v>597</v>
      </c>
    </row>
    <row r="35" spans="1:16" ht="12.75" customHeight="1" thickBot="1" x14ac:dyDescent="0.25">
      <c r="A35" s="8" t="str">
        <f t="shared" si="0"/>
        <v> BBS 4 </v>
      </c>
      <c r="B35" s="1" t="str">
        <f t="shared" si="1"/>
        <v>I</v>
      </c>
      <c r="C35" s="8">
        <f t="shared" si="2"/>
        <v>41513.417000000001</v>
      </c>
      <c r="D35" s="7" t="str">
        <f t="shared" si="3"/>
        <v>vis</v>
      </c>
      <c r="E35" s="20">
        <f>VLOOKUP(C35,Active!C$21:E$971,3,FALSE)</f>
        <v>-1123.9719620705855</v>
      </c>
      <c r="F35" s="1" t="s">
        <v>205</v>
      </c>
      <c r="G35" s="7" t="str">
        <f t="shared" si="4"/>
        <v>41513.417</v>
      </c>
      <c r="H35" s="8">
        <f t="shared" si="5"/>
        <v>-1124</v>
      </c>
      <c r="I35" s="21" t="s">
        <v>603</v>
      </c>
      <c r="J35" s="22" t="s">
        <v>604</v>
      </c>
      <c r="K35" s="21">
        <v>-1124</v>
      </c>
      <c r="L35" s="21" t="s">
        <v>605</v>
      </c>
      <c r="M35" s="22" t="s">
        <v>212</v>
      </c>
      <c r="N35" s="22"/>
      <c r="O35" s="23" t="s">
        <v>591</v>
      </c>
      <c r="P35" s="23" t="s">
        <v>606</v>
      </c>
    </row>
    <row r="36" spans="1:16" ht="12.75" customHeight="1" thickBot="1" x14ac:dyDescent="0.25">
      <c r="A36" s="8" t="str">
        <f t="shared" si="0"/>
        <v> BBS 5 </v>
      </c>
      <c r="B36" s="1" t="str">
        <f t="shared" si="1"/>
        <v>I</v>
      </c>
      <c r="C36" s="8">
        <f t="shared" si="2"/>
        <v>41572.362999999998</v>
      </c>
      <c r="D36" s="7" t="str">
        <f t="shared" si="3"/>
        <v>vis</v>
      </c>
      <c r="E36" s="20">
        <f>VLOOKUP(C36,Active!C$21:E$971,3,FALSE)</f>
        <v>-1097.9702033590208</v>
      </c>
      <c r="F36" s="1" t="s">
        <v>205</v>
      </c>
      <c r="G36" s="7" t="str">
        <f t="shared" si="4"/>
        <v>41572.363</v>
      </c>
      <c r="H36" s="8">
        <f t="shared" si="5"/>
        <v>-1098</v>
      </c>
      <c r="I36" s="21" t="s">
        <v>607</v>
      </c>
      <c r="J36" s="22" t="s">
        <v>608</v>
      </c>
      <c r="K36" s="21">
        <v>-1098</v>
      </c>
      <c r="L36" s="21" t="s">
        <v>609</v>
      </c>
      <c r="M36" s="22" t="s">
        <v>212</v>
      </c>
      <c r="N36" s="22"/>
      <c r="O36" s="23" t="s">
        <v>591</v>
      </c>
      <c r="P36" s="23" t="s">
        <v>610</v>
      </c>
    </row>
    <row r="37" spans="1:16" ht="12.75" customHeight="1" thickBot="1" x14ac:dyDescent="0.25">
      <c r="A37" s="8" t="str">
        <f t="shared" si="0"/>
        <v> BBS 9 </v>
      </c>
      <c r="B37" s="1" t="str">
        <f t="shared" si="1"/>
        <v>I</v>
      </c>
      <c r="C37" s="8">
        <f t="shared" si="2"/>
        <v>41794.508999999998</v>
      </c>
      <c r="D37" s="7" t="str">
        <f t="shared" si="3"/>
        <v>vis</v>
      </c>
      <c r="E37" s="20">
        <f>VLOOKUP(C37,Active!C$21:E$971,3,FALSE)</f>
        <v>-999.97904720356314</v>
      </c>
      <c r="F37" s="1" t="s">
        <v>205</v>
      </c>
      <c r="G37" s="7" t="str">
        <f t="shared" si="4"/>
        <v>41794.509</v>
      </c>
      <c r="H37" s="8">
        <f t="shared" si="5"/>
        <v>-1000</v>
      </c>
      <c r="I37" s="21" t="s">
        <v>611</v>
      </c>
      <c r="J37" s="22" t="s">
        <v>612</v>
      </c>
      <c r="K37" s="21">
        <v>-1000</v>
      </c>
      <c r="L37" s="21" t="s">
        <v>613</v>
      </c>
      <c r="M37" s="22" t="s">
        <v>212</v>
      </c>
      <c r="N37" s="22"/>
      <c r="O37" s="23" t="s">
        <v>614</v>
      </c>
      <c r="P37" s="23" t="s">
        <v>615</v>
      </c>
    </row>
    <row r="38" spans="1:16" ht="12.75" customHeight="1" thickBot="1" x14ac:dyDescent="0.25">
      <c r="A38" s="8" t="str">
        <f t="shared" si="0"/>
        <v> BBS 9 </v>
      </c>
      <c r="B38" s="1" t="str">
        <f t="shared" si="1"/>
        <v>I</v>
      </c>
      <c r="C38" s="8">
        <f t="shared" si="2"/>
        <v>41803.582999999999</v>
      </c>
      <c r="D38" s="7" t="str">
        <f t="shared" si="3"/>
        <v>vis</v>
      </c>
      <c r="E38" s="20">
        <f>VLOOKUP(C38,Active!C$21:E$971,3,FALSE)</f>
        <v>-995.97640141676231</v>
      </c>
      <c r="F38" s="1" t="s">
        <v>205</v>
      </c>
      <c r="G38" s="7" t="str">
        <f t="shared" si="4"/>
        <v>41803.583</v>
      </c>
      <c r="H38" s="8">
        <f t="shared" si="5"/>
        <v>-996</v>
      </c>
      <c r="I38" s="21" t="s">
        <v>616</v>
      </c>
      <c r="J38" s="22" t="s">
        <v>617</v>
      </c>
      <c r="K38" s="21">
        <v>-996</v>
      </c>
      <c r="L38" s="21" t="s">
        <v>618</v>
      </c>
      <c r="M38" s="22" t="s">
        <v>212</v>
      </c>
      <c r="N38" s="22"/>
      <c r="O38" s="23" t="s">
        <v>614</v>
      </c>
      <c r="P38" s="23" t="s">
        <v>615</v>
      </c>
    </row>
    <row r="39" spans="1:16" ht="12.75" customHeight="1" thickBot="1" x14ac:dyDescent="0.25">
      <c r="A39" s="8" t="str">
        <f t="shared" si="0"/>
        <v> BBS 9 </v>
      </c>
      <c r="B39" s="1" t="str">
        <f t="shared" si="1"/>
        <v>I</v>
      </c>
      <c r="C39" s="8">
        <f t="shared" si="2"/>
        <v>41828.521000000001</v>
      </c>
      <c r="D39" s="7" t="str">
        <f t="shared" si="3"/>
        <v>vis</v>
      </c>
      <c r="E39" s="20">
        <f>VLOOKUP(C39,Active!C$21:E$971,3,FALSE)</f>
        <v>-984.97596273137083</v>
      </c>
      <c r="F39" s="1" t="s">
        <v>205</v>
      </c>
      <c r="G39" s="7" t="str">
        <f t="shared" si="4"/>
        <v>41828.521</v>
      </c>
      <c r="H39" s="8">
        <f t="shared" si="5"/>
        <v>-985</v>
      </c>
      <c r="I39" s="21" t="s">
        <v>619</v>
      </c>
      <c r="J39" s="22" t="s">
        <v>620</v>
      </c>
      <c r="K39" s="21">
        <v>-985</v>
      </c>
      <c r="L39" s="21" t="s">
        <v>621</v>
      </c>
      <c r="M39" s="22" t="s">
        <v>212</v>
      </c>
      <c r="N39" s="22"/>
      <c r="O39" s="23" t="s">
        <v>614</v>
      </c>
      <c r="P39" s="23" t="s">
        <v>615</v>
      </c>
    </row>
    <row r="40" spans="1:16" ht="12.75" customHeight="1" thickBot="1" x14ac:dyDescent="0.25">
      <c r="A40" s="8" t="str">
        <f t="shared" si="0"/>
        <v> BBS 9 </v>
      </c>
      <c r="B40" s="1" t="str">
        <f t="shared" si="1"/>
        <v>I</v>
      </c>
      <c r="C40" s="8">
        <f t="shared" si="2"/>
        <v>41828.521999999997</v>
      </c>
      <c r="D40" s="7" t="str">
        <f t="shared" si="3"/>
        <v>vis</v>
      </c>
      <c r="E40" s="20">
        <f>VLOOKUP(C40,Active!C$21:E$971,3,FALSE)</f>
        <v>-984.97552161986835</v>
      </c>
      <c r="F40" s="1" t="s">
        <v>205</v>
      </c>
      <c r="G40" s="7" t="str">
        <f t="shared" si="4"/>
        <v>41828.522</v>
      </c>
      <c r="H40" s="8">
        <f t="shared" si="5"/>
        <v>-985</v>
      </c>
      <c r="I40" s="21" t="s">
        <v>622</v>
      </c>
      <c r="J40" s="22" t="s">
        <v>623</v>
      </c>
      <c r="K40" s="21">
        <v>-985</v>
      </c>
      <c r="L40" s="21" t="s">
        <v>624</v>
      </c>
      <c r="M40" s="22" t="s">
        <v>212</v>
      </c>
      <c r="N40" s="22"/>
      <c r="O40" s="23" t="s">
        <v>591</v>
      </c>
      <c r="P40" s="23" t="s">
        <v>615</v>
      </c>
    </row>
    <row r="41" spans="1:16" ht="12.75" customHeight="1" thickBot="1" x14ac:dyDescent="0.25">
      <c r="A41" s="8" t="str">
        <f t="shared" si="0"/>
        <v> BBS 10 </v>
      </c>
      <c r="B41" s="1" t="str">
        <f t="shared" si="1"/>
        <v>I</v>
      </c>
      <c r="C41" s="8">
        <f t="shared" si="2"/>
        <v>41853.455999999998</v>
      </c>
      <c r="D41" s="7" t="str">
        <f t="shared" si="3"/>
        <v>vis</v>
      </c>
      <c r="E41" s="20">
        <f>VLOOKUP(C41,Active!C$21:E$971,3,FALSE)</f>
        <v>-973.97684738049293</v>
      </c>
      <c r="F41" s="1" t="s">
        <v>205</v>
      </c>
      <c r="G41" s="7" t="str">
        <f t="shared" si="4"/>
        <v>41853.456</v>
      </c>
      <c r="H41" s="8">
        <f t="shared" si="5"/>
        <v>-974</v>
      </c>
      <c r="I41" s="21" t="s">
        <v>625</v>
      </c>
      <c r="J41" s="22" t="s">
        <v>626</v>
      </c>
      <c r="K41" s="21">
        <v>-974</v>
      </c>
      <c r="L41" s="21" t="s">
        <v>627</v>
      </c>
      <c r="M41" s="22" t="s">
        <v>212</v>
      </c>
      <c r="N41" s="22"/>
      <c r="O41" s="23" t="s">
        <v>614</v>
      </c>
      <c r="P41" s="23" t="s">
        <v>628</v>
      </c>
    </row>
    <row r="42" spans="1:16" ht="12.75" customHeight="1" thickBot="1" x14ac:dyDescent="0.25">
      <c r="A42" s="8" t="str">
        <f t="shared" si="0"/>
        <v> BBS 10 </v>
      </c>
      <c r="B42" s="1" t="str">
        <f t="shared" si="1"/>
        <v>I</v>
      </c>
      <c r="C42" s="8">
        <f t="shared" si="2"/>
        <v>41853.457999999999</v>
      </c>
      <c r="D42" s="7" t="str">
        <f t="shared" si="3"/>
        <v>vis</v>
      </c>
      <c r="E42" s="20">
        <f>VLOOKUP(C42,Active!C$21:E$971,3,FALSE)</f>
        <v>-973.97596515748489</v>
      </c>
      <c r="F42" s="1" t="s">
        <v>205</v>
      </c>
      <c r="G42" s="7" t="str">
        <f t="shared" si="4"/>
        <v>41853.458</v>
      </c>
      <c r="H42" s="8">
        <f t="shared" si="5"/>
        <v>-974</v>
      </c>
      <c r="I42" s="21" t="s">
        <v>629</v>
      </c>
      <c r="J42" s="22" t="s">
        <v>630</v>
      </c>
      <c r="K42" s="21">
        <v>-974</v>
      </c>
      <c r="L42" s="21" t="s">
        <v>621</v>
      </c>
      <c r="M42" s="22" t="s">
        <v>212</v>
      </c>
      <c r="N42" s="22"/>
      <c r="O42" s="23" t="s">
        <v>591</v>
      </c>
      <c r="P42" s="23" t="s">
        <v>628</v>
      </c>
    </row>
    <row r="43" spans="1:16" ht="12.75" customHeight="1" thickBot="1" x14ac:dyDescent="0.25">
      <c r="A43" s="8" t="str">
        <f t="shared" si="0"/>
        <v> BBS 13 </v>
      </c>
      <c r="B43" s="1" t="str">
        <f t="shared" si="1"/>
        <v>I</v>
      </c>
      <c r="C43" s="8">
        <f t="shared" si="2"/>
        <v>42075.622000000003</v>
      </c>
      <c r="D43" s="7" t="str">
        <f t="shared" si="3"/>
        <v>vis</v>
      </c>
      <c r="E43" s="20">
        <f>VLOOKUP(C43,Active!C$21:E$971,3,FALSE)</f>
        <v>-875.97686899495454</v>
      </c>
      <c r="F43" s="1" t="s">
        <v>205</v>
      </c>
      <c r="G43" s="7" t="str">
        <f t="shared" si="4"/>
        <v>42075.622</v>
      </c>
      <c r="H43" s="8">
        <f t="shared" si="5"/>
        <v>-876</v>
      </c>
      <c r="I43" s="21" t="s">
        <v>631</v>
      </c>
      <c r="J43" s="22" t="s">
        <v>632</v>
      </c>
      <c r="K43" s="21">
        <v>-876</v>
      </c>
      <c r="L43" s="21" t="s">
        <v>627</v>
      </c>
      <c r="M43" s="22" t="s">
        <v>212</v>
      </c>
      <c r="N43" s="22"/>
      <c r="O43" s="23" t="s">
        <v>614</v>
      </c>
      <c r="P43" s="23" t="s">
        <v>633</v>
      </c>
    </row>
    <row r="44" spans="1:16" ht="12.75" customHeight="1" thickBot="1" x14ac:dyDescent="0.25">
      <c r="A44" s="8" t="str">
        <f t="shared" si="0"/>
        <v> BBS 15 </v>
      </c>
      <c r="B44" s="1" t="str">
        <f t="shared" si="1"/>
        <v>I</v>
      </c>
      <c r="C44" s="8">
        <f t="shared" si="2"/>
        <v>42184.432000000001</v>
      </c>
      <c r="D44" s="7" t="str">
        <f t="shared" si="3"/>
        <v>vis</v>
      </c>
      <c r="E44" s="20">
        <f>VLOOKUP(C44,Active!C$21:E$971,3,FALSE)</f>
        <v>-827.97952625065534</v>
      </c>
      <c r="F44" s="1" t="s">
        <v>205</v>
      </c>
      <c r="G44" s="7" t="str">
        <f t="shared" si="4"/>
        <v>42184.432</v>
      </c>
      <c r="H44" s="8">
        <f t="shared" si="5"/>
        <v>-828</v>
      </c>
      <c r="I44" s="21" t="s">
        <v>634</v>
      </c>
      <c r="J44" s="22" t="s">
        <v>635</v>
      </c>
      <c r="K44" s="21">
        <v>-828</v>
      </c>
      <c r="L44" s="21" t="s">
        <v>636</v>
      </c>
      <c r="M44" s="22" t="s">
        <v>212</v>
      </c>
      <c r="N44" s="22"/>
      <c r="O44" s="23" t="s">
        <v>614</v>
      </c>
      <c r="P44" s="23" t="s">
        <v>637</v>
      </c>
    </row>
    <row r="45" spans="1:16" ht="12.75" customHeight="1" thickBot="1" x14ac:dyDescent="0.25">
      <c r="A45" s="8" t="str">
        <f t="shared" si="0"/>
        <v> BBS 15 </v>
      </c>
      <c r="B45" s="1" t="str">
        <f t="shared" si="1"/>
        <v>I</v>
      </c>
      <c r="C45" s="8">
        <f t="shared" si="2"/>
        <v>42193.495999999999</v>
      </c>
      <c r="D45" s="7" t="str">
        <f t="shared" si="3"/>
        <v>vis</v>
      </c>
      <c r="E45" s="20">
        <f>VLOOKUP(C45,Active!C$21:E$971,3,FALSE)</f>
        <v>-823.9812915788948</v>
      </c>
      <c r="F45" s="1" t="s">
        <v>205</v>
      </c>
      <c r="G45" s="7" t="str">
        <f t="shared" si="4"/>
        <v>42193.496</v>
      </c>
      <c r="H45" s="8">
        <f t="shared" si="5"/>
        <v>-824</v>
      </c>
      <c r="I45" s="21" t="s">
        <v>638</v>
      </c>
      <c r="J45" s="22" t="s">
        <v>639</v>
      </c>
      <c r="K45" s="21">
        <v>-824</v>
      </c>
      <c r="L45" s="21" t="s">
        <v>640</v>
      </c>
      <c r="M45" s="22" t="s">
        <v>212</v>
      </c>
      <c r="N45" s="22"/>
      <c r="O45" s="23" t="s">
        <v>614</v>
      </c>
      <c r="P45" s="23" t="s">
        <v>637</v>
      </c>
    </row>
    <row r="46" spans="1:16" ht="12.75" customHeight="1" thickBot="1" x14ac:dyDescent="0.25">
      <c r="A46" s="8" t="str">
        <f t="shared" si="0"/>
        <v> BBS 15 </v>
      </c>
      <c r="B46" s="1" t="str">
        <f t="shared" si="1"/>
        <v>I</v>
      </c>
      <c r="C46" s="8">
        <f t="shared" si="2"/>
        <v>42193.495999999999</v>
      </c>
      <c r="D46" s="7" t="str">
        <f t="shared" si="3"/>
        <v>vis</v>
      </c>
      <c r="E46" s="20">
        <f>VLOOKUP(C46,Active!C$21:E$971,3,FALSE)</f>
        <v>-823.9812915788948</v>
      </c>
      <c r="F46" s="1" t="s">
        <v>205</v>
      </c>
      <c r="G46" s="7" t="str">
        <f t="shared" si="4"/>
        <v>42193.496</v>
      </c>
      <c r="H46" s="8">
        <f t="shared" si="5"/>
        <v>-824</v>
      </c>
      <c r="I46" s="21" t="s">
        <v>638</v>
      </c>
      <c r="J46" s="22" t="s">
        <v>639</v>
      </c>
      <c r="K46" s="21">
        <v>-824</v>
      </c>
      <c r="L46" s="21" t="s">
        <v>640</v>
      </c>
      <c r="M46" s="22" t="s">
        <v>212</v>
      </c>
      <c r="N46" s="22"/>
      <c r="O46" s="23" t="s">
        <v>591</v>
      </c>
      <c r="P46" s="23" t="s">
        <v>637</v>
      </c>
    </row>
    <row r="47" spans="1:16" ht="12.75" customHeight="1" thickBot="1" x14ac:dyDescent="0.25">
      <c r="A47" s="8" t="str">
        <f t="shared" si="0"/>
        <v> BBS 16 </v>
      </c>
      <c r="B47" s="1" t="str">
        <f t="shared" si="1"/>
        <v>I</v>
      </c>
      <c r="C47" s="8">
        <f t="shared" si="2"/>
        <v>42218.436000000002</v>
      </c>
      <c r="D47" s="7" t="str">
        <f t="shared" si="3"/>
        <v>vis</v>
      </c>
      <c r="E47" s="20">
        <f>VLOOKUP(C47,Active!C$21:E$971,3,FALSE)</f>
        <v>-812.97997067049528</v>
      </c>
      <c r="F47" s="1" t="s">
        <v>205</v>
      </c>
      <c r="G47" s="7" t="str">
        <f t="shared" si="4"/>
        <v>42218.436</v>
      </c>
      <c r="H47" s="8">
        <f t="shared" si="5"/>
        <v>-813</v>
      </c>
      <c r="I47" s="21" t="s">
        <v>641</v>
      </c>
      <c r="J47" s="22" t="s">
        <v>642</v>
      </c>
      <c r="K47" s="21">
        <v>-813</v>
      </c>
      <c r="L47" s="21" t="s">
        <v>643</v>
      </c>
      <c r="M47" s="22" t="s">
        <v>212</v>
      </c>
      <c r="N47" s="22"/>
      <c r="O47" s="23" t="s">
        <v>614</v>
      </c>
      <c r="P47" s="23" t="s">
        <v>644</v>
      </c>
    </row>
    <row r="48" spans="1:16" ht="12.75" customHeight="1" thickBot="1" x14ac:dyDescent="0.25">
      <c r="A48" s="8" t="str">
        <f t="shared" si="0"/>
        <v> BBS 16 </v>
      </c>
      <c r="B48" s="1" t="str">
        <f t="shared" si="1"/>
        <v>I</v>
      </c>
      <c r="C48" s="8">
        <f t="shared" si="2"/>
        <v>42218.436000000002</v>
      </c>
      <c r="D48" s="7" t="str">
        <f t="shared" si="3"/>
        <v>vis</v>
      </c>
      <c r="E48" s="20">
        <f>VLOOKUP(C48,Active!C$21:E$971,3,FALSE)</f>
        <v>-812.97997067049528</v>
      </c>
      <c r="F48" s="1" t="s">
        <v>205</v>
      </c>
      <c r="G48" s="7" t="str">
        <f t="shared" si="4"/>
        <v>42218.436</v>
      </c>
      <c r="H48" s="8">
        <f t="shared" si="5"/>
        <v>-813</v>
      </c>
      <c r="I48" s="21" t="s">
        <v>641</v>
      </c>
      <c r="J48" s="22" t="s">
        <v>642</v>
      </c>
      <c r="K48" s="21">
        <v>-813</v>
      </c>
      <c r="L48" s="21" t="s">
        <v>643</v>
      </c>
      <c r="M48" s="22" t="s">
        <v>212</v>
      </c>
      <c r="N48" s="22"/>
      <c r="O48" s="23" t="s">
        <v>591</v>
      </c>
      <c r="P48" s="23" t="s">
        <v>644</v>
      </c>
    </row>
    <row r="49" spans="1:16" ht="12.75" customHeight="1" thickBot="1" x14ac:dyDescent="0.25">
      <c r="A49" s="8" t="str">
        <f t="shared" si="0"/>
        <v> BBS 23 </v>
      </c>
      <c r="B49" s="1" t="str">
        <f t="shared" si="1"/>
        <v>I</v>
      </c>
      <c r="C49" s="8">
        <f t="shared" si="2"/>
        <v>42626.48</v>
      </c>
      <c r="D49" s="7" t="str">
        <f t="shared" si="3"/>
        <v>vis</v>
      </c>
      <c r="E49" s="20">
        <f>VLOOKUP(C49,Active!C$21:E$971,3,FALSE)</f>
        <v>-632.98706815459298</v>
      </c>
      <c r="F49" s="1" t="s">
        <v>205</v>
      </c>
      <c r="G49" s="7" t="str">
        <f t="shared" si="4"/>
        <v>42626.480</v>
      </c>
      <c r="H49" s="8">
        <f t="shared" si="5"/>
        <v>-633</v>
      </c>
      <c r="I49" s="21" t="s">
        <v>658</v>
      </c>
      <c r="J49" s="22" t="s">
        <v>659</v>
      </c>
      <c r="K49" s="21">
        <v>-633</v>
      </c>
      <c r="L49" s="21" t="s">
        <v>660</v>
      </c>
      <c r="M49" s="22" t="s">
        <v>212</v>
      </c>
      <c r="N49" s="22"/>
      <c r="O49" s="23" t="s">
        <v>614</v>
      </c>
      <c r="P49" s="23" t="s">
        <v>661</v>
      </c>
    </row>
    <row r="50" spans="1:16" ht="12.75" customHeight="1" thickBot="1" x14ac:dyDescent="0.25">
      <c r="A50" s="8" t="str">
        <f t="shared" si="0"/>
        <v> BBS 27 </v>
      </c>
      <c r="B50" s="1" t="str">
        <f t="shared" si="1"/>
        <v>I</v>
      </c>
      <c r="C50" s="8">
        <f t="shared" si="2"/>
        <v>42898.510999999999</v>
      </c>
      <c r="D50" s="7" t="str">
        <f t="shared" si="3"/>
        <v>vis</v>
      </c>
      <c r="E50" s="20">
        <f>VLOOKUP(C50,Active!C$21:E$971,3,FALSE)</f>
        <v>-512.99106462482075</v>
      </c>
      <c r="F50" s="1" t="s">
        <v>205</v>
      </c>
      <c r="G50" s="7" t="str">
        <f t="shared" si="4"/>
        <v>42898.511</v>
      </c>
      <c r="H50" s="8">
        <f t="shared" si="5"/>
        <v>-513</v>
      </c>
      <c r="I50" s="21" t="s">
        <v>671</v>
      </c>
      <c r="J50" s="22" t="s">
        <v>672</v>
      </c>
      <c r="K50" s="21">
        <v>-513</v>
      </c>
      <c r="L50" s="21" t="s">
        <v>673</v>
      </c>
      <c r="M50" s="22" t="s">
        <v>212</v>
      </c>
      <c r="N50" s="22"/>
      <c r="O50" s="23" t="s">
        <v>591</v>
      </c>
      <c r="P50" s="23" t="s">
        <v>674</v>
      </c>
    </row>
    <row r="51" spans="1:16" ht="12.75" customHeight="1" thickBot="1" x14ac:dyDescent="0.25">
      <c r="A51" s="8" t="str">
        <f t="shared" si="0"/>
        <v> BBS 28 </v>
      </c>
      <c r="B51" s="1" t="str">
        <f t="shared" si="1"/>
        <v>I</v>
      </c>
      <c r="C51" s="8">
        <f t="shared" si="2"/>
        <v>42907.58</v>
      </c>
      <c r="D51" s="7" t="str">
        <f t="shared" si="3"/>
        <v>vis</v>
      </c>
      <c r="E51" s="20">
        <f>VLOOKUP(C51,Active!C$21:E$971,3,FALSE)</f>
        <v>-508.99062439553842</v>
      </c>
      <c r="F51" s="1" t="s">
        <v>205</v>
      </c>
      <c r="G51" s="7" t="str">
        <f t="shared" si="4"/>
        <v>42907.580</v>
      </c>
      <c r="H51" s="8">
        <f t="shared" si="5"/>
        <v>-509</v>
      </c>
      <c r="I51" s="21" t="s">
        <v>675</v>
      </c>
      <c r="J51" s="22" t="s">
        <v>676</v>
      </c>
      <c r="K51" s="21">
        <v>-509</v>
      </c>
      <c r="L51" s="21" t="s">
        <v>677</v>
      </c>
      <c r="M51" s="22" t="s">
        <v>212</v>
      </c>
      <c r="N51" s="22"/>
      <c r="O51" s="23" t="s">
        <v>614</v>
      </c>
      <c r="P51" s="23" t="s">
        <v>678</v>
      </c>
    </row>
    <row r="52" spans="1:16" ht="12.75" customHeight="1" thickBot="1" x14ac:dyDescent="0.25">
      <c r="A52" s="8" t="str">
        <f t="shared" si="0"/>
        <v> AOEB 2 </v>
      </c>
      <c r="B52" s="1" t="str">
        <f t="shared" si="1"/>
        <v>I</v>
      </c>
      <c r="C52" s="8">
        <f t="shared" si="2"/>
        <v>42925.714999999997</v>
      </c>
      <c r="D52" s="7" t="str">
        <f t="shared" si="3"/>
        <v>vis</v>
      </c>
      <c r="E52" s="20">
        <f>VLOOKUP(C52,Active!C$21:E$971,3,FALSE)</f>
        <v>-500.99106727149069</v>
      </c>
      <c r="F52" s="1" t="s">
        <v>205</v>
      </c>
      <c r="G52" s="7" t="str">
        <f t="shared" si="4"/>
        <v>42925.715</v>
      </c>
      <c r="H52" s="8">
        <f t="shared" si="5"/>
        <v>-501</v>
      </c>
      <c r="I52" s="21" t="s">
        <v>679</v>
      </c>
      <c r="J52" s="22" t="s">
        <v>680</v>
      </c>
      <c r="K52" s="21">
        <v>-501</v>
      </c>
      <c r="L52" s="21" t="s">
        <v>673</v>
      </c>
      <c r="M52" s="22" t="s">
        <v>212</v>
      </c>
      <c r="N52" s="22"/>
      <c r="O52" s="23" t="s">
        <v>681</v>
      </c>
      <c r="P52" s="23" t="s">
        <v>682</v>
      </c>
    </row>
    <row r="53" spans="1:16" ht="12.75" customHeight="1" thickBot="1" x14ac:dyDescent="0.25">
      <c r="A53" s="8" t="str">
        <f t="shared" si="0"/>
        <v> AOEB 2 </v>
      </c>
      <c r="B53" s="1" t="str">
        <f t="shared" si="1"/>
        <v>I</v>
      </c>
      <c r="C53" s="8">
        <f t="shared" si="2"/>
        <v>42925.714999999997</v>
      </c>
      <c r="D53" s="7" t="str">
        <f t="shared" si="3"/>
        <v>vis</v>
      </c>
      <c r="E53" s="20">
        <f>VLOOKUP(C53,Active!C$21:E$971,3,FALSE)</f>
        <v>-500.99106727149069</v>
      </c>
      <c r="F53" s="1" t="s">
        <v>205</v>
      </c>
      <c r="G53" s="7" t="str">
        <f t="shared" si="4"/>
        <v>42925.715</v>
      </c>
      <c r="H53" s="8">
        <f t="shared" si="5"/>
        <v>-501</v>
      </c>
      <c r="I53" s="21" t="s">
        <v>679</v>
      </c>
      <c r="J53" s="22" t="s">
        <v>680</v>
      </c>
      <c r="K53" s="21">
        <v>-501</v>
      </c>
      <c r="L53" s="21" t="s">
        <v>673</v>
      </c>
      <c r="M53" s="22" t="s">
        <v>212</v>
      </c>
      <c r="N53" s="22"/>
      <c r="O53" s="23" t="s">
        <v>648</v>
      </c>
      <c r="P53" s="23" t="s">
        <v>682</v>
      </c>
    </row>
    <row r="54" spans="1:16" ht="12.75" customHeight="1" thickBot="1" x14ac:dyDescent="0.25">
      <c r="A54" s="8" t="str">
        <f t="shared" si="0"/>
        <v> AOEB 2 </v>
      </c>
      <c r="B54" s="1" t="str">
        <f t="shared" si="1"/>
        <v>I</v>
      </c>
      <c r="C54" s="8">
        <f t="shared" si="2"/>
        <v>42934.781999999999</v>
      </c>
      <c r="D54" s="7" t="str">
        <f t="shared" si="3"/>
        <v>vis</v>
      </c>
      <c r="E54" s="20">
        <f>VLOOKUP(C54,Active!C$21:E$971,3,FALSE)</f>
        <v>-496.99150926521645</v>
      </c>
      <c r="F54" s="1" t="s">
        <v>205</v>
      </c>
      <c r="G54" s="7" t="str">
        <f t="shared" si="4"/>
        <v>42934.782</v>
      </c>
      <c r="H54" s="8">
        <f t="shared" si="5"/>
        <v>-497</v>
      </c>
      <c r="I54" s="21" t="s">
        <v>683</v>
      </c>
      <c r="J54" s="22" t="s">
        <v>684</v>
      </c>
      <c r="K54" s="21">
        <v>-497</v>
      </c>
      <c r="L54" s="21" t="s">
        <v>685</v>
      </c>
      <c r="M54" s="22" t="s">
        <v>212</v>
      </c>
      <c r="N54" s="22"/>
      <c r="O54" s="23" t="s">
        <v>653</v>
      </c>
      <c r="P54" s="23" t="s">
        <v>682</v>
      </c>
    </row>
    <row r="55" spans="1:16" ht="12.75" customHeight="1" thickBot="1" x14ac:dyDescent="0.25">
      <c r="A55" s="8" t="str">
        <f t="shared" si="0"/>
        <v> BBS 28 </v>
      </c>
      <c r="B55" s="1" t="str">
        <f t="shared" si="1"/>
        <v>I</v>
      </c>
      <c r="C55" s="8">
        <f t="shared" si="2"/>
        <v>42957.453999999998</v>
      </c>
      <c r="D55" s="7" t="str">
        <f t="shared" si="3"/>
        <v>vis</v>
      </c>
      <c r="E55" s="20">
        <f>VLOOKUP(C55,Active!C$21:E$971,3,FALSE)</f>
        <v>-486.99062924776666</v>
      </c>
      <c r="F55" s="1" t="s">
        <v>205</v>
      </c>
      <c r="G55" s="7" t="str">
        <f t="shared" si="4"/>
        <v>42957.454</v>
      </c>
      <c r="H55" s="8">
        <f t="shared" si="5"/>
        <v>-487</v>
      </c>
      <c r="I55" s="21" t="s">
        <v>686</v>
      </c>
      <c r="J55" s="22" t="s">
        <v>687</v>
      </c>
      <c r="K55" s="21">
        <v>-487</v>
      </c>
      <c r="L55" s="21" t="s">
        <v>677</v>
      </c>
      <c r="M55" s="22" t="s">
        <v>212</v>
      </c>
      <c r="N55" s="22"/>
      <c r="O55" s="23" t="s">
        <v>591</v>
      </c>
      <c r="P55" s="23" t="s">
        <v>678</v>
      </c>
    </row>
    <row r="56" spans="1:16" ht="12.75" customHeight="1" thickBot="1" x14ac:dyDescent="0.25">
      <c r="A56" s="8" t="str">
        <f t="shared" si="0"/>
        <v> BBS 29 </v>
      </c>
      <c r="B56" s="1" t="str">
        <f t="shared" si="1"/>
        <v>I</v>
      </c>
      <c r="C56" s="8">
        <f t="shared" si="2"/>
        <v>43016.392</v>
      </c>
      <c r="D56" s="7" t="str">
        <f t="shared" si="3"/>
        <v>vis</v>
      </c>
      <c r="E56" s="20">
        <f>VLOOKUP(C56,Active!C$21:E$971,3,FALSE)</f>
        <v>-460.99239942823112</v>
      </c>
      <c r="F56" s="1" t="s">
        <v>205</v>
      </c>
      <c r="G56" s="7" t="str">
        <f t="shared" si="4"/>
        <v>43016.392</v>
      </c>
      <c r="H56" s="8">
        <f t="shared" si="5"/>
        <v>-461</v>
      </c>
      <c r="I56" s="21" t="s">
        <v>688</v>
      </c>
      <c r="J56" s="22" t="s">
        <v>689</v>
      </c>
      <c r="K56" s="21">
        <v>-461</v>
      </c>
      <c r="L56" s="21" t="s">
        <v>690</v>
      </c>
      <c r="M56" s="22" t="s">
        <v>212</v>
      </c>
      <c r="N56" s="22"/>
      <c r="O56" s="23" t="s">
        <v>591</v>
      </c>
      <c r="P56" s="23" t="s">
        <v>691</v>
      </c>
    </row>
    <row r="57" spans="1:16" ht="12.75" customHeight="1" thickBot="1" x14ac:dyDescent="0.25">
      <c r="A57" s="8" t="str">
        <f t="shared" si="0"/>
        <v> BBS 29 </v>
      </c>
      <c r="B57" s="1" t="str">
        <f t="shared" si="1"/>
        <v>I</v>
      </c>
      <c r="C57" s="8">
        <f t="shared" si="2"/>
        <v>43016.394</v>
      </c>
      <c r="D57" s="7" t="str">
        <f t="shared" si="3"/>
        <v>vis</v>
      </c>
      <c r="E57" s="20">
        <f>VLOOKUP(C57,Active!C$21:E$971,3,FALSE)</f>
        <v>-460.99151720522309</v>
      </c>
      <c r="F57" s="1" t="s">
        <v>205</v>
      </c>
      <c r="G57" s="7" t="str">
        <f t="shared" si="4"/>
        <v>43016.394</v>
      </c>
      <c r="H57" s="8">
        <f t="shared" si="5"/>
        <v>-461</v>
      </c>
      <c r="I57" s="21" t="s">
        <v>692</v>
      </c>
      <c r="J57" s="22" t="s">
        <v>693</v>
      </c>
      <c r="K57" s="21">
        <v>-461</v>
      </c>
      <c r="L57" s="21" t="s">
        <v>685</v>
      </c>
      <c r="M57" s="22" t="s">
        <v>212</v>
      </c>
      <c r="N57" s="22"/>
      <c r="O57" s="23" t="s">
        <v>614</v>
      </c>
      <c r="P57" s="23" t="s">
        <v>691</v>
      </c>
    </row>
    <row r="58" spans="1:16" ht="12.75" customHeight="1" thickBot="1" x14ac:dyDescent="0.25">
      <c r="A58" s="8" t="str">
        <f t="shared" si="0"/>
        <v> BBS 32 </v>
      </c>
      <c r="B58" s="1" t="str">
        <f t="shared" si="1"/>
        <v>I</v>
      </c>
      <c r="C58" s="8">
        <f t="shared" si="2"/>
        <v>43188.68</v>
      </c>
      <c r="D58" s="7" t="str">
        <f t="shared" si="3"/>
        <v>vis</v>
      </c>
      <c r="E58" s="20">
        <f>VLOOKUP(C58,Active!C$21:E$971,3,FALSE)</f>
        <v>-384.99418063648386</v>
      </c>
      <c r="F58" s="1" t="s">
        <v>205</v>
      </c>
      <c r="G58" s="7" t="str">
        <f t="shared" si="4"/>
        <v>43188.680</v>
      </c>
      <c r="H58" s="8">
        <f t="shared" si="5"/>
        <v>-385</v>
      </c>
      <c r="I58" s="21" t="s">
        <v>694</v>
      </c>
      <c r="J58" s="22" t="s">
        <v>695</v>
      </c>
      <c r="K58" s="21">
        <v>-385</v>
      </c>
      <c r="L58" s="21" t="s">
        <v>696</v>
      </c>
      <c r="M58" s="22" t="s">
        <v>212</v>
      </c>
      <c r="N58" s="22"/>
      <c r="O58" s="23" t="s">
        <v>614</v>
      </c>
      <c r="P58" s="23" t="s">
        <v>697</v>
      </c>
    </row>
    <row r="59" spans="1:16" ht="12.75" customHeight="1" thickBot="1" x14ac:dyDescent="0.25">
      <c r="A59" s="8" t="str">
        <f t="shared" si="0"/>
        <v> BBS 33 </v>
      </c>
      <c r="B59" s="1" t="str">
        <f t="shared" si="1"/>
        <v>I</v>
      </c>
      <c r="C59" s="8">
        <f t="shared" si="2"/>
        <v>43288.428999999996</v>
      </c>
      <c r="D59" s="7" t="str">
        <f t="shared" si="3"/>
        <v>vis</v>
      </c>
      <c r="E59" s="20">
        <f>VLOOKUP(C59,Active!C$21:E$971,3,FALSE)</f>
        <v>-340.99374922943468</v>
      </c>
      <c r="F59" s="1" t="s">
        <v>205</v>
      </c>
      <c r="G59" s="7" t="str">
        <f t="shared" si="4"/>
        <v>43288.429</v>
      </c>
      <c r="H59" s="8">
        <f t="shared" si="5"/>
        <v>-341</v>
      </c>
      <c r="I59" s="21" t="s">
        <v>698</v>
      </c>
      <c r="J59" s="22" t="s">
        <v>699</v>
      </c>
      <c r="K59" s="21">
        <v>-341</v>
      </c>
      <c r="L59" s="21" t="s">
        <v>700</v>
      </c>
      <c r="M59" s="22" t="s">
        <v>212</v>
      </c>
      <c r="N59" s="22"/>
      <c r="O59" s="23" t="s">
        <v>614</v>
      </c>
      <c r="P59" s="23" t="s">
        <v>701</v>
      </c>
    </row>
    <row r="60" spans="1:16" ht="12.75" customHeight="1" thickBot="1" x14ac:dyDescent="0.25">
      <c r="A60" s="8" t="str">
        <f t="shared" si="0"/>
        <v> AOEB 2 </v>
      </c>
      <c r="B60" s="1" t="str">
        <f t="shared" si="1"/>
        <v>I</v>
      </c>
      <c r="C60" s="8">
        <f t="shared" si="2"/>
        <v>43290.692999999999</v>
      </c>
      <c r="D60" s="7" t="str">
        <f t="shared" si="3"/>
        <v>vis</v>
      </c>
      <c r="E60" s="20">
        <f>VLOOKUP(C60,Active!C$21:E$971,3,FALSE)</f>
        <v>-339.99507278450102</v>
      </c>
      <c r="F60" s="1" t="s">
        <v>205</v>
      </c>
      <c r="G60" s="7" t="str">
        <f t="shared" si="4"/>
        <v>43290.693</v>
      </c>
      <c r="H60" s="8">
        <f t="shared" si="5"/>
        <v>-340</v>
      </c>
      <c r="I60" s="21" t="s">
        <v>702</v>
      </c>
      <c r="J60" s="22" t="s">
        <v>703</v>
      </c>
      <c r="K60" s="21">
        <v>-340</v>
      </c>
      <c r="L60" s="21" t="s">
        <v>704</v>
      </c>
      <c r="M60" s="22" t="s">
        <v>212</v>
      </c>
      <c r="N60" s="22"/>
      <c r="O60" s="23" t="s">
        <v>705</v>
      </c>
      <c r="P60" s="23" t="s">
        <v>682</v>
      </c>
    </row>
    <row r="61" spans="1:16" ht="12.75" customHeight="1" thickBot="1" x14ac:dyDescent="0.25">
      <c r="A61" s="8" t="str">
        <f t="shared" si="0"/>
        <v> AOEB 2 </v>
      </c>
      <c r="B61" s="1" t="str">
        <f t="shared" si="1"/>
        <v>I</v>
      </c>
      <c r="C61" s="8">
        <f t="shared" si="2"/>
        <v>43290.697</v>
      </c>
      <c r="D61" s="7" t="str">
        <f t="shared" si="3"/>
        <v>vis</v>
      </c>
      <c r="E61" s="20">
        <f>VLOOKUP(C61,Active!C$21:E$971,3,FALSE)</f>
        <v>-339.99330833848489</v>
      </c>
      <c r="F61" s="1" t="s">
        <v>205</v>
      </c>
      <c r="G61" s="7" t="str">
        <f t="shared" si="4"/>
        <v>43290.697</v>
      </c>
      <c r="H61" s="8">
        <f t="shared" si="5"/>
        <v>-340</v>
      </c>
      <c r="I61" s="21" t="s">
        <v>706</v>
      </c>
      <c r="J61" s="22" t="s">
        <v>707</v>
      </c>
      <c r="K61" s="21">
        <v>-340</v>
      </c>
      <c r="L61" s="21" t="s">
        <v>708</v>
      </c>
      <c r="M61" s="22" t="s">
        <v>212</v>
      </c>
      <c r="N61" s="22"/>
      <c r="O61" s="23" t="s">
        <v>648</v>
      </c>
      <c r="P61" s="23" t="s">
        <v>682</v>
      </c>
    </row>
    <row r="62" spans="1:16" ht="12.75" customHeight="1" thickBot="1" x14ac:dyDescent="0.25">
      <c r="A62" s="8" t="str">
        <f t="shared" si="0"/>
        <v> AOEB 2 </v>
      </c>
      <c r="B62" s="1" t="str">
        <f t="shared" si="1"/>
        <v>I</v>
      </c>
      <c r="C62" s="8">
        <f t="shared" si="2"/>
        <v>43630.741000000002</v>
      </c>
      <c r="D62" s="7" t="str">
        <f t="shared" si="3"/>
        <v>vis</v>
      </c>
      <c r="E62" s="20">
        <f>VLOOKUP(C62,Active!C$21:E$971,3,FALSE)</f>
        <v>-189.99598809087061</v>
      </c>
      <c r="F62" s="1" t="s">
        <v>205</v>
      </c>
      <c r="G62" s="7" t="str">
        <f t="shared" si="4"/>
        <v>43630.741</v>
      </c>
      <c r="H62" s="8">
        <f t="shared" si="5"/>
        <v>-190</v>
      </c>
      <c r="I62" s="21" t="s">
        <v>709</v>
      </c>
      <c r="J62" s="22" t="s">
        <v>710</v>
      </c>
      <c r="K62" s="21">
        <v>-190</v>
      </c>
      <c r="L62" s="21" t="s">
        <v>711</v>
      </c>
      <c r="M62" s="22" t="s">
        <v>212</v>
      </c>
      <c r="N62" s="22"/>
      <c r="O62" s="23" t="s">
        <v>648</v>
      </c>
      <c r="P62" s="23" t="s">
        <v>682</v>
      </c>
    </row>
    <row r="63" spans="1:16" ht="12.75" customHeight="1" thickBot="1" x14ac:dyDescent="0.25">
      <c r="A63" s="8" t="str">
        <f t="shared" si="0"/>
        <v> BBS 37 </v>
      </c>
      <c r="B63" s="1" t="str">
        <f t="shared" si="1"/>
        <v>I</v>
      </c>
      <c r="C63" s="8">
        <f t="shared" si="2"/>
        <v>43662.476000000002</v>
      </c>
      <c r="D63" s="7" t="str">
        <f t="shared" si="3"/>
        <v>vis</v>
      </c>
      <c r="E63" s="20">
        <f>VLOOKUP(C63,Active!C$21:E$971,3,FALSE)</f>
        <v>-175.99731451316273</v>
      </c>
      <c r="F63" s="1" t="s">
        <v>205</v>
      </c>
      <c r="G63" s="7" t="str">
        <f t="shared" si="4"/>
        <v>43662.476</v>
      </c>
      <c r="H63" s="8">
        <f t="shared" si="5"/>
        <v>-176</v>
      </c>
      <c r="I63" s="21" t="s">
        <v>712</v>
      </c>
      <c r="J63" s="22" t="s">
        <v>713</v>
      </c>
      <c r="K63" s="21">
        <v>-176</v>
      </c>
      <c r="L63" s="21" t="s">
        <v>714</v>
      </c>
      <c r="M63" s="22" t="s">
        <v>212</v>
      </c>
      <c r="N63" s="22"/>
      <c r="O63" s="23" t="s">
        <v>614</v>
      </c>
      <c r="P63" s="23" t="s">
        <v>715</v>
      </c>
    </row>
    <row r="64" spans="1:16" ht="12.75" customHeight="1" thickBot="1" x14ac:dyDescent="0.25">
      <c r="A64" s="8" t="str">
        <f t="shared" si="0"/>
        <v> BBS 37 </v>
      </c>
      <c r="B64" s="1" t="str">
        <f t="shared" si="1"/>
        <v>I</v>
      </c>
      <c r="C64" s="8">
        <f t="shared" si="2"/>
        <v>43662.478000000003</v>
      </c>
      <c r="D64" s="7" t="str">
        <f t="shared" si="3"/>
        <v>vis</v>
      </c>
      <c r="E64" s="20">
        <f>VLOOKUP(C64,Active!C$21:E$971,3,FALSE)</f>
        <v>-175.99643229015464</v>
      </c>
      <c r="F64" s="1" t="s">
        <v>205</v>
      </c>
      <c r="G64" s="7" t="str">
        <f t="shared" si="4"/>
        <v>43662.478</v>
      </c>
      <c r="H64" s="8">
        <f t="shared" si="5"/>
        <v>-176</v>
      </c>
      <c r="I64" s="21" t="s">
        <v>716</v>
      </c>
      <c r="J64" s="22" t="s">
        <v>717</v>
      </c>
      <c r="K64" s="21">
        <v>-176</v>
      </c>
      <c r="L64" s="21" t="s">
        <v>718</v>
      </c>
      <c r="M64" s="22" t="s">
        <v>212</v>
      </c>
      <c r="N64" s="22"/>
      <c r="O64" s="23" t="s">
        <v>591</v>
      </c>
      <c r="P64" s="23" t="s">
        <v>715</v>
      </c>
    </row>
    <row r="65" spans="1:16" ht="12.75" customHeight="1" thickBot="1" x14ac:dyDescent="0.25">
      <c r="A65" s="8" t="str">
        <f t="shared" si="0"/>
        <v> BBS 38 </v>
      </c>
      <c r="B65" s="1" t="str">
        <f t="shared" si="1"/>
        <v>I</v>
      </c>
      <c r="C65" s="8">
        <f t="shared" si="2"/>
        <v>43746.36</v>
      </c>
      <c r="D65" s="7" t="str">
        <f t="shared" si="3"/>
        <v>vis</v>
      </c>
      <c r="E65" s="20">
        <f>VLOOKUP(C65,Active!C$21:E$971,3,FALSE)</f>
        <v>-138.99511711620661</v>
      </c>
      <c r="F65" s="1" t="s">
        <v>205</v>
      </c>
      <c r="G65" s="7" t="str">
        <f t="shared" si="4"/>
        <v>43746.360</v>
      </c>
      <c r="H65" s="8">
        <f t="shared" si="5"/>
        <v>-139</v>
      </c>
      <c r="I65" s="21" t="s">
        <v>719</v>
      </c>
      <c r="J65" s="22" t="s">
        <v>720</v>
      </c>
      <c r="K65" s="21">
        <v>-139</v>
      </c>
      <c r="L65" s="21" t="s">
        <v>704</v>
      </c>
      <c r="M65" s="22" t="s">
        <v>212</v>
      </c>
      <c r="N65" s="22"/>
      <c r="O65" s="23" t="s">
        <v>614</v>
      </c>
      <c r="P65" s="23" t="s">
        <v>721</v>
      </c>
    </row>
    <row r="66" spans="1:16" ht="12.75" customHeight="1" thickBot="1" x14ac:dyDescent="0.25">
      <c r="A66" s="8" t="str">
        <f t="shared" si="0"/>
        <v> BBS 39 </v>
      </c>
      <c r="B66" s="1" t="str">
        <f t="shared" si="1"/>
        <v>I</v>
      </c>
      <c r="C66" s="8">
        <f t="shared" si="2"/>
        <v>43755.417999999998</v>
      </c>
      <c r="D66" s="7" t="str">
        <f t="shared" si="3"/>
        <v>vis</v>
      </c>
      <c r="E66" s="20">
        <f>VLOOKUP(C66,Active!C$21:E$971,3,FALSE)</f>
        <v>-134.99952911347029</v>
      </c>
      <c r="F66" s="1" t="s">
        <v>205</v>
      </c>
      <c r="G66" s="7" t="str">
        <f t="shared" si="4"/>
        <v>43755.418</v>
      </c>
      <c r="H66" s="8">
        <f t="shared" si="5"/>
        <v>-135</v>
      </c>
      <c r="I66" s="21" t="s">
        <v>722</v>
      </c>
      <c r="J66" s="22" t="s">
        <v>723</v>
      </c>
      <c r="K66" s="21">
        <v>-135</v>
      </c>
      <c r="L66" s="21" t="s">
        <v>724</v>
      </c>
      <c r="M66" s="22" t="s">
        <v>212</v>
      </c>
      <c r="N66" s="22"/>
      <c r="O66" s="23" t="s">
        <v>591</v>
      </c>
      <c r="P66" s="23" t="s">
        <v>725</v>
      </c>
    </row>
    <row r="67" spans="1:16" ht="12.75" customHeight="1" thickBot="1" x14ac:dyDescent="0.25">
      <c r="A67" s="8" t="str">
        <f t="shared" si="0"/>
        <v> BBS 39 </v>
      </c>
      <c r="B67" s="1" t="str">
        <f t="shared" si="1"/>
        <v>I</v>
      </c>
      <c r="C67" s="8">
        <f t="shared" si="2"/>
        <v>43755.421000000002</v>
      </c>
      <c r="D67" s="7" t="str">
        <f t="shared" si="3"/>
        <v>vis</v>
      </c>
      <c r="E67" s="20">
        <f>VLOOKUP(C67,Active!C$21:E$971,3,FALSE)</f>
        <v>-134.99820577895656</v>
      </c>
      <c r="F67" s="1" t="s">
        <v>205</v>
      </c>
      <c r="G67" s="7" t="str">
        <f t="shared" si="4"/>
        <v>43755.421</v>
      </c>
      <c r="H67" s="8">
        <f t="shared" si="5"/>
        <v>-135</v>
      </c>
      <c r="I67" s="21" t="s">
        <v>726</v>
      </c>
      <c r="J67" s="22" t="s">
        <v>727</v>
      </c>
      <c r="K67" s="21">
        <v>-135</v>
      </c>
      <c r="L67" s="21" t="s">
        <v>728</v>
      </c>
      <c r="M67" s="22" t="s">
        <v>212</v>
      </c>
      <c r="N67" s="22"/>
      <c r="O67" s="23" t="s">
        <v>614</v>
      </c>
      <c r="P67" s="23" t="s">
        <v>725</v>
      </c>
    </row>
    <row r="68" spans="1:16" ht="12.75" customHeight="1" thickBot="1" x14ac:dyDescent="0.25">
      <c r="A68" s="8" t="str">
        <f t="shared" si="0"/>
        <v> BBS 43 </v>
      </c>
      <c r="B68" s="1" t="str">
        <f t="shared" si="1"/>
        <v>I</v>
      </c>
      <c r="C68" s="8">
        <f t="shared" si="2"/>
        <v>43968.512999999999</v>
      </c>
      <c r="D68" s="7" t="str">
        <f t="shared" si="3"/>
        <v>vis</v>
      </c>
      <c r="E68" s="20">
        <f>VLOOKUP(C68,Active!C$21:E$971,3,FALSE)</f>
        <v>-41.000873180222293</v>
      </c>
      <c r="F68" s="1" t="s">
        <v>205</v>
      </c>
      <c r="G68" s="7" t="str">
        <f t="shared" si="4"/>
        <v>43968.513</v>
      </c>
      <c r="H68" s="8">
        <f t="shared" si="5"/>
        <v>-41</v>
      </c>
      <c r="I68" s="21" t="s">
        <v>729</v>
      </c>
      <c r="J68" s="22" t="s">
        <v>730</v>
      </c>
      <c r="K68" s="21">
        <v>-41</v>
      </c>
      <c r="L68" s="21" t="s">
        <v>731</v>
      </c>
      <c r="M68" s="22" t="s">
        <v>212</v>
      </c>
      <c r="N68" s="22"/>
      <c r="O68" s="23" t="s">
        <v>614</v>
      </c>
      <c r="P68" s="23" t="s">
        <v>732</v>
      </c>
    </row>
    <row r="69" spans="1:16" ht="12.75" customHeight="1" thickBot="1" x14ac:dyDescent="0.25">
      <c r="A69" s="8" t="str">
        <f t="shared" si="0"/>
        <v> BBS 43 </v>
      </c>
      <c r="B69" s="1" t="str">
        <f t="shared" si="1"/>
        <v>I</v>
      </c>
      <c r="C69" s="8">
        <f t="shared" si="2"/>
        <v>43977.586000000003</v>
      </c>
      <c r="D69" s="7" t="str">
        <f t="shared" si="3"/>
        <v>vis</v>
      </c>
      <c r="E69" s="20">
        <f>VLOOKUP(C69,Active!C$21:E$971,3,FALSE)</f>
        <v>-36.998668504923828</v>
      </c>
      <c r="F69" s="1" t="s">
        <v>205</v>
      </c>
      <c r="G69" s="7" t="str">
        <f t="shared" si="4"/>
        <v>43977.586</v>
      </c>
      <c r="H69" s="8">
        <f t="shared" si="5"/>
        <v>-37</v>
      </c>
      <c r="I69" s="21" t="s">
        <v>733</v>
      </c>
      <c r="J69" s="22" t="s">
        <v>734</v>
      </c>
      <c r="K69" s="21">
        <v>-37</v>
      </c>
      <c r="L69" s="21" t="s">
        <v>735</v>
      </c>
      <c r="M69" s="22" t="s">
        <v>212</v>
      </c>
      <c r="N69" s="22"/>
      <c r="O69" s="23" t="s">
        <v>614</v>
      </c>
      <c r="P69" s="23" t="s">
        <v>732</v>
      </c>
    </row>
    <row r="70" spans="1:16" ht="12.75" customHeight="1" thickBot="1" x14ac:dyDescent="0.25">
      <c r="A70" s="8" t="str">
        <f t="shared" si="0"/>
        <v> BBS 44 </v>
      </c>
      <c r="B70" s="1" t="str">
        <f t="shared" si="1"/>
        <v>I</v>
      </c>
      <c r="C70" s="8">
        <f t="shared" si="2"/>
        <v>44061.463000000003</v>
      </c>
      <c r="D70" s="7" t="str">
        <f t="shared" si="3"/>
        <v>vis</v>
      </c>
      <c r="E70" s="20">
        <f>VLOOKUP(C70,Active!C$21:E$971,3,FALSE)</f>
        <v>4.4111150564003212E-4</v>
      </c>
      <c r="F70" s="1" t="s">
        <v>205</v>
      </c>
      <c r="G70" s="7" t="str">
        <f t="shared" si="4"/>
        <v>44061.463</v>
      </c>
      <c r="H70" s="8">
        <f t="shared" si="5"/>
        <v>0</v>
      </c>
      <c r="I70" s="21" t="s">
        <v>736</v>
      </c>
      <c r="J70" s="22" t="s">
        <v>737</v>
      </c>
      <c r="K70" s="21">
        <v>0</v>
      </c>
      <c r="L70" s="21" t="s">
        <v>724</v>
      </c>
      <c r="M70" s="22" t="s">
        <v>212</v>
      </c>
      <c r="N70" s="22"/>
      <c r="O70" s="23" t="s">
        <v>614</v>
      </c>
      <c r="P70" s="23" t="s">
        <v>738</v>
      </c>
    </row>
    <row r="71" spans="1:16" ht="12.75" customHeight="1" thickBot="1" x14ac:dyDescent="0.25">
      <c r="A71" s="8" t="str">
        <f t="shared" si="0"/>
        <v> AOEB 2 </v>
      </c>
      <c r="B71" s="1" t="str">
        <f t="shared" si="1"/>
        <v>I</v>
      </c>
      <c r="C71" s="8">
        <f t="shared" si="2"/>
        <v>44088.667999999998</v>
      </c>
      <c r="D71" s="7" t="str">
        <f t="shared" si="3"/>
        <v>vis</v>
      </c>
      <c r="E71" s="20">
        <f>VLOOKUP(C71,Active!C$21:E$971,3,FALSE)</f>
        <v>12.000879576338123</v>
      </c>
      <c r="F71" s="1" t="s">
        <v>205</v>
      </c>
      <c r="G71" s="7" t="str">
        <f t="shared" si="4"/>
        <v>44088.668</v>
      </c>
      <c r="H71" s="8">
        <f t="shared" si="5"/>
        <v>12</v>
      </c>
      <c r="I71" s="21" t="s">
        <v>739</v>
      </c>
      <c r="J71" s="22" t="s">
        <v>740</v>
      </c>
      <c r="K71" s="21">
        <v>12</v>
      </c>
      <c r="L71" s="21" t="s">
        <v>741</v>
      </c>
      <c r="M71" s="22" t="s">
        <v>212</v>
      </c>
      <c r="N71" s="22"/>
      <c r="O71" s="23" t="s">
        <v>648</v>
      </c>
      <c r="P71" s="23" t="s">
        <v>682</v>
      </c>
    </row>
    <row r="72" spans="1:16" ht="12.75" customHeight="1" thickBot="1" x14ac:dyDescent="0.25">
      <c r="A72" s="8" t="str">
        <f t="shared" si="0"/>
        <v> BBS 47 </v>
      </c>
      <c r="B72" s="1" t="str">
        <f t="shared" si="1"/>
        <v>I</v>
      </c>
      <c r="C72" s="8">
        <f t="shared" si="2"/>
        <v>44342.567999999999</v>
      </c>
      <c r="D72" s="7" t="str">
        <f t="shared" si="3"/>
        <v>vis</v>
      </c>
      <c r="E72" s="20">
        <f>VLOOKUP(C72,Active!C$21:E$971,3,FALSE)</f>
        <v>123.99909042807876</v>
      </c>
      <c r="F72" s="1" t="s">
        <v>205</v>
      </c>
      <c r="G72" s="7" t="str">
        <f t="shared" si="4"/>
        <v>44342.568</v>
      </c>
      <c r="H72" s="8">
        <f t="shared" si="5"/>
        <v>124</v>
      </c>
      <c r="I72" s="21" t="s">
        <v>742</v>
      </c>
      <c r="J72" s="22" t="s">
        <v>743</v>
      </c>
      <c r="K72" s="21">
        <v>124</v>
      </c>
      <c r="L72" s="21" t="s">
        <v>731</v>
      </c>
      <c r="M72" s="22" t="s">
        <v>212</v>
      </c>
      <c r="N72" s="22"/>
      <c r="O72" s="23" t="s">
        <v>614</v>
      </c>
      <c r="P72" s="23" t="s">
        <v>744</v>
      </c>
    </row>
    <row r="73" spans="1:16" ht="12.75" customHeight="1" thickBot="1" x14ac:dyDescent="0.25">
      <c r="A73" s="8" t="str">
        <f t="shared" si="0"/>
        <v> BBS 48 </v>
      </c>
      <c r="B73" s="1" t="str">
        <f t="shared" si="1"/>
        <v>I</v>
      </c>
      <c r="C73" s="8">
        <f t="shared" si="2"/>
        <v>44376.576999999997</v>
      </c>
      <c r="D73" s="7" t="str">
        <f t="shared" si="3"/>
        <v>vis</v>
      </c>
      <c r="E73" s="20">
        <f>VLOOKUP(C73,Active!C$21:E$971,3,FALSE)</f>
        <v>139.00085156575747</v>
      </c>
      <c r="F73" s="1" t="s">
        <v>205</v>
      </c>
      <c r="G73" s="7" t="str">
        <f t="shared" si="4"/>
        <v>44376.577</v>
      </c>
      <c r="H73" s="8">
        <f t="shared" si="5"/>
        <v>139</v>
      </c>
      <c r="I73" s="21" t="s">
        <v>745</v>
      </c>
      <c r="J73" s="22" t="s">
        <v>746</v>
      </c>
      <c r="K73" s="21">
        <v>139</v>
      </c>
      <c r="L73" s="21" t="s">
        <v>741</v>
      </c>
      <c r="M73" s="22" t="s">
        <v>212</v>
      </c>
      <c r="N73" s="22"/>
      <c r="O73" s="23" t="s">
        <v>614</v>
      </c>
      <c r="P73" s="23" t="s">
        <v>747</v>
      </c>
    </row>
    <row r="74" spans="1:16" ht="12.75" customHeight="1" thickBot="1" x14ac:dyDescent="0.25">
      <c r="A74" s="8" t="str">
        <f t="shared" si="0"/>
        <v> BBS 49 </v>
      </c>
      <c r="B74" s="1" t="str">
        <f t="shared" si="1"/>
        <v>I</v>
      </c>
      <c r="C74" s="8">
        <f t="shared" si="2"/>
        <v>44451.383999999998</v>
      </c>
      <c r="D74" s="7" t="str">
        <f t="shared" si="3"/>
        <v>vis</v>
      </c>
      <c r="E74" s="20">
        <f>VLOOKUP(C74,Active!C$21:E$971,3,FALSE)</f>
        <v>171.99907984140219</v>
      </c>
      <c r="F74" s="1" t="s">
        <v>205</v>
      </c>
      <c r="G74" s="7" t="str">
        <f t="shared" si="4"/>
        <v>44451.384</v>
      </c>
      <c r="H74" s="8">
        <f t="shared" si="5"/>
        <v>172</v>
      </c>
      <c r="I74" s="21" t="s">
        <v>748</v>
      </c>
      <c r="J74" s="22" t="s">
        <v>749</v>
      </c>
      <c r="K74" s="21">
        <v>172</v>
      </c>
      <c r="L74" s="21" t="s">
        <v>731</v>
      </c>
      <c r="M74" s="22" t="s">
        <v>212</v>
      </c>
      <c r="N74" s="22"/>
      <c r="O74" s="23" t="s">
        <v>614</v>
      </c>
      <c r="P74" s="23" t="s">
        <v>750</v>
      </c>
    </row>
    <row r="75" spans="1:16" ht="12.75" customHeight="1" thickBot="1" x14ac:dyDescent="0.25">
      <c r="A75" s="8" t="str">
        <f t="shared" ref="A75:A138" si="6">P75</f>
        <v> BBS 50 </v>
      </c>
      <c r="B75" s="1" t="str">
        <f t="shared" ref="B75:B138" si="7">IF(H75=INT(H75),"I","II")</f>
        <v>I</v>
      </c>
      <c r="C75" s="8">
        <f t="shared" ref="C75:C138" si="8">1*G75</f>
        <v>44485.385000000002</v>
      </c>
      <c r="D75" s="7" t="str">
        <f t="shared" ref="D75:D138" si="9">VLOOKUP(F75,I$1:J$5,2,FALSE)</f>
        <v>vis</v>
      </c>
      <c r="E75" s="20">
        <f>VLOOKUP(C75,Active!C$21:E$971,3,FALSE)</f>
        <v>186.99731208705182</v>
      </c>
      <c r="F75" s="1" t="s">
        <v>205</v>
      </c>
      <c r="G75" s="7" t="str">
        <f t="shared" ref="G75:G138" si="10">MID(I75,3,LEN(I75)-3)</f>
        <v>44485.385</v>
      </c>
      <c r="H75" s="8">
        <f t="shared" ref="H75:H138" si="11">1*K75</f>
        <v>187</v>
      </c>
      <c r="I75" s="21" t="s">
        <v>751</v>
      </c>
      <c r="J75" s="22" t="s">
        <v>752</v>
      </c>
      <c r="K75" s="21">
        <v>187</v>
      </c>
      <c r="L75" s="21" t="s">
        <v>753</v>
      </c>
      <c r="M75" s="22" t="s">
        <v>212</v>
      </c>
      <c r="N75" s="22"/>
      <c r="O75" s="23" t="s">
        <v>614</v>
      </c>
      <c r="P75" s="23" t="s">
        <v>754</v>
      </c>
    </row>
    <row r="76" spans="1:16" ht="12.75" customHeight="1" thickBot="1" x14ac:dyDescent="0.25">
      <c r="A76" s="8" t="str">
        <f t="shared" si="6"/>
        <v> BBS 50 </v>
      </c>
      <c r="B76" s="1" t="str">
        <f t="shared" si="7"/>
        <v>I</v>
      </c>
      <c r="C76" s="8">
        <f t="shared" si="8"/>
        <v>44485.387000000002</v>
      </c>
      <c r="D76" s="7" t="str">
        <f t="shared" si="9"/>
        <v>vis</v>
      </c>
      <c r="E76" s="20">
        <f>VLOOKUP(C76,Active!C$21:E$971,3,FALSE)</f>
        <v>186.99819431005989</v>
      </c>
      <c r="F76" s="1" t="s">
        <v>205</v>
      </c>
      <c r="G76" s="7" t="str">
        <f t="shared" si="10"/>
        <v>44485.387</v>
      </c>
      <c r="H76" s="8">
        <f t="shared" si="11"/>
        <v>187</v>
      </c>
      <c r="I76" s="21" t="s">
        <v>755</v>
      </c>
      <c r="J76" s="22" t="s">
        <v>756</v>
      </c>
      <c r="K76" s="21">
        <v>187</v>
      </c>
      <c r="L76" s="21" t="s">
        <v>757</v>
      </c>
      <c r="M76" s="22" t="s">
        <v>212</v>
      </c>
      <c r="N76" s="22"/>
      <c r="O76" s="23" t="s">
        <v>591</v>
      </c>
      <c r="P76" s="23" t="s">
        <v>754</v>
      </c>
    </row>
    <row r="77" spans="1:16" ht="12.75" customHeight="1" thickBot="1" x14ac:dyDescent="0.25">
      <c r="A77" s="8" t="str">
        <f t="shared" si="6"/>
        <v> AOEB 2 </v>
      </c>
      <c r="B77" s="1" t="str">
        <f t="shared" si="7"/>
        <v>I</v>
      </c>
      <c r="C77" s="8">
        <f t="shared" si="8"/>
        <v>44487.654999999999</v>
      </c>
      <c r="D77" s="7" t="str">
        <f t="shared" si="9"/>
        <v>vis</v>
      </c>
      <c r="E77" s="20">
        <f>VLOOKUP(C77,Active!C$21:E$971,3,FALSE)</f>
        <v>187.99863520100649</v>
      </c>
      <c r="F77" s="1" t="s">
        <v>205</v>
      </c>
      <c r="G77" s="7" t="str">
        <f t="shared" si="10"/>
        <v>44487.655</v>
      </c>
      <c r="H77" s="8">
        <f t="shared" si="11"/>
        <v>188</v>
      </c>
      <c r="I77" s="21" t="s">
        <v>758</v>
      </c>
      <c r="J77" s="22" t="s">
        <v>759</v>
      </c>
      <c r="K77" s="21">
        <v>188</v>
      </c>
      <c r="L77" s="21" t="s">
        <v>207</v>
      </c>
      <c r="M77" s="22" t="s">
        <v>212</v>
      </c>
      <c r="N77" s="22"/>
      <c r="O77" s="23" t="s">
        <v>760</v>
      </c>
      <c r="P77" s="23" t="s">
        <v>682</v>
      </c>
    </row>
    <row r="78" spans="1:16" ht="12.75" customHeight="1" thickBot="1" x14ac:dyDescent="0.25">
      <c r="A78" s="8" t="str">
        <f t="shared" si="6"/>
        <v> BBS 54 </v>
      </c>
      <c r="B78" s="1" t="str">
        <f t="shared" si="7"/>
        <v>I</v>
      </c>
      <c r="C78" s="8">
        <f t="shared" si="8"/>
        <v>44707.553999999996</v>
      </c>
      <c r="D78" s="7" t="str">
        <f t="shared" si="9"/>
        <v>vis</v>
      </c>
      <c r="E78" s="20">
        <f>VLOOKUP(C78,Active!C$21:E$971,3,FALSE)</f>
        <v>284.99861380709751</v>
      </c>
      <c r="F78" s="1" t="s">
        <v>205</v>
      </c>
      <c r="G78" s="7" t="str">
        <f t="shared" si="10"/>
        <v>44707.554</v>
      </c>
      <c r="H78" s="8">
        <f t="shared" si="11"/>
        <v>285</v>
      </c>
      <c r="I78" s="21" t="s">
        <v>761</v>
      </c>
      <c r="J78" s="22" t="s">
        <v>762</v>
      </c>
      <c r="K78" s="21">
        <v>285</v>
      </c>
      <c r="L78" s="21" t="s">
        <v>207</v>
      </c>
      <c r="M78" s="22" t="s">
        <v>212</v>
      </c>
      <c r="N78" s="22"/>
      <c r="O78" s="23" t="s">
        <v>614</v>
      </c>
      <c r="P78" s="23" t="s">
        <v>763</v>
      </c>
    </row>
    <row r="79" spans="1:16" ht="12.75" customHeight="1" thickBot="1" x14ac:dyDescent="0.25">
      <c r="A79" s="8" t="str">
        <f t="shared" si="6"/>
        <v> AOEB 2 </v>
      </c>
      <c r="B79" s="1" t="str">
        <f t="shared" si="7"/>
        <v>I</v>
      </c>
      <c r="C79" s="8">
        <f t="shared" si="8"/>
        <v>44709.821000000004</v>
      </c>
      <c r="D79" s="7" t="str">
        <f t="shared" si="9"/>
        <v>vis</v>
      </c>
      <c r="E79" s="20">
        <f>VLOOKUP(C79,Active!C$21:E$971,3,FALSE)</f>
        <v>285.99861358654488</v>
      </c>
      <c r="F79" s="1" t="s">
        <v>205</v>
      </c>
      <c r="G79" s="7" t="str">
        <f t="shared" si="10"/>
        <v>44709.821</v>
      </c>
      <c r="H79" s="8">
        <f t="shared" si="11"/>
        <v>286</v>
      </c>
      <c r="I79" s="21" t="s">
        <v>764</v>
      </c>
      <c r="J79" s="22" t="s">
        <v>765</v>
      </c>
      <c r="K79" s="21">
        <v>286</v>
      </c>
      <c r="L79" s="21" t="s">
        <v>207</v>
      </c>
      <c r="M79" s="22" t="s">
        <v>212</v>
      </c>
      <c r="N79" s="22"/>
      <c r="O79" s="23" t="s">
        <v>766</v>
      </c>
      <c r="P79" s="23" t="s">
        <v>682</v>
      </c>
    </row>
    <row r="80" spans="1:16" ht="12.75" customHeight="1" thickBot="1" x14ac:dyDescent="0.25">
      <c r="A80" s="8" t="str">
        <f t="shared" si="6"/>
        <v> AOEB 2 </v>
      </c>
      <c r="B80" s="1" t="str">
        <f t="shared" si="7"/>
        <v>I</v>
      </c>
      <c r="C80" s="8">
        <f t="shared" si="8"/>
        <v>44734.758000000002</v>
      </c>
      <c r="D80" s="7" t="str">
        <f t="shared" si="9"/>
        <v>vis</v>
      </c>
      <c r="E80" s="20">
        <f>VLOOKUP(C80,Active!C$21:E$971,3,FALSE)</f>
        <v>296.99861116043076</v>
      </c>
      <c r="F80" s="1" t="s">
        <v>205</v>
      </c>
      <c r="G80" s="7" t="str">
        <f t="shared" si="10"/>
        <v>44734.758</v>
      </c>
      <c r="H80" s="8">
        <f t="shared" si="11"/>
        <v>297</v>
      </c>
      <c r="I80" s="21" t="s">
        <v>767</v>
      </c>
      <c r="J80" s="22" t="s">
        <v>768</v>
      </c>
      <c r="K80" s="21">
        <v>297</v>
      </c>
      <c r="L80" s="21" t="s">
        <v>207</v>
      </c>
      <c r="M80" s="22" t="s">
        <v>212</v>
      </c>
      <c r="N80" s="22"/>
      <c r="O80" s="23" t="s">
        <v>766</v>
      </c>
      <c r="P80" s="23" t="s">
        <v>682</v>
      </c>
    </row>
    <row r="81" spans="1:16" ht="12.75" customHeight="1" thickBot="1" x14ac:dyDescent="0.25">
      <c r="A81" s="8" t="str">
        <f t="shared" si="6"/>
        <v> BBS 55 </v>
      </c>
      <c r="B81" s="1" t="str">
        <f t="shared" si="7"/>
        <v>I</v>
      </c>
      <c r="C81" s="8">
        <f t="shared" si="8"/>
        <v>44757.421000000002</v>
      </c>
      <c r="D81" s="7" t="str">
        <f t="shared" si="9"/>
        <v>vis</v>
      </c>
      <c r="E81" s="20">
        <f>VLOOKUP(C81,Active!C$21:E$971,3,FALSE)</f>
        <v>306.99552117434581</v>
      </c>
      <c r="F81" s="1" t="s">
        <v>205</v>
      </c>
      <c r="G81" s="7" t="str">
        <f t="shared" si="10"/>
        <v>44757.421</v>
      </c>
      <c r="H81" s="8">
        <f t="shared" si="11"/>
        <v>307</v>
      </c>
      <c r="I81" s="21" t="s">
        <v>769</v>
      </c>
      <c r="J81" s="22" t="s">
        <v>770</v>
      </c>
      <c r="K81" s="21">
        <v>307</v>
      </c>
      <c r="L81" s="21" t="s">
        <v>771</v>
      </c>
      <c r="M81" s="22" t="s">
        <v>212</v>
      </c>
      <c r="N81" s="22"/>
      <c r="O81" s="23" t="s">
        <v>772</v>
      </c>
      <c r="P81" s="23" t="s">
        <v>773</v>
      </c>
    </row>
    <row r="82" spans="1:16" ht="13.5" thickBot="1" x14ac:dyDescent="0.25">
      <c r="A82" s="8" t="str">
        <f t="shared" si="6"/>
        <v> BBS 55 </v>
      </c>
      <c r="B82" s="1" t="str">
        <f t="shared" si="7"/>
        <v>I</v>
      </c>
      <c r="C82" s="8">
        <f t="shared" si="8"/>
        <v>44757.425999999999</v>
      </c>
      <c r="D82" s="7" t="str">
        <f t="shared" si="9"/>
        <v>vis</v>
      </c>
      <c r="E82" s="20">
        <f>VLOOKUP(C82,Active!C$21:E$971,3,FALSE)</f>
        <v>306.99772673186442</v>
      </c>
      <c r="F82" s="1" t="s">
        <v>205</v>
      </c>
      <c r="G82" s="7" t="str">
        <f t="shared" si="10"/>
        <v>44757.426</v>
      </c>
      <c r="H82" s="8">
        <f t="shared" si="11"/>
        <v>307</v>
      </c>
      <c r="I82" s="21" t="s">
        <v>774</v>
      </c>
      <c r="J82" s="22" t="s">
        <v>775</v>
      </c>
      <c r="K82" s="21">
        <v>307</v>
      </c>
      <c r="L82" s="21" t="s">
        <v>776</v>
      </c>
      <c r="M82" s="22" t="s">
        <v>212</v>
      </c>
      <c r="N82" s="22"/>
      <c r="O82" s="23" t="s">
        <v>591</v>
      </c>
      <c r="P82" s="23" t="s">
        <v>773</v>
      </c>
    </row>
    <row r="83" spans="1:16" ht="13.5" thickBot="1" x14ac:dyDescent="0.25">
      <c r="A83" s="8" t="str">
        <f t="shared" si="6"/>
        <v> BBS 55 </v>
      </c>
      <c r="B83" s="1" t="str">
        <f t="shared" si="7"/>
        <v>I</v>
      </c>
      <c r="C83" s="8">
        <f t="shared" si="8"/>
        <v>44757.428</v>
      </c>
      <c r="D83" s="7" t="str">
        <f t="shared" si="9"/>
        <v>vis</v>
      </c>
      <c r="E83" s="20">
        <f>VLOOKUP(C83,Active!C$21:E$971,3,FALSE)</f>
        <v>306.99860895487245</v>
      </c>
      <c r="F83" s="1" t="s">
        <v>205</v>
      </c>
      <c r="G83" s="7" t="str">
        <f t="shared" si="10"/>
        <v>44757.428</v>
      </c>
      <c r="H83" s="8">
        <f t="shared" si="11"/>
        <v>307</v>
      </c>
      <c r="I83" s="21" t="s">
        <v>777</v>
      </c>
      <c r="J83" s="22" t="s">
        <v>778</v>
      </c>
      <c r="K83" s="21">
        <v>307</v>
      </c>
      <c r="L83" s="21" t="s">
        <v>207</v>
      </c>
      <c r="M83" s="22" t="s">
        <v>212</v>
      </c>
      <c r="N83" s="22"/>
      <c r="O83" s="23" t="s">
        <v>614</v>
      </c>
      <c r="P83" s="23" t="s">
        <v>773</v>
      </c>
    </row>
    <row r="84" spans="1:16" ht="13.5" thickBot="1" x14ac:dyDescent="0.25">
      <c r="A84" s="8" t="str">
        <f t="shared" si="6"/>
        <v> BBS 56 </v>
      </c>
      <c r="B84" s="1" t="str">
        <f t="shared" si="7"/>
        <v>I</v>
      </c>
      <c r="C84" s="8">
        <f t="shared" si="8"/>
        <v>44816.362000000001</v>
      </c>
      <c r="D84" s="7" t="str">
        <f t="shared" si="9"/>
        <v>vis</v>
      </c>
      <c r="E84" s="20">
        <f>VLOOKUP(C84,Active!C$21:E$971,3,FALSE)</f>
        <v>332.99507432839187</v>
      </c>
      <c r="F84" s="1" t="s">
        <v>205</v>
      </c>
      <c r="G84" s="7" t="str">
        <f t="shared" si="10"/>
        <v>44816.362</v>
      </c>
      <c r="H84" s="8">
        <f t="shared" si="11"/>
        <v>333</v>
      </c>
      <c r="I84" s="21" t="s">
        <v>779</v>
      </c>
      <c r="J84" s="22" t="s">
        <v>780</v>
      </c>
      <c r="K84" s="21">
        <v>333</v>
      </c>
      <c r="L84" s="21" t="s">
        <v>781</v>
      </c>
      <c r="M84" s="22" t="s">
        <v>212</v>
      </c>
      <c r="N84" s="22"/>
      <c r="O84" s="23" t="s">
        <v>782</v>
      </c>
      <c r="P84" s="23" t="s">
        <v>783</v>
      </c>
    </row>
    <row r="85" spans="1:16" ht="13.5" thickBot="1" x14ac:dyDescent="0.25">
      <c r="A85" s="8" t="str">
        <f t="shared" si="6"/>
        <v> BBS 61 </v>
      </c>
      <c r="B85" s="1" t="str">
        <f t="shared" si="7"/>
        <v>I</v>
      </c>
      <c r="C85" s="8">
        <f t="shared" si="8"/>
        <v>45131.482000000004</v>
      </c>
      <c r="D85" s="7" t="str">
        <f t="shared" si="9"/>
        <v>vis</v>
      </c>
      <c r="E85" s="20">
        <f>VLOOKUP(C85,Active!C$21:E$971,3,FALSE)</f>
        <v>471.9981314516711</v>
      </c>
      <c r="F85" s="1" t="s">
        <v>205</v>
      </c>
      <c r="G85" s="7" t="str">
        <f t="shared" si="10"/>
        <v>45131.482</v>
      </c>
      <c r="H85" s="8">
        <f t="shared" si="11"/>
        <v>472</v>
      </c>
      <c r="I85" s="21" t="s">
        <v>784</v>
      </c>
      <c r="J85" s="22" t="s">
        <v>785</v>
      </c>
      <c r="K85" s="21">
        <v>472</v>
      </c>
      <c r="L85" s="21" t="s">
        <v>757</v>
      </c>
      <c r="M85" s="22" t="s">
        <v>212</v>
      </c>
      <c r="N85" s="22"/>
      <c r="O85" s="23" t="s">
        <v>614</v>
      </c>
      <c r="P85" s="23" t="s">
        <v>786</v>
      </c>
    </row>
    <row r="86" spans="1:16" ht="13.5" thickBot="1" x14ac:dyDescent="0.25">
      <c r="A86" s="8" t="str">
        <f t="shared" si="6"/>
        <v> AOEB 2 </v>
      </c>
      <c r="B86" s="1" t="str">
        <f t="shared" si="7"/>
        <v>I</v>
      </c>
      <c r="C86" s="8">
        <f t="shared" si="8"/>
        <v>45217.631999999998</v>
      </c>
      <c r="D86" s="7" t="str">
        <f t="shared" si="9"/>
        <v>vis</v>
      </c>
      <c r="E86" s="20">
        <f>VLOOKUP(C86,Active!C$21:E$971,3,FALSE)</f>
        <v>509.99988751656571</v>
      </c>
      <c r="F86" s="1" t="s">
        <v>205</v>
      </c>
      <c r="G86" s="7" t="str">
        <f t="shared" si="10"/>
        <v>45217.632</v>
      </c>
      <c r="H86" s="8">
        <f t="shared" si="11"/>
        <v>510</v>
      </c>
      <c r="I86" s="21" t="s">
        <v>787</v>
      </c>
      <c r="J86" s="22" t="s">
        <v>788</v>
      </c>
      <c r="K86" s="21">
        <v>510</v>
      </c>
      <c r="L86" s="21" t="s">
        <v>789</v>
      </c>
      <c r="M86" s="22" t="s">
        <v>212</v>
      </c>
      <c r="N86" s="22"/>
      <c r="O86" s="23" t="s">
        <v>790</v>
      </c>
      <c r="P86" s="23" t="s">
        <v>682</v>
      </c>
    </row>
    <row r="87" spans="1:16" ht="13.5" thickBot="1" x14ac:dyDescent="0.25">
      <c r="A87" s="8" t="str">
        <f t="shared" si="6"/>
        <v> BBS 63 </v>
      </c>
      <c r="B87" s="1" t="str">
        <f t="shared" si="7"/>
        <v>I</v>
      </c>
      <c r="C87" s="8">
        <f t="shared" si="8"/>
        <v>45274.307999999997</v>
      </c>
      <c r="D87" s="7" t="str">
        <f t="shared" si="9"/>
        <v>vis</v>
      </c>
      <c r="E87" s="20">
        <f>VLOOKUP(C87,Active!C$21:E$971,3,FALSE)</f>
        <v>535.00032311417567</v>
      </c>
      <c r="F87" s="1" t="s">
        <v>205</v>
      </c>
      <c r="G87" s="7" t="str">
        <f t="shared" si="10"/>
        <v>45274.308</v>
      </c>
      <c r="H87" s="8">
        <f t="shared" si="11"/>
        <v>535</v>
      </c>
      <c r="I87" s="21" t="s">
        <v>791</v>
      </c>
      <c r="J87" s="22" t="s">
        <v>792</v>
      </c>
      <c r="K87" s="21">
        <v>535</v>
      </c>
      <c r="L87" s="21" t="s">
        <v>724</v>
      </c>
      <c r="M87" s="22" t="s">
        <v>212</v>
      </c>
      <c r="N87" s="22"/>
      <c r="O87" s="23" t="s">
        <v>614</v>
      </c>
      <c r="P87" s="23" t="s">
        <v>793</v>
      </c>
    </row>
    <row r="88" spans="1:16" ht="13.5" thickBot="1" x14ac:dyDescent="0.25">
      <c r="A88" s="8" t="str">
        <f t="shared" si="6"/>
        <v> BBS 65 </v>
      </c>
      <c r="B88" s="1" t="str">
        <f t="shared" si="7"/>
        <v>I</v>
      </c>
      <c r="C88" s="8">
        <f t="shared" si="8"/>
        <v>45387.652000000002</v>
      </c>
      <c r="D88" s="7" t="str">
        <f t="shared" si="9"/>
        <v>vis</v>
      </c>
      <c r="E88" s="20">
        <f>VLOOKUP(C88,Active!C$21:E$971,3,FALSE)</f>
        <v>584.99766541736642</v>
      </c>
      <c r="F88" s="1" t="s">
        <v>205</v>
      </c>
      <c r="G88" s="7" t="str">
        <f t="shared" si="10"/>
        <v>45387.652</v>
      </c>
      <c r="H88" s="8">
        <f t="shared" si="11"/>
        <v>585</v>
      </c>
      <c r="I88" s="21" t="s">
        <v>794</v>
      </c>
      <c r="J88" s="22" t="s">
        <v>795</v>
      </c>
      <c r="K88" s="21">
        <v>585</v>
      </c>
      <c r="L88" s="21" t="s">
        <v>776</v>
      </c>
      <c r="M88" s="22" t="s">
        <v>212</v>
      </c>
      <c r="N88" s="22"/>
      <c r="O88" s="23" t="s">
        <v>614</v>
      </c>
      <c r="P88" s="23" t="s">
        <v>796</v>
      </c>
    </row>
    <row r="89" spans="1:16" ht="13.5" thickBot="1" x14ac:dyDescent="0.25">
      <c r="A89" s="8" t="str">
        <f t="shared" si="6"/>
        <v> BBS 66 </v>
      </c>
      <c r="B89" s="1" t="str">
        <f t="shared" si="7"/>
        <v>I</v>
      </c>
      <c r="C89" s="8">
        <f t="shared" si="8"/>
        <v>45428.462</v>
      </c>
      <c r="D89" s="7" t="str">
        <f t="shared" si="9"/>
        <v>vis</v>
      </c>
      <c r="E89" s="20">
        <f>VLOOKUP(C89,Active!C$21:E$971,3,FALSE)</f>
        <v>602.99942589337763</v>
      </c>
      <c r="F89" s="1" t="s">
        <v>205</v>
      </c>
      <c r="G89" s="7" t="str">
        <f t="shared" si="10"/>
        <v>45428.462</v>
      </c>
      <c r="H89" s="8">
        <f t="shared" si="11"/>
        <v>603</v>
      </c>
      <c r="I89" s="21" t="s">
        <v>797</v>
      </c>
      <c r="J89" s="22" t="s">
        <v>798</v>
      </c>
      <c r="K89" s="21">
        <v>603</v>
      </c>
      <c r="L89" s="21" t="s">
        <v>799</v>
      </c>
      <c r="M89" s="22" t="s">
        <v>212</v>
      </c>
      <c r="N89" s="22"/>
      <c r="O89" s="23" t="s">
        <v>614</v>
      </c>
      <c r="P89" s="23" t="s">
        <v>800</v>
      </c>
    </row>
    <row r="90" spans="1:16" ht="13.5" thickBot="1" x14ac:dyDescent="0.25">
      <c r="A90" s="8" t="str">
        <f t="shared" si="6"/>
        <v> BBS 66 </v>
      </c>
      <c r="B90" s="1" t="str">
        <f t="shared" si="7"/>
        <v>I</v>
      </c>
      <c r="C90" s="8">
        <f t="shared" si="8"/>
        <v>45471.538</v>
      </c>
      <c r="D90" s="7" t="str">
        <f t="shared" si="9"/>
        <v>vis</v>
      </c>
      <c r="E90" s="20">
        <f>VLOOKUP(C90,Active!C$21:E$971,3,FALSE)</f>
        <v>622.0007450373306</v>
      </c>
      <c r="F90" s="1" t="s">
        <v>205</v>
      </c>
      <c r="G90" s="7" t="str">
        <f t="shared" si="10"/>
        <v>45471.538</v>
      </c>
      <c r="H90" s="8">
        <f t="shared" si="11"/>
        <v>622</v>
      </c>
      <c r="I90" s="21" t="s">
        <v>801</v>
      </c>
      <c r="J90" s="22" t="s">
        <v>802</v>
      </c>
      <c r="K90" s="21">
        <v>622</v>
      </c>
      <c r="L90" s="21" t="s">
        <v>741</v>
      </c>
      <c r="M90" s="22" t="s">
        <v>212</v>
      </c>
      <c r="N90" s="22"/>
      <c r="O90" s="23" t="s">
        <v>614</v>
      </c>
      <c r="P90" s="23" t="s">
        <v>800</v>
      </c>
    </row>
    <row r="91" spans="1:16" ht="13.5" thickBot="1" x14ac:dyDescent="0.25">
      <c r="A91" s="8" t="str">
        <f t="shared" si="6"/>
        <v> AOEB 2 </v>
      </c>
      <c r="B91" s="1" t="str">
        <f t="shared" si="7"/>
        <v>I</v>
      </c>
      <c r="C91" s="8">
        <f t="shared" si="8"/>
        <v>45523.68</v>
      </c>
      <c r="D91" s="7" t="str">
        <f t="shared" si="9"/>
        <v>vis</v>
      </c>
      <c r="E91" s="20">
        <f>VLOOKUP(C91,Active!C$21:E$971,3,FALSE)</f>
        <v>645.00118107605215</v>
      </c>
      <c r="F91" s="1" t="s">
        <v>205</v>
      </c>
      <c r="G91" s="7" t="str">
        <f t="shared" si="10"/>
        <v>45523.680</v>
      </c>
      <c r="H91" s="8">
        <f t="shared" si="11"/>
        <v>645</v>
      </c>
      <c r="I91" s="21" t="s">
        <v>803</v>
      </c>
      <c r="J91" s="22" t="s">
        <v>804</v>
      </c>
      <c r="K91" s="21">
        <v>645</v>
      </c>
      <c r="L91" s="21" t="s">
        <v>735</v>
      </c>
      <c r="M91" s="22" t="s">
        <v>212</v>
      </c>
      <c r="N91" s="22"/>
      <c r="O91" s="23" t="s">
        <v>766</v>
      </c>
      <c r="P91" s="23" t="s">
        <v>682</v>
      </c>
    </row>
    <row r="92" spans="1:16" ht="13.5" thickBot="1" x14ac:dyDescent="0.25">
      <c r="A92" s="8" t="str">
        <f t="shared" si="6"/>
        <v> BBS 67 </v>
      </c>
      <c r="B92" s="1" t="str">
        <f t="shared" si="7"/>
        <v>I</v>
      </c>
      <c r="C92" s="8">
        <f t="shared" si="8"/>
        <v>45530.48</v>
      </c>
      <c r="D92" s="7" t="str">
        <f t="shared" si="9"/>
        <v>vis</v>
      </c>
      <c r="E92" s="20">
        <f>VLOOKUP(C92,Active!C$21:E$971,3,FALSE)</f>
        <v>648.00073930288227</v>
      </c>
      <c r="F92" s="1" t="s">
        <v>205</v>
      </c>
      <c r="G92" s="7" t="str">
        <f t="shared" si="10"/>
        <v>45530.480</v>
      </c>
      <c r="H92" s="8">
        <f t="shared" si="11"/>
        <v>648</v>
      </c>
      <c r="I92" s="21" t="s">
        <v>805</v>
      </c>
      <c r="J92" s="22" t="s">
        <v>806</v>
      </c>
      <c r="K92" s="21">
        <v>648</v>
      </c>
      <c r="L92" s="21" t="s">
        <v>741</v>
      </c>
      <c r="M92" s="22" t="s">
        <v>212</v>
      </c>
      <c r="N92" s="22"/>
      <c r="O92" s="23" t="s">
        <v>807</v>
      </c>
      <c r="P92" s="23" t="s">
        <v>808</v>
      </c>
    </row>
    <row r="93" spans="1:16" ht="13.5" thickBot="1" x14ac:dyDescent="0.25">
      <c r="A93" s="8" t="str">
        <f t="shared" si="6"/>
        <v> BBS 68 </v>
      </c>
      <c r="B93" s="1" t="str">
        <f t="shared" si="7"/>
        <v>I</v>
      </c>
      <c r="C93" s="8">
        <f t="shared" si="8"/>
        <v>45555.400999999998</v>
      </c>
      <c r="D93" s="7" t="str">
        <f t="shared" si="9"/>
        <v>vis</v>
      </c>
      <c r="E93" s="20">
        <f>VLOOKUP(C93,Active!C$21:E$971,3,FALSE)</f>
        <v>658.99367909270359</v>
      </c>
      <c r="F93" s="1" t="s">
        <v>205</v>
      </c>
      <c r="G93" s="7" t="str">
        <f t="shared" si="10"/>
        <v>45555.401</v>
      </c>
      <c r="H93" s="8">
        <f t="shared" si="11"/>
        <v>659</v>
      </c>
      <c r="I93" s="21" t="s">
        <v>809</v>
      </c>
      <c r="J93" s="22" t="s">
        <v>810</v>
      </c>
      <c r="K93" s="21">
        <v>659</v>
      </c>
      <c r="L93" s="21" t="s">
        <v>811</v>
      </c>
      <c r="M93" s="22" t="s">
        <v>212</v>
      </c>
      <c r="N93" s="22"/>
      <c r="O93" s="23" t="s">
        <v>782</v>
      </c>
      <c r="P93" s="23" t="s">
        <v>812</v>
      </c>
    </row>
    <row r="94" spans="1:16" ht="13.5" thickBot="1" x14ac:dyDescent="0.25">
      <c r="A94" s="8" t="str">
        <f t="shared" si="6"/>
        <v> BBS 68 </v>
      </c>
      <c r="B94" s="1" t="str">
        <f t="shared" si="7"/>
        <v>I</v>
      </c>
      <c r="C94" s="8">
        <f t="shared" si="8"/>
        <v>45555.415000000001</v>
      </c>
      <c r="D94" s="7" t="str">
        <f t="shared" si="9"/>
        <v>vis</v>
      </c>
      <c r="E94" s="20">
        <f>VLOOKUP(C94,Active!C$21:E$971,3,FALSE)</f>
        <v>658.99985465376005</v>
      </c>
      <c r="F94" s="1" t="s">
        <v>205</v>
      </c>
      <c r="G94" s="7" t="str">
        <f t="shared" si="10"/>
        <v>45555.415</v>
      </c>
      <c r="H94" s="8">
        <f t="shared" si="11"/>
        <v>659</v>
      </c>
      <c r="I94" s="21" t="s">
        <v>813</v>
      </c>
      <c r="J94" s="22" t="s">
        <v>814</v>
      </c>
      <c r="K94" s="21">
        <v>659</v>
      </c>
      <c r="L94" s="21" t="s">
        <v>789</v>
      </c>
      <c r="M94" s="22" t="s">
        <v>212</v>
      </c>
      <c r="N94" s="22"/>
      <c r="O94" s="23" t="s">
        <v>614</v>
      </c>
      <c r="P94" s="23" t="s">
        <v>812</v>
      </c>
    </row>
    <row r="95" spans="1:16" ht="13.5" thickBot="1" x14ac:dyDescent="0.25">
      <c r="A95" s="8" t="str">
        <f t="shared" si="6"/>
        <v> BBS 68 </v>
      </c>
      <c r="B95" s="1" t="str">
        <f t="shared" si="7"/>
        <v>I</v>
      </c>
      <c r="C95" s="8">
        <f t="shared" si="8"/>
        <v>45580.347000000002</v>
      </c>
      <c r="D95" s="7" t="str">
        <f t="shared" si="9"/>
        <v>vis</v>
      </c>
      <c r="E95" s="20">
        <f>VLOOKUP(C95,Active!C$21:E$971,3,FALSE)</f>
        <v>669.99764667012732</v>
      </c>
      <c r="F95" s="1" t="s">
        <v>205</v>
      </c>
      <c r="G95" s="7" t="str">
        <f t="shared" si="10"/>
        <v>45580.347</v>
      </c>
      <c r="H95" s="8">
        <f t="shared" si="11"/>
        <v>670</v>
      </c>
      <c r="I95" s="21" t="s">
        <v>815</v>
      </c>
      <c r="J95" s="22" t="s">
        <v>816</v>
      </c>
      <c r="K95" s="21">
        <v>670</v>
      </c>
      <c r="L95" s="21" t="s">
        <v>776</v>
      </c>
      <c r="M95" s="22" t="s">
        <v>212</v>
      </c>
      <c r="N95" s="22"/>
      <c r="O95" s="23" t="s">
        <v>614</v>
      </c>
      <c r="P95" s="23" t="s">
        <v>812</v>
      </c>
    </row>
    <row r="96" spans="1:16" ht="13.5" thickBot="1" x14ac:dyDescent="0.25">
      <c r="A96" s="8" t="str">
        <f t="shared" si="6"/>
        <v> AOEB 2 </v>
      </c>
      <c r="B96" s="1" t="str">
        <f t="shared" si="7"/>
        <v>I</v>
      </c>
      <c r="C96" s="8">
        <f t="shared" si="8"/>
        <v>45591.688000000002</v>
      </c>
      <c r="D96" s="7" t="str">
        <f t="shared" si="9"/>
        <v>vis</v>
      </c>
      <c r="E96" s="20">
        <f>VLOOKUP(C96,Active!C$21:E$971,3,FALSE)</f>
        <v>675.00029223637239</v>
      </c>
      <c r="F96" s="1" t="s">
        <v>205</v>
      </c>
      <c r="G96" s="7" t="str">
        <f t="shared" si="10"/>
        <v>45591.688</v>
      </c>
      <c r="H96" s="8">
        <f t="shared" si="11"/>
        <v>675</v>
      </c>
      <c r="I96" s="21" t="s">
        <v>817</v>
      </c>
      <c r="J96" s="22" t="s">
        <v>818</v>
      </c>
      <c r="K96" s="21">
        <v>675</v>
      </c>
      <c r="L96" s="21" t="s">
        <v>724</v>
      </c>
      <c r="M96" s="22" t="s">
        <v>212</v>
      </c>
      <c r="N96" s="22"/>
      <c r="O96" s="23" t="s">
        <v>648</v>
      </c>
      <c r="P96" s="23" t="s">
        <v>682</v>
      </c>
    </row>
    <row r="97" spans="1:16" ht="13.5" thickBot="1" x14ac:dyDescent="0.25">
      <c r="A97" s="8" t="str">
        <f t="shared" si="6"/>
        <v> AOEB 2 </v>
      </c>
      <c r="B97" s="1" t="str">
        <f t="shared" si="7"/>
        <v>I</v>
      </c>
      <c r="C97" s="8">
        <f t="shared" si="8"/>
        <v>45788.915999999997</v>
      </c>
      <c r="D97" s="7" t="str">
        <f t="shared" si="9"/>
        <v>vis</v>
      </c>
      <c r="E97" s="20">
        <f>VLOOKUP(C97,Active!C$21:E$971,3,FALSE)</f>
        <v>761.9998319365161</v>
      </c>
      <c r="F97" s="1" t="s">
        <v>205</v>
      </c>
      <c r="G97" s="7" t="str">
        <f t="shared" si="10"/>
        <v>45788.916</v>
      </c>
      <c r="H97" s="8">
        <f t="shared" si="11"/>
        <v>762</v>
      </c>
      <c r="I97" s="21" t="s">
        <v>819</v>
      </c>
      <c r="J97" s="22" t="s">
        <v>820</v>
      </c>
      <c r="K97" s="21">
        <v>762</v>
      </c>
      <c r="L97" s="21" t="s">
        <v>789</v>
      </c>
      <c r="M97" s="22" t="s">
        <v>212</v>
      </c>
      <c r="N97" s="22"/>
      <c r="O97" s="23" t="s">
        <v>821</v>
      </c>
      <c r="P97" s="23" t="s">
        <v>682</v>
      </c>
    </row>
    <row r="98" spans="1:16" ht="13.5" thickBot="1" x14ac:dyDescent="0.25">
      <c r="A98" s="8" t="str">
        <f t="shared" si="6"/>
        <v> BBS 71 </v>
      </c>
      <c r="B98" s="1" t="str">
        <f t="shared" si="7"/>
        <v>I</v>
      </c>
      <c r="C98" s="8">
        <f t="shared" si="8"/>
        <v>45802.519</v>
      </c>
      <c r="D98" s="7" t="str">
        <f t="shared" si="9"/>
        <v>vis</v>
      </c>
      <c r="E98" s="20">
        <f>VLOOKUP(C98,Active!C$21:E$971,3,FALSE)</f>
        <v>768.00027172468674</v>
      </c>
      <c r="F98" s="1" t="s">
        <v>205</v>
      </c>
      <c r="G98" s="7" t="str">
        <f t="shared" si="10"/>
        <v>45802.519</v>
      </c>
      <c r="H98" s="8">
        <f t="shared" si="11"/>
        <v>768</v>
      </c>
      <c r="I98" s="21" t="s">
        <v>822</v>
      </c>
      <c r="J98" s="22" t="s">
        <v>823</v>
      </c>
      <c r="K98" s="21">
        <v>768</v>
      </c>
      <c r="L98" s="21" t="s">
        <v>724</v>
      </c>
      <c r="M98" s="22" t="s">
        <v>212</v>
      </c>
      <c r="N98" s="22"/>
      <c r="O98" s="23" t="s">
        <v>614</v>
      </c>
      <c r="P98" s="23" t="s">
        <v>824</v>
      </c>
    </row>
    <row r="99" spans="1:16" ht="13.5" thickBot="1" x14ac:dyDescent="0.25">
      <c r="A99" s="8" t="str">
        <f t="shared" si="6"/>
        <v> AOEB 2 </v>
      </c>
      <c r="B99" s="1" t="str">
        <f t="shared" si="7"/>
        <v>I</v>
      </c>
      <c r="C99" s="8">
        <f t="shared" si="8"/>
        <v>45813.851999999999</v>
      </c>
      <c r="D99" s="7" t="str">
        <f t="shared" si="9"/>
        <v>vis</v>
      </c>
      <c r="E99" s="20">
        <f>VLOOKUP(C99,Active!C$21:E$971,3,FALSE)</f>
        <v>772.99938839889955</v>
      </c>
      <c r="F99" s="1" t="s">
        <v>205</v>
      </c>
      <c r="G99" s="7" t="str">
        <f t="shared" si="10"/>
        <v>45813.852</v>
      </c>
      <c r="H99" s="8">
        <f t="shared" si="11"/>
        <v>773</v>
      </c>
      <c r="I99" s="21" t="s">
        <v>825</v>
      </c>
      <c r="J99" s="22" t="s">
        <v>826</v>
      </c>
      <c r="K99" s="21">
        <v>773</v>
      </c>
      <c r="L99" s="21" t="s">
        <v>799</v>
      </c>
      <c r="M99" s="22" t="s">
        <v>212</v>
      </c>
      <c r="N99" s="22"/>
      <c r="O99" s="23" t="s">
        <v>821</v>
      </c>
      <c r="P99" s="23" t="s">
        <v>682</v>
      </c>
    </row>
    <row r="100" spans="1:16" ht="13.5" thickBot="1" x14ac:dyDescent="0.25">
      <c r="A100" s="8" t="str">
        <f t="shared" si="6"/>
        <v> AOEB 2 </v>
      </c>
      <c r="B100" s="1" t="str">
        <f t="shared" si="7"/>
        <v>I</v>
      </c>
      <c r="C100" s="8">
        <f t="shared" si="8"/>
        <v>45847.858</v>
      </c>
      <c r="D100" s="7" t="str">
        <f t="shared" si="9"/>
        <v>vis</v>
      </c>
      <c r="E100" s="20">
        <f>VLOOKUP(C100,Active!C$21:E$971,3,FALSE)</f>
        <v>787.99982620206777</v>
      </c>
      <c r="F100" s="1" t="s">
        <v>205</v>
      </c>
      <c r="G100" s="7" t="str">
        <f t="shared" si="10"/>
        <v>45847.858</v>
      </c>
      <c r="H100" s="8">
        <f t="shared" si="11"/>
        <v>788</v>
      </c>
      <c r="I100" s="21" t="s">
        <v>827</v>
      </c>
      <c r="J100" s="22" t="s">
        <v>828</v>
      </c>
      <c r="K100" s="21">
        <v>788</v>
      </c>
      <c r="L100" s="21" t="s">
        <v>789</v>
      </c>
      <c r="M100" s="22" t="s">
        <v>212</v>
      </c>
      <c r="N100" s="22"/>
      <c r="O100" s="23" t="s">
        <v>821</v>
      </c>
      <c r="P100" s="23" t="s">
        <v>682</v>
      </c>
    </row>
    <row r="101" spans="1:16" ht="13.5" thickBot="1" x14ac:dyDescent="0.25">
      <c r="A101" s="8" t="str">
        <f t="shared" si="6"/>
        <v> BBS 72 </v>
      </c>
      <c r="B101" s="1" t="str">
        <f t="shared" si="7"/>
        <v>I</v>
      </c>
      <c r="C101" s="8">
        <f t="shared" si="8"/>
        <v>45861.464</v>
      </c>
      <c r="D101" s="7" t="str">
        <f t="shared" si="9"/>
        <v>vis</v>
      </c>
      <c r="E101" s="20">
        <f>VLOOKUP(C101,Active!C$21:E$971,3,FALSE)</f>
        <v>794.00158932474892</v>
      </c>
      <c r="F101" s="1" t="s">
        <v>205</v>
      </c>
      <c r="G101" s="7" t="str">
        <f t="shared" si="10"/>
        <v>45861.464</v>
      </c>
      <c r="H101" s="8">
        <f t="shared" si="11"/>
        <v>794</v>
      </c>
      <c r="I101" s="21" t="s">
        <v>829</v>
      </c>
      <c r="J101" s="22" t="s">
        <v>830</v>
      </c>
      <c r="K101" s="21">
        <v>794</v>
      </c>
      <c r="L101" s="21" t="s">
        <v>728</v>
      </c>
      <c r="M101" s="22" t="s">
        <v>212</v>
      </c>
      <c r="N101" s="22"/>
      <c r="O101" s="23" t="s">
        <v>614</v>
      </c>
      <c r="P101" s="23" t="s">
        <v>831</v>
      </c>
    </row>
    <row r="102" spans="1:16" ht="13.5" thickBot="1" x14ac:dyDescent="0.25">
      <c r="A102" s="8" t="str">
        <f t="shared" si="6"/>
        <v> BRNO 27 </v>
      </c>
      <c r="B102" s="1" t="str">
        <f t="shared" si="7"/>
        <v>I</v>
      </c>
      <c r="C102" s="8">
        <f t="shared" si="8"/>
        <v>45879.591999999997</v>
      </c>
      <c r="D102" s="7" t="str">
        <f t="shared" si="9"/>
        <v>vis</v>
      </c>
      <c r="E102" s="20">
        <f>VLOOKUP(C102,Active!C$21:E$971,3,FALSE)</f>
        <v>801.99805866827001</v>
      </c>
      <c r="F102" s="1" t="s">
        <v>205</v>
      </c>
      <c r="G102" s="7" t="str">
        <f t="shared" si="10"/>
        <v>45879.592</v>
      </c>
      <c r="H102" s="8">
        <f t="shared" si="11"/>
        <v>802</v>
      </c>
      <c r="I102" s="21" t="s">
        <v>832</v>
      </c>
      <c r="J102" s="22" t="s">
        <v>833</v>
      </c>
      <c r="K102" s="21">
        <v>802</v>
      </c>
      <c r="L102" s="21" t="s">
        <v>757</v>
      </c>
      <c r="M102" s="22" t="s">
        <v>212</v>
      </c>
      <c r="N102" s="22"/>
      <c r="O102" s="23" t="s">
        <v>834</v>
      </c>
      <c r="P102" s="23" t="s">
        <v>835</v>
      </c>
    </row>
    <row r="103" spans="1:16" ht="13.5" thickBot="1" x14ac:dyDescent="0.25">
      <c r="A103" s="8" t="str">
        <f t="shared" si="6"/>
        <v> BRNO 27 </v>
      </c>
      <c r="B103" s="1" t="str">
        <f t="shared" si="7"/>
        <v>I</v>
      </c>
      <c r="C103" s="8">
        <f t="shared" si="8"/>
        <v>45879.597000000002</v>
      </c>
      <c r="D103" s="7" t="str">
        <f t="shared" si="9"/>
        <v>vis</v>
      </c>
      <c r="E103" s="20">
        <f>VLOOKUP(C103,Active!C$21:E$971,3,FALSE)</f>
        <v>802.00026422579174</v>
      </c>
      <c r="F103" s="1" t="s">
        <v>205</v>
      </c>
      <c r="G103" s="7" t="str">
        <f t="shared" si="10"/>
        <v>45879.597</v>
      </c>
      <c r="H103" s="8">
        <f t="shared" si="11"/>
        <v>802</v>
      </c>
      <c r="I103" s="21" t="s">
        <v>836</v>
      </c>
      <c r="J103" s="22" t="s">
        <v>837</v>
      </c>
      <c r="K103" s="21">
        <v>802</v>
      </c>
      <c r="L103" s="21" t="s">
        <v>724</v>
      </c>
      <c r="M103" s="22" t="s">
        <v>212</v>
      </c>
      <c r="N103" s="22"/>
      <c r="O103" s="23" t="s">
        <v>566</v>
      </c>
      <c r="P103" s="23" t="s">
        <v>835</v>
      </c>
    </row>
    <row r="104" spans="1:16" ht="13.5" thickBot="1" x14ac:dyDescent="0.25">
      <c r="A104" s="8" t="str">
        <f t="shared" si="6"/>
        <v> BBS 73 </v>
      </c>
      <c r="B104" s="1" t="str">
        <f t="shared" si="7"/>
        <v>I</v>
      </c>
      <c r="C104" s="8">
        <f t="shared" si="8"/>
        <v>45920.404000000002</v>
      </c>
      <c r="D104" s="7" t="str">
        <f t="shared" si="9"/>
        <v>vis</v>
      </c>
      <c r="E104" s="20">
        <f>VLOOKUP(C104,Active!C$21:E$971,3,FALSE)</f>
        <v>820.00070136729244</v>
      </c>
      <c r="F104" s="1" t="s">
        <v>205</v>
      </c>
      <c r="G104" s="7" t="str">
        <f t="shared" si="10"/>
        <v>45920.404</v>
      </c>
      <c r="H104" s="8">
        <f t="shared" si="11"/>
        <v>820</v>
      </c>
      <c r="I104" s="21" t="s">
        <v>838</v>
      </c>
      <c r="J104" s="22" t="s">
        <v>839</v>
      </c>
      <c r="K104" s="21">
        <v>820</v>
      </c>
      <c r="L104" s="21" t="s">
        <v>741</v>
      </c>
      <c r="M104" s="22" t="s">
        <v>212</v>
      </c>
      <c r="N104" s="22"/>
      <c r="O104" s="23" t="s">
        <v>614</v>
      </c>
      <c r="P104" s="23" t="s">
        <v>840</v>
      </c>
    </row>
    <row r="105" spans="1:16" ht="13.5" thickBot="1" x14ac:dyDescent="0.25">
      <c r="A105" s="8" t="str">
        <f t="shared" si="6"/>
        <v> BBS 77 </v>
      </c>
      <c r="B105" s="1" t="str">
        <f t="shared" si="7"/>
        <v>I</v>
      </c>
      <c r="C105" s="8">
        <f t="shared" si="8"/>
        <v>46176.56</v>
      </c>
      <c r="D105" s="7" t="str">
        <f t="shared" si="9"/>
        <v>vis</v>
      </c>
      <c r="E105" s="20">
        <f>VLOOKUP(C105,Active!C$21:E$971,3,FALSE)</f>
        <v>932.99405977193135</v>
      </c>
      <c r="F105" s="1" t="s">
        <v>205</v>
      </c>
      <c r="G105" s="7" t="str">
        <f t="shared" si="10"/>
        <v>46176.560</v>
      </c>
      <c r="H105" s="8">
        <f t="shared" si="11"/>
        <v>933</v>
      </c>
      <c r="I105" s="21" t="s">
        <v>841</v>
      </c>
      <c r="J105" s="22" t="s">
        <v>842</v>
      </c>
      <c r="K105" s="21">
        <v>933</v>
      </c>
      <c r="L105" s="21" t="s">
        <v>843</v>
      </c>
      <c r="M105" s="22" t="s">
        <v>212</v>
      </c>
      <c r="N105" s="22"/>
      <c r="O105" s="23" t="s">
        <v>844</v>
      </c>
      <c r="P105" s="23" t="s">
        <v>845</v>
      </c>
    </row>
    <row r="106" spans="1:16" ht="13.5" thickBot="1" x14ac:dyDescent="0.25">
      <c r="A106" s="8" t="str">
        <f t="shared" si="6"/>
        <v> BBS 76 </v>
      </c>
      <c r="B106" s="1" t="str">
        <f t="shared" si="7"/>
        <v>I</v>
      </c>
      <c r="C106" s="8">
        <f t="shared" si="8"/>
        <v>46176.578000000001</v>
      </c>
      <c r="D106" s="7" t="str">
        <f t="shared" si="9"/>
        <v>vis</v>
      </c>
      <c r="E106" s="20">
        <f>VLOOKUP(C106,Active!C$21:E$971,3,FALSE)</f>
        <v>933.001999779004</v>
      </c>
      <c r="F106" s="1" t="s">
        <v>205</v>
      </c>
      <c r="G106" s="7" t="str">
        <f t="shared" si="10"/>
        <v>46176.578</v>
      </c>
      <c r="H106" s="8">
        <f t="shared" si="11"/>
        <v>933</v>
      </c>
      <c r="I106" s="21" t="s">
        <v>846</v>
      </c>
      <c r="J106" s="22" t="s">
        <v>847</v>
      </c>
      <c r="K106" s="21">
        <v>933</v>
      </c>
      <c r="L106" s="21" t="s">
        <v>848</v>
      </c>
      <c r="M106" s="22" t="s">
        <v>212</v>
      </c>
      <c r="N106" s="22"/>
      <c r="O106" s="23" t="s">
        <v>614</v>
      </c>
      <c r="P106" s="23" t="s">
        <v>849</v>
      </c>
    </row>
    <row r="107" spans="1:16" ht="13.5" thickBot="1" x14ac:dyDescent="0.25">
      <c r="A107" s="8" t="str">
        <f t="shared" si="6"/>
        <v> AOEB 2 </v>
      </c>
      <c r="B107" s="1" t="str">
        <f t="shared" si="7"/>
        <v>I</v>
      </c>
      <c r="C107" s="8">
        <f t="shared" si="8"/>
        <v>46178.841</v>
      </c>
      <c r="D107" s="7" t="str">
        <f t="shared" si="9"/>
        <v>vis</v>
      </c>
      <c r="E107" s="20">
        <f>VLOOKUP(C107,Active!C$21:E$971,3,FALSE)</f>
        <v>934.00023511243194</v>
      </c>
      <c r="F107" s="1" t="s">
        <v>205</v>
      </c>
      <c r="G107" s="7" t="str">
        <f t="shared" si="10"/>
        <v>46178.841</v>
      </c>
      <c r="H107" s="8">
        <f t="shared" si="11"/>
        <v>934</v>
      </c>
      <c r="I107" s="21" t="s">
        <v>850</v>
      </c>
      <c r="J107" s="22" t="s">
        <v>851</v>
      </c>
      <c r="K107" s="21">
        <v>934</v>
      </c>
      <c r="L107" s="21" t="s">
        <v>724</v>
      </c>
      <c r="M107" s="22" t="s">
        <v>212</v>
      </c>
      <c r="N107" s="22"/>
      <c r="O107" s="23" t="s">
        <v>821</v>
      </c>
      <c r="P107" s="23" t="s">
        <v>682</v>
      </c>
    </row>
    <row r="108" spans="1:16" ht="13.5" thickBot="1" x14ac:dyDescent="0.25">
      <c r="A108" s="8" t="str">
        <f t="shared" si="6"/>
        <v> AOEB 2 </v>
      </c>
      <c r="B108" s="1" t="str">
        <f t="shared" si="7"/>
        <v>I</v>
      </c>
      <c r="C108" s="8">
        <f t="shared" si="8"/>
        <v>46203.784</v>
      </c>
      <c r="D108" s="7" t="str">
        <f t="shared" si="9"/>
        <v>vis</v>
      </c>
      <c r="E108" s="20">
        <f>VLOOKUP(C108,Active!C$21:E$971,3,FALSE)</f>
        <v>945.00287935534209</v>
      </c>
      <c r="F108" s="1" t="s">
        <v>205</v>
      </c>
      <c r="G108" s="7" t="str">
        <f t="shared" si="10"/>
        <v>46203.784</v>
      </c>
      <c r="H108" s="8">
        <f t="shared" si="11"/>
        <v>945</v>
      </c>
      <c r="I108" s="21" t="s">
        <v>852</v>
      </c>
      <c r="J108" s="22" t="s">
        <v>853</v>
      </c>
      <c r="K108" s="21">
        <v>945</v>
      </c>
      <c r="L108" s="21" t="s">
        <v>854</v>
      </c>
      <c r="M108" s="22" t="s">
        <v>212</v>
      </c>
      <c r="N108" s="22"/>
      <c r="O108" s="23" t="s">
        <v>766</v>
      </c>
      <c r="P108" s="23" t="s">
        <v>682</v>
      </c>
    </row>
    <row r="109" spans="1:16" ht="13.5" thickBot="1" x14ac:dyDescent="0.25">
      <c r="A109" s="8" t="str">
        <f t="shared" si="6"/>
        <v> AOEB 2 </v>
      </c>
      <c r="B109" s="1" t="str">
        <f t="shared" si="7"/>
        <v>I</v>
      </c>
      <c r="C109" s="8">
        <f t="shared" si="8"/>
        <v>46212.845999999998</v>
      </c>
      <c r="D109" s="7" t="str">
        <f t="shared" si="9"/>
        <v>vis</v>
      </c>
      <c r="E109" s="20">
        <f>VLOOKUP(C109,Active!C$21:E$971,3,FALSE)</f>
        <v>949.00023180409448</v>
      </c>
      <c r="F109" s="1" t="s">
        <v>205</v>
      </c>
      <c r="G109" s="7" t="str">
        <f t="shared" si="10"/>
        <v>46212.846</v>
      </c>
      <c r="H109" s="8">
        <f t="shared" si="11"/>
        <v>949</v>
      </c>
      <c r="I109" s="21" t="s">
        <v>855</v>
      </c>
      <c r="J109" s="22" t="s">
        <v>856</v>
      </c>
      <c r="K109" s="21">
        <v>949</v>
      </c>
      <c r="L109" s="21" t="s">
        <v>724</v>
      </c>
      <c r="M109" s="22" t="s">
        <v>212</v>
      </c>
      <c r="N109" s="22"/>
      <c r="O109" s="23" t="s">
        <v>857</v>
      </c>
      <c r="P109" s="23" t="s">
        <v>682</v>
      </c>
    </row>
    <row r="110" spans="1:16" ht="13.5" thickBot="1" x14ac:dyDescent="0.25">
      <c r="A110" s="8" t="str">
        <f t="shared" si="6"/>
        <v> AOEB 2 </v>
      </c>
      <c r="B110" s="1" t="str">
        <f t="shared" si="7"/>
        <v>I</v>
      </c>
      <c r="C110" s="8">
        <f t="shared" si="8"/>
        <v>46212.851000000002</v>
      </c>
      <c r="D110" s="7" t="str">
        <f t="shared" si="9"/>
        <v>vis</v>
      </c>
      <c r="E110" s="20">
        <f>VLOOKUP(C110,Active!C$21:E$971,3,FALSE)</f>
        <v>949.00243736161633</v>
      </c>
      <c r="F110" s="1" t="s">
        <v>205</v>
      </c>
      <c r="G110" s="7" t="str">
        <f t="shared" si="10"/>
        <v>46212.851</v>
      </c>
      <c r="H110" s="8">
        <f t="shared" si="11"/>
        <v>949</v>
      </c>
      <c r="I110" s="21" t="s">
        <v>858</v>
      </c>
      <c r="J110" s="22" t="s">
        <v>859</v>
      </c>
      <c r="K110" s="21">
        <v>949</v>
      </c>
      <c r="L110" s="21" t="s">
        <v>714</v>
      </c>
      <c r="M110" s="22" t="s">
        <v>212</v>
      </c>
      <c r="N110" s="22"/>
      <c r="O110" s="23" t="s">
        <v>821</v>
      </c>
      <c r="P110" s="23" t="s">
        <v>682</v>
      </c>
    </row>
    <row r="111" spans="1:16" ht="13.5" thickBot="1" x14ac:dyDescent="0.25">
      <c r="A111" s="8" t="str">
        <f t="shared" si="6"/>
        <v> AOEB 2 </v>
      </c>
      <c r="B111" s="1" t="str">
        <f t="shared" si="7"/>
        <v>I</v>
      </c>
      <c r="C111" s="8">
        <f t="shared" si="8"/>
        <v>46228.716</v>
      </c>
      <c r="D111" s="7" t="str">
        <f t="shared" si="9"/>
        <v>vis</v>
      </c>
      <c r="E111" s="20">
        <f>VLOOKUP(C111,Active!C$21:E$971,3,FALSE)</f>
        <v>956.00067137170936</v>
      </c>
      <c r="F111" s="1" t="s">
        <v>205</v>
      </c>
      <c r="G111" s="7" t="str">
        <f t="shared" si="10"/>
        <v>46228.716</v>
      </c>
      <c r="H111" s="8">
        <f t="shared" si="11"/>
        <v>956</v>
      </c>
      <c r="I111" s="21" t="s">
        <v>860</v>
      </c>
      <c r="J111" s="22" t="s">
        <v>861</v>
      </c>
      <c r="K111" s="21">
        <v>956</v>
      </c>
      <c r="L111" s="21" t="s">
        <v>741</v>
      </c>
      <c r="M111" s="22" t="s">
        <v>212</v>
      </c>
      <c r="N111" s="22"/>
      <c r="O111" s="23" t="s">
        <v>821</v>
      </c>
      <c r="P111" s="23" t="s">
        <v>682</v>
      </c>
    </row>
    <row r="112" spans="1:16" ht="13.5" thickBot="1" x14ac:dyDescent="0.25">
      <c r="A112" s="8" t="str">
        <f t="shared" si="6"/>
        <v> BBS 77 </v>
      </c>
      <c r="B112" s="1" t="str">
        <f t="shared" si="7"/>
        <v>I</v>
      </c>
      <c r="C112" s="8">
        <f t="shared" si="8"/>
        <v>46269.502</v>
      </c>
      <c r="D112" s="7" t="str">
        <f t="shared" si="9"/>
        <v>vis</v>
      </c>
      <c r="E112" s="20">
        <f>VLOOKUP(C112,Active!C$21:E$971,3,FALSE)</f>
        <v>973.99184517162701</v>
      </c>
      <c r="F112" s="1" t="s">
        <v>205</v>
      </c>
      <c r="G112" s="7" t="str">
        <f t="shared" si="10"/>
        <v>46269.502</v>
      </c>
      <c r="H112" s="8">
        <f t="shared" si="11"/>
        <v>974</v>
      </c>
      <c r="I112" s="21" t="s">
        <v>862</v>
      </c>
      <c r="J112" s="22" t="s">
        <v>863</v>
      </c>
      <c r="K112" s="21">
        <v>974</v>
      </c>
      <c r="L112" s="21" t="s">
        <v>864</v>
      </c>
      <c r="M112" s="22" t="s">
        <v>212</v>
      </c>
      <c r="N112" s="22"/>
      <c r="O112" s="23" t="s">
        <v>807</v>
      </c>
      <c r="P112" s="23" t="s">
        <v>845</v>
      </c>
    </row>
    <row r="113" spans="1:16" ht="13.5" thickBot="1" x14ac:dyDescent="0.25">
      <c r="A113" s="8" t="str">
        <f t="shared" si="6"/>
        <v> BBS 77 </v>
      </c>
      <c r="B113" s="1" t="str">
        <f t="shared" si="7"/>
        <v>I</v>
      </c>
      <c r="C113" s="8">
        <f t="shared" si="8"/>
        <v>46269.523000000001</v>
      </c>
      <c r="D113" s="7" t="str">
        <f t="shared" si="9"/>
        <v>vis</v>
      </c>
      <c r="E113" s="20">
        <f>VLOOKUP(C113,Active!C$21:E$971,3,FALSE)</f>
        <v>974.00110851321006</v>
      </c>
      <c r="F113" s="1" t="s">
        <v>205</v>
      </c>
      <c r="G113" s="7" t="str">
        <f t="shared" si="10"/>
        <v>46269.523</v>
      </c>
      <c r="H113" s="8">
        <f t="shared" si="11"/>
        <v>974</v>
      </c>
      <c r="I113" s="21" t="s">
        <v>865</v>
      </c>
      <c r="J113" s="22" t="s">
        <v>866</v>
      </c>
      <c r="K113" s="21">
        <v>974</v>
      </c>
      <c r="L113" s="21" t="s">
        <v>735</v>
      </c>
      <c r="M113" s="22" t="s">
        <v>212</v>
      </c>
      <c r="N113" s="22"/>
      <c r="O113" s="23" t="s">
        <v>591</v>
      </c>
      <c r="P113" s="23" t="s">
        <v>845</v>
      </c>
    </row>
    <row r="114" spans="1:16" ht="13.5" thickBot="1" x14ac:dyDescent="0.25">
      <c r="A114" s="8" t="str">
        <f t="shared" si="6"/>
        <v> BBS 78 </v>
      </c>
      <c r="B114" s="1" t="str">
        <f t="shared" si="7"/>
        <v>I</v>
      </c>
      <c r="C114" s="8">
        <f t="shared" si="8"/>
        <v>46319.402000000002</v>
      </c>
      <c r="D114" s="7" t="str">
        <f t="shared" si="9"/>
        <v>vis</v>
      </c>
      <c r="E114" s="20">
        <f>VLOOKUP(C114,Active!C$21:E$971,3,FALSE)</f>
        <v>996.00330921850366</v>
      </c>
      <c r="F114" s="1" t="s">
        <v>205</v>
      </c>
      <c r="G114" s="7" t="str">
        <f t="shared" si="10"/>
        <v>46319.402</v>
      </c>
      <c r="H114" s="8">
        <f t="shared" si="11"/>
        <v>996</v>
      </c>
      <c r="I114" s="21" t="s">
        <v>867</v>
      </c>
      <c r="J114" s="22" t="s">
        <v>868</v>
      </c>
      <c r="K114" s="21">
        <v>996</v>
      </c>
      <c r="L114" s="21" t="s">
        <v>718</v>
      </c>
      <c r="M114" s="22" t="s">
        <v>212</v>
      </c>
      <c r="N114" s="22"/>
      <c r="O114" s="23" t="s">
        <v>591</v>
      </c>
      <c r="P114" s="23" t="s">
        <v>869</v>
      </c>
    </row>
    <row r="115" spans="1:16" ht="13.5" thickBot="1" x14ac:dyDescent="0.25">
      <c r="A115" s="8" t="str">
        <f t="shared" si="6"/>
        <v> AOEB 2 </v>
      </c>
      <c r="B115" s="1" t="str">
        <f t="shared" si="7"/>
        <v>I</v>
      </c>
      <c r="C115" s="8">
        <f t="shared" si="8"/>
        <v>46568.767</v>
      </c>
      <c r="D115" s="7" t="str">
        <f t="shared" si="9"/>
        <v>vis</v>
      </c>
      <c r="E115" s="20">
        <f>VLOOKUP(C115,Active!C$21:E$971,3,FALSE)</f>
        <v>1106.0010793998504</v>
      </c>
      <c r="F115" s="1" t="s">
        <v>205</v>
      </c>
      <c r="G115" s="7" t="str">
        <f t="shared" si="10"/>
        <v>46568.767</v>
      </c>
      <c r="H115" s="8">
        <f t="shared" si="11"/>
        <v>1106</v>
      </c>
      <c r="I115" s="21" t="s">
        <v>870</v>
      </c>
      <c r="J115" s="22" t="s">
        <v>871</v>
      </c>
      <c r="K115" s="21">
        <v>1106</v>
      </c>
      <c r="L115" s="21" t="s">
        <v>741</v>
      </c>
      <c r="M115" s="22" t="s">
        <v>212</v>
      </c>
      <c r="N115" s="22"/>
      <c r="O115" s="23" t="s">
        <v>857</v>
      </c>
      <c r="P115" s="23" t="s">
        <v>682</v>
      </c>
    </row>
    <row r="116" spans="1:16" ht="13.5" thickBot="1" x14ac:dyDescent="0.25">
      <c r="A116" s="8" t="str">
        <f t="shared" si="6"/>
        <v> AOEB 2 </v>
      </c>
      <c r="B116" s="1" t="str">
        <f t="shared" si="7"/>
        <v>I</v>
      </c>
      <c r="C116" s="8">
        <f t="shared" si="8"/>
        <v>46602.77</v>
      </c>
      <c r="D116" s="7" t="str">
        <f t="shared" si="9"/>
        <v>vis</v>
      </c>
      <c r="E116" s="20">
        <f>VLOOKUP(C116,Active!C$21:E$971,3,FALSE)</f>
        <v>1121.0001938685048</v>
      </c>
      <c r="F116" s="1" t="s">
        <v>205</v>
      </c>
      <c r="G116" s="7" t="str">
        <f t="shared" si="10"/>
        <v>46602.770</v>
      </c>
      <c r="H116" s="8">
        <f t="shared" si="11"/>
        <v>1121</v>
      </c>
      <c r="I116" s="21" t="s">
        <v>872</v>
      </c>
      <c r="J116" s="22" t="s">
        <v>873</v>
      </c>
      <c r="K116" s="21">
        <v>1121</v>
      </c>
      <c r="L116" s="21" t="s">
        <v>874</v>
      </c>
      <c r="M116" s="22" t="s">
        <v>212</v>
      </c>
      <c r="N116" s="22"/>
      <c r="O116" s="23" t="s">
        <v>821</v>
      </c>
      <c r="P116" s="23" t="s">
        <v>682</v>
      </c>
    </row>
    <row r="117" spans="1:16" ht="13.5" thickBot="1" x14ac:dyDescent="0.25">
      <c r="A117" s="8" t="str">
        <f t="shared" si="6"/>
        <v> BBS 81 </v>
      </c>
      <c r="B117" s="1" t="str">
        <f t="shared" si="7"/>
        <v>I</v>
      </c>
      <c r="C117" s="8">
        <f t="shared" si="8"/>
        <v>46684.366999999998</v>
      </c>
      <c r="D117" s="7" t="str">
        <f t="shared" si="9"/>
        <v>vis</v>
      </c>
      <c r="E117" s="20">
        <f>VLOOKUP(C117,Active!C$21:E$971,3,FALSE)</f>
        <v>1156.9935692559393</v>
      </c>
      <c r="F117" s="1" t="s">
        <v>205</v>
      </c>
      <c r="G117" s="7" t="str">
        <f t="shared" si="10"/>
        <v>46684.367</v>
      </c>
      <c r="H117" s="8">
        <f t="shared" si="11"/>
        <v>1157</v>
      </c>
      <c r="I117" s="21" t="s">
        <v>875</v>
      </c>
      <c r="J117" s="22" t="s">
        <v>876</v>
      </c>
      <c r="K117" s="21">
        <v>1157</v>
      </c>
      <c r="L117" s="21" t="s">
        <v>877</v>
      </c>
      <c r="M117" s="22" t="s">
        <v>212</v>
      </c>
      <c r="N117" s="22"/>
      <c r="O117" s="23" t="s">
        <v>614</v>
      </c>
      <c r="P117" s="23" t="s">
        <v>878</v>
      </c>
    </row>
    <row r="118" spans="1:16" ht="13.5" thickBot="1" x14ac:dyDescent="0.25">
      <c r="A118" s="8" t="str">
        <f t="shared" si="6"/>
        <v> BBS 83 </v>
      </c>
      <c r="B118" s="1" t="str">
        <f t="shared" si="7"/>
        <v>I</v>
      </c>
      <c r="C118" s="8">
        <f t="shared" si="8"/>
        <v>46881.608</v>
      </c>
      <c r="D118" s="7" t="str">
        <f t="shared" si="9"/>
        <v>vis</v>
      </c>
      <c r="E118" s="20">
        <f>VLOOKUP(C118,Active!C$21:E$971,3,FALSE)</f>
        <v>1243.998843405637</v>
      </c>
      <c r="F118" s="1" t="s">
        <v>205</v>
      </c>
      <c r="G118" s="7" t="str">
        <f t="shared" si="10"/>
        <v>46881.608</v>
      </c>
      <c r="H118" s="8">
        <f t="shared" si="11"/>
        <v>1244</v>
      </c>
      <c r="I118" s="21" t="s">
        <v>879</v>
      </c>
      <c r="J118" s="22" t="s">
        <v>880</v>
      </c>
      <c r="K118" s="21">
        <v>1244</v>
      </c>
      <c r="L118" s="21" t="s">
        <v>207</v>
      </c>
      <c r="M118" s="22" t="s">
        <v>212</v>
      </c>
      <c r="N118" s="22"/>
      <c r="O118" s="23" t="s">
        <v>614</v>
      </c>
      <c r="P118" s="23" t="s">
        <v>881</v>
      </c>
    </row>
    <row r="119" spans="1:16" ht="13.5" thickBot="1" x14ac:dyDescent="0.25">
      <c r="A119" s="8" t="str">
        <f t="shared" si="6"/>
        <v> AOEB 2 </v>
      </c>
      <c r="B119" s="1" t="str">
        <f t="shared" si="7"/>
        <v>I</v>
      </c>
      <c r="C119" s="8">
        <f t="shared" si="8"/>
        <v>46924.682999999997</v>
      </c>
      <c r="D119" s="7" t="str">
        <f t="shared" si="9"/>
        <v>vis</v>
      </c>
      <c r="E119" s="20">
        <f>VLOOKUP(C119,Active!C$21:E$971,3,FALSE)</f>
        <v>1262.9997214380842</v>
      </c>
      <c r="F119" s="1" t="s">
        <v>205</v>
      </c>
      <c r="G119" s="7" t="str">
        <f t="shared" si="10"/>
        <v>46924.683</v>
      </c>
      <c r="H119" s="8">
        <f t="shared" si="11"/>
        <v>1263</v>
      </c>
      <c r="I119" s="21" t="s">
        <v>882</v>
      </c>
      <c r="J119" s="22" t="s">
        <v>883</v>
      </c>
      <c r="K119" s="21">
        <v>1263</v>
      </c>
      <c r="L119" s="21" t="s">
        <v>799</v>
      </c>
      <c r="M119" s="22" t="s">
        <v>212</v>
      </c>
      <c r="N119" s="22"/>
      <c r="O119" s="23" t="s">
        <v>648</v>
      </c>
      <c r="P119" s="23" t="s">
        <v>682</v>
      </c>
    </row>
    <row r="120" spans="1:16" ht="13.5" thickBot="1" x14ac:dyDescent="0.25">
      <c r="A120" s="8" t="str">
        <f t="shared" si="6"/>
        <v> BBS 84 </v>
      </c>
      <c r="B120" s="1" t="str">
        <f t="shared" si="7"/>
        <v>I</v>
      </c>
      <c r="C120" s="8">
        <f t="shared" si="8"/>
        <v>46990.425999999999</v>
      </c>
      <c r="D120" s="7" t="str">
        <f t="shared" si="9"/>
        <v>vis</v>
      </c>
      <c r="E120" s="20">
        <f>VLOOKUP(C120,Active!C$21:E$971,3,FALSE)</f>
        <v>1291.9997150419683</v>
      </c>
      <c r="F120" s="1" t="s">
        <v>205</v>
      </c>
      <c r="G120" s="7" t="str">
        <f t="shared" si="10"/>
        <v>46990.426</v>
      </c>
      <c r="H120" s="8">
        <f t="shared" si="11"/>
        <v>1292</v>
      </c>
      <c r="I120" s="21" t="s">
        <v>884</v>
      </c>
      <c r="J120" s="22" t="s">
        <v>885</v>
      </c>
      <c r="K120" s="21">
        <v>1292</v>
      </c>
      <c r="L120" s="21" t="s">
        <v>799</v>
      </c>
      <c r="M120" s="22" t="s">
        <v>212</v>
      </c>
      <c r="N120" s="22"/>
      <c r="O120" s="23" t="s">
        <v>614</v>
      </c>
      <c r="P120" s="23" t="s">
        <v>886</v>
      </c>
    </row>
    <row r="121" spans="1:16" ht="13.5" thickBot="1" x14ac:dyDescent="0.25">
      <c r="A121" s="8" t="str">
        <f t="shared" si="6"/>
        <v> BRNO 30 </v>
      </c>
      <c r="B121" s="1" t="str">
        <f t="shared" si="7"/>
        <v>I</v>
      </c>
      <c r="C121" s="8">
        <f t="shared" si="8"/>
        <v>46999.483999999997</v>
      </c>
      <c r="D121" s="7" t="str">
        <f t="shared" si="9"/>
        <v>vis</v>
      </c>
      <c r="E121" s="20">
        <f>VLOOKUP(C121,Active!C$21:E$971,3,FALSE)</f>
        <v>1295.9953030447048</v>
      </c>
      <c r="F121" s="1" t="s">
        <v>205</v>
      </c>
      <c r="G121" s="7" t="str">
        <f t="shared" si="10"/>
        <v>46999.484</v>
      </c>
      <c r="H121" s="8">
        <f t="shared" si="11"/>
        <v>1296</v>
      </c>
      <c r="I121" s="21" t="s">
        <v>887</v>
      </c>
      <c r="J121" s="22" t="s">
        <v>888</v>
      </c>
      <c r="K121" s="21">
        <v>1296</v>
      </c>
      <c r="L121" s="21" t="s">
        <v>781</v>
      </c>
      <c r="M121" s="22" t="s">
        <v>212</v>
      </c>
      <c r="N121" s="22"/>
      <c r="O121" s="23" t="s">
        <v>889</v>
      </c>
      <c r="P121" s="23" t="s">
        <v>890</v>
      </c>
    </row>
    <row r="122" spans="1:16" ht="13.5" thickBot="1" x14ac:dyDescent="0.25">
      <c r="A122" s="8" t="str">
        <f t="shared" si="6"/>
        <v> BRNO 30 </v>
      </c>
      <c r="B122" s="1" t="str">
        <f t="shared" si="7"/>
        <v>I</v>
      </c>
      <c r="C122" s="8">
        <f t="shared" si="8"/>
        <v>46999.49</v>
      </c>
      <c r="D122" s="7" t="str">
        <f t="shared" si="9"/>
        <v>vis</v>
      </c>
      <c r="E122" s="20">
        <f>VLOOKUP(C122,Active!C$21:E$971,3,FALSE)</f>
        <v>1295.997949713729</v>
      </c>
      <c r="F122" s="1" t="s">
        <v>205</v>
      </c>
      <c r="G122" s="7" t="str">
        <f t="shared" si="10"/>
        <v>46999.490</v>
      </c>
      <c r="H122" s="8">
        <f t="shared" si="11"/>
        <v>1296</v>
      </c>
      <c r="I122" s="21" t="s">
        <v>891</v>
      </c>
      <c r="J122" s="22" t="s">
        <v>892</v>
      </c>
      <c r="K122" s="21">
        <v>1296</v>
      </c>
      <c r="L122" s="21" t="s">
        <v>776</v>
      </c>
      <c r="M122" s="22" t="s">
        <v>212</v>
      </c>
      <c r="N122" s="22"/>
      <c r="O122" s="23" t="s">
        <v>893</v>
      </c>
      <c r="P122" s="23" t="s">
        <v>890</v>
      </c>
    </row>
    <row r="123" spans="1:16" ht="13.5" thickBot="1" x14ac:dyDescent="0.25">
      <c r="A123" s="8" t="str">
        <f t="shared" si="6"/>
        <v> BRNO 30 </v>
      </c>
      <c r="B123" s="1" t="str">
        <f t="shared" si="7"/>
        <v>I</v>
      </c>
      <c r="C123" s="8">
        <f t="shared" si="8"/>
        <v>46999.493999999999</v>
      </c>
      <c r="D123" s="7" t="str">
        <f t="shared" si="9"/>
        <v>vis</v>
      </c>
      <c r="E123" s="20">
        <f>VLOOKUP(C123,Active!C$21:E$971,3,FALSE)</f>
        <v>1295.9997141597451</v>
      </c>
      <c r="F123" s="1" t="s">
        <v>205</v>
      </c>
      <c r="G123" s="7" t="str">
        <f t="shared" si="10"/>
        <v>46999.494</v>
      </c>
      <c r="H123" s="8">
        <f t="shared" si="11"/>
        <v>1296</v>
      </c>
      <c r="I123" s="21" t="s">
        <v>894</v>
      </c>
      <c r="J123" s="22" t="s">
        <v>895</v>
      </c>
      <c r="K123" s="21">
        <v>1296</v>
      </c>
      <c r="L123" s="21" t="s">
        <v>799</v>
      </c>
      <c r="M123" s="22" t="s">
        <v>212</v>
      </c>
      <c r="N123" s="22"/>
      <c r="O123" s="23" t="s">
        <v>896</v>
      </c>
      <c r="P123" s="23" t="s">
        <v>890</v>
      </c>
    </row>
    <row r="124" spans="1:16" ht="13.5" thickBot="1" x14ac:dyDescent="0.25">
      <c r="A124" s="8" t="str">
        <f t="shared" si="6"/>
        <v> BRNO 30 </v>
      </c>
      <c r="B124" s="1" t="str">
        <f t="shared" si="7"/>
        <v>I</v>
      </c>
      <c r="C124" s="8">
        <f t="shared" si="8"/>
        <v>46999.497000000003</v>
      </c>
      <c r="D124" s="7" t="str">
        <f t="shared" si="9"/>
        <v>vis</v>
      </c>
      <c r="E124" s="20">
        <f>VLOOKUP(C124,Active!C$21:E$971,3,FALSE)</f>
        <v>1296.0010374942588</v>
      </c>
      <c r="F124" s="1" t="s">
        <v>205</v>
      </c>
      <c r="G124" s="7" t="str">
        <f t="shared" si="10"/>
        <v>46999.497</v>
      </c>
      <c r="H124" s="8">
        <f t="shared" si="11"/>
        <v>1296</v>
      </c>
      <c r="I124" s="21" t="s">
        <v>897</v>
      </c>
      <c r="J124" s="22" t="s">
        <v>898</v>
      </c>
      <c r="K124" s="21">
        <v>1296</v>
      </c>
      <c r="L124" s="21" t="s">
        <v>741</v>
      </c>
      <c r="M124" s="22" t="s">
        <v>212</v>
      </c>
      <c r="N124" s="22"/>
      <c r="O124" s="23" t="s">
        <v>899</v>
      </c>
      <c r="P124" s="23" t="s">
        <v>890</v>
      </c>
    </row>
    <row r="125" spans="1:16" ht="13.5" thickBot="1" x14ac:dyDescent="0.25">
      <c r="A125" s="8" t="str">
        <f t="shared" si="6"/>
        <v> BRNO 30 </v>
      </c>
      <c r="B125" s="1" t="str">
        <f t="shared" si="7"/>
        <v>I</v>
      </c>
      <c r="C125" s="8">
        <f t="shared" si="8"/>
        <v>46999.498</v>
      </c>
      <c r="D125" s="7" t="str">
        <f t="shared" si="9"/>
        <v>vis</v>
      </c>
      <c r="E125" s="20">
        <f>VLOOKUP(C125,Active!C$21:E$971,3,FALSE)</f>
        <v>1296.0014786057613</v>
      </c>
      <c r="F125" s="1" t="s">
        <v>205</v>
      </c>
      <c r="G125" s="7" t="str">
        <f t="shared" si="10"/>
        <v>46999.498</v>
      </c>
      <c r="H125" s="8">
        <f t="shared" si="11"/>
        <v>1296</v>
      </c>
      <c r="I125" s="21" t="s">
        <v>900</v>
      </c>
      <c r="J125" s="22" t="s">
        <v>901</v>
      </c>
      <c r="K125" s="21">
        <v>1296</v>
      </c>
      <c r="L125" s="21" t="s">
        <v>735</v>
      </c>
      <c r="M125" s="22" t="s">
        <v>212</v>
      </c>
      <c r="N125" s="22"/>
      <c r="O125" s="23" t="s">
        <v>902</v>
      </c>
      <c r="P125" s="23" t="s">
        <v>890</v>
      </c>
    </row>
    <row r="126" spans="1:16" ht="13.5" thickBot="1" x14ac:dyDescent="0.25">
      <c r="A126" s="8" t="str">
        <f t="shared" si="6"/>
        <v> AOEB 2 </v>
      </c>
      <c r="B126" s="1" t="str">
        <f t="shared" si="7"/>
        <v>I</v>
      </c>
      <c r="C126" s="8">
        <f t="shared" si="8"/>
        <v>47001.760000000002</v>
      </c>
      <c r="D126" s="7" t="str">
        <f t="shared" si="9"/>
        <v>vis</v>
      </c>
      <c r="E126" s="20">
        <f>VLOOKUP(C126,Active!C$21:E$971,3,FALSE)</f>
        <v>1296.9992728276868</v>
      </c>
      <c r="F126" s="1" t="s">
        <v>205</v>
      </c>
      <c r="G126" s="7" t="str">
        <f t="shared" si="10"/>
        <v>47001.760</v>
      </c>
      <c r="H126" s="8">
        <f t="shared" si="11"/>
        <v>1297</v>
      </c>
      <c r="I126" s="21" t="s">
        <v>903</v>
      </c>
      <c r="J126" s="22" t="s">
        <v>904</v>
      </c>
      <c r="K126" s="21">
        <v>1297</v>
      </c>
      <c r="L126" s="21" t="s">
        <v>731</v>
      </c>
      <c r="M126" s="22" t="s">
        <v>212</v>
      </c>
      <c r="N126" s="22"/>
      <c r="O126" s="23" t="s">
        <v>653</v>
      </c>
      <c r="P126" s="23" t="s">
        <v>682</v>
      </c>
    </row>
    <row r="127" spans="1:16" ht="13.5" thickBot="1" x14ac:dyDescent="0.25">
      <c r="A127" s="8" t="str">
        <f t="shared" si="6"/>
        <v> AOEB 2 </v>
      </c>
      <c r="B127" s="1" t="str">
        <f t="shared" si="7"/>
        <v>I</v>
      </c>
      <c r="C127" s="8">
        <f t="shared" si="8"/>
        <v>47001.766000000003</v>
      </c>
      <c r="D127" s="7" t="str">
        <f t="shared" si="9"/>
        <v>vis</v>
      </c>
      <c r="E127" s="20">
        <f>VLOOKUP(C127,Active!C$21:E$971,3,FALSE)</f>
        <v>1297.001919496711</v>
      </c>
      <c r="F127" s="1" t="s">
        <v>205</v>
      </c>
      <c r="G127" s="7" t="str">
        <f t="shared" si="10"/>
        <v>47001.766</v>
      </c>
      <c r="H127" s="8">
        <f t="shared" si="11"/>
        <v>1297</v>
      </c>
      <c r="I127" s="21" t="s">
        <v>905</v>
      </c>
      <c r="J127" s="22" t="s">
        <v>906</v>
      </c>
      <c r="K127" s="21">
        <v>1297</v>
      </c>
      <c r="L127" s="21" t="s">
        <v>728</v>
      </c>
      <c r="M127" s="22" t="s">
        <v>212</v>
      </c>
      <c r="N127" s="22"/>
      <c r="O127" s="23" t="s">
        <v>857</v>
      </c>
      <c r="P127" s="23" t="s">
        <v>682</v>
      </c>
    </row>
    <row r="128" spans="1:16" ht="13.5" thickBot="1" x14ac:dyDescent="0.25">
      <c r="A128" s="8" t="str">
        <f t="shared" si="6"/>
        <v> BBS 85 </v>
      </c>
      <c r="B128" s="1" t="str">
        <f t="shared" si="7"/>
        <v>I</v>
      </c>
      <c r="C128" s="8">
        <f t="shared" si="8"/>
        <v>47024.434000000001</v>
      </c>
      <c r="D128" s="7" t="str">
        <f t="shared" si="9"/>
        <v>vis</v>
      </c>
      <c r="E128" s="20">
        <f>VLOOKUP(C128,Active!C$21:E$971,3,FALSE)</f>
        <v>1307.0010350681448</v>
      </c>
      <c r="F128" s="1" t="s">
        <v>205</v>
      </c>
      <c r="G128" s="7" t="str">
        <f t="shared" si="10"/>
        <v>47024.434</v>
      </c>
      <c r="H128" s="8">
        <f t="shared" si="11"/>
        <v>1307</v>
      </c>
      <c r="I128" s="21" t="s">
        <v>907</v>
      </c>
      <c r="J128" s="22" t="s">
        <v>908</v>
      </c>
      <c r="K128" s="21">
        <v>1307</v>
      </c>
      <c r="L128" s="21" t="s">
        <v>741</v>
      </c>
      <c r="M128" s="22" t="s">
        <v>212</v>
      </c>
      <c r="N128" s="22"/>
      <c r="O128" s="23" t="s">
        <v>591</v>
      </c>
      <c r="P128" s="23" t="s">
        <v>909</v>
      </c>
    </row>
    <row r="129" spans="1:16" ht="13.5" thickBot="1" x14ac:dyDescent="0.25">
      <c r="A129" s="8" t="str">
        <f t="shared" si="6"/>
        <v> BBS 87 </v>
      </c>
      <c r="B129" s="1" t="str">
        <f t="shared" si="7"/>
        <v>I</v>
      </c>
      <c r="C129" s="8">
        <f t="shared" si="8"/>
        <v>47212.591999999997</v>
      </c>
      <c r="D129" s="7" t="str">
        <f t="shared" si="9"/>
        <v>vis</v>
      </c>
      <c r="E129" s="20">
        <f>VLOOKUP(C129,Active!C$21:E$971,3,FALSE)</f>
        <v>1389.9996934275036</v>
      </c>
      <c r="F129" s="1" t="s">
        <v>205</v>
      </c>
      <c r="G129" s="7" t="str">
        <f t="shared" si="10"/>
        <v>47212.592</v>
      </c>
      <c r="H129" s="8">
        <f t="shared" si="11"/>
        <v>1390</v>
      </c>
      <c r="I129" s="21" t="s">
        <v>910</v>
      </c>
      <c r="J129" s="22" t="s">
        <v>911</v>
      </c>
      <c r="K129" s="21">
        <v>1390</v>
      </c>
      <c r="L129" s="21" t="s">
        <v>799</v>
      </c>
      <c r="M129" s="22" t="s">
        <v>212</v>
      </c>
      <c r="N129" s="22"/>
      <c r="O129" s="23" t="s">
        <v>614</v>
      </c>
      <c r="P129" s="23" t="s">
        <v>912</v>
      </c>
    </row>
    <row r="130" spans="1:16" ht="13.5" thickBot="1" x14ac:dyDescent="0.25">
      <c r="A130" s="8" t="str">
        <f t="shared" si="6"/>
        <v> BBS 88 </v>
      </c>
      <c r="B130" s="1" t="str">
        <f t="shared" si="7"/>
        <v>I</v>
      </c>
      <c r="C130" s="8">
        <f t="shared" si="8"/>
        <v>47262.461000000003</v>
      </c>
      <c r="D130" s="7" t="str">
        <f t="shared" si="9"/>
        <v>vis</v>
      </c>
      <c r="E130" s="20">
        <f>VLOOKUP(C130,Active!C$21:E$971,3,FALSE)</f>
        <v>1411.99748301776</v>
      </c>
      <c r="F130" s="1" t="s">
        <v>205</v>
      </c>
      <c r="G130" s="7" t="str">
        <f t="shared" si="10"/>
        <v>47262.461</v>
      </c>
      <c r="H130" s="8">
        <f t="shared" si="11"/>
        <v>1412</v>
      </c>
      <c r="I130" s="21" t="s">
        <v>913</v>
      </c>
      <c r="J130" s="22" t="s">
        <v>914</v>
      </c>
      <c r="K130" s="21">
        <v>1412</v>
      </c>
      <c r="L130" s="21" t="s">
        <v>753</v>
      </c>
      <c r="M130" s="22" t="s">
        <v>212</v>
      </c>
      <c r="N130" s="22"/>
      <c r="O130" s="23" t="s">
        <v>614</v>
      </c>
      <c r="P130" s="23" t="s">
        <v>915</v>
      </c>
    </row>
    <row r="131" spans="1:16" ht="13.5" thickBot="1" x14ac:dyDescent="0.25">
      <c r="A131" s="8" t="str">
        <f t="shared" si="6"/>
        <v> BRNO 30 </v>
      </c>
      <c r="B131" s="1" t="str">
        <f t="shared" si="7"/>
        <v>I</v>
      </c>
      <c r="C131" s="8">
        <f t="shared" si="8"/>
        <v>47305.536</v>
      </c>
      <c r="D131" s="7" t="str">
        <f t="shared" si="9"/>
        <v>vis</v>
      </c>
      <c r="E131" s="20">
        <f>VLOOKUP(C131,Active!C$21:E$971,3,FALSE)</f>
        <v>1430.9983610502074</v>
      </c>
      <c r="F131" s="1" t="s">
        <v>205</v>
      </c>
      <c r="G131" s="7" t="str">
        <f t="shared" si="10"/>
        <v>47305.536</v>
      </c>
      <c r="H131" s="8">
        <f t="shared" si="11"/>
        <v>1431</v>
      </c>
      <c r="I131" s="21" t="s">
        <v>916</v>
      </c>
      <c r="J131" s="22" t="s">
        <v>917</v>
      </c>
      <c r="K131" s="21">
        <v>1431</v>
      </c>
      <c r="L131" s="21" t="s">
        <v>757</v>
      </c>
      <c r="M131" s="22" t="s">
        <v>212</v>
      </c>
      <c r="N131" s="22"/>
      <c r="O131" s="23" t="s">
        <v>918</v>
      </c>
      <c r="P131" s="23" t="s">
        <v>890</v>
      </c>
    </row>
    <row r="132" spans="1:16" ht="13.5" thickBot="1" x14ac:dyDescent="0.25">
      <c r="A132" s="8" t="str">
        <f t="shared" si="6"/>
        <v> AOEB 2 </v>
      </c>
      <c r="B132" s="1" t="str">
        <f t="shared" si="7"/>
        <v>I</v>
      </c>
      <c r="C132" s="8">
        <f t="shared" si="8"/>
        <v>47307.800999999999</v>
      </c>
      <c r="D132" s="7" t="str">
        <f t="shared" si="9"/>
        <v>vis</v>
      </c>
      <c r="E132" s="20">
        <f>VLOOKUP(C132,Active!C$21:E$971,3,FALSE)</f>
        <v>1431.9974786066434</v>
      </c>
      <c r="F132" s="1" t="s">
        <v>205</v>
      </c>
      <c r="G132" s="7" t="str">
        <f t="shared" si="10"/>
        <v>47307.801</v>
      </c>
      <c r="H132" s="8">
        <f t="shared" si="11"/>
        <v>1432</v>
      </c>
      <c r="I132" s="21" t="s">
        <v>919</v>
      </c>
      <c r="J132" s="22" t="s">
        <v>920</v>
      </c>
      <c r="K132" s="21">
        <v>1432</v>
      </c>
      <c r="L132" s="21" t="s">
        <v>753</v>
      </c>
      <c r="M132" s="22" t="s">
        <v>212</v>
      </c>
      <c r="N132" s="22"/>
      <c r="O132" s="23" t="s">
        <v>821</v>
      </c>
      <c r="P132" s="23" t="s">
        <v>682</v>
      </c>
    </row>
    <row r="133" spans="1:16" ht="13.5" thickBot="1" x14ac:dyDescent="0.25">
      <c r="A133" s="8" t="str">
        <f t="shared" si="6"/>
        <v> AOEB 2 </v>
      </c>
      <c r="B133" s="1" t="str">
        <f t="shared" si="7"/>
        <v>I</v>
      </c>
      <c r="C133" s="8">
        <f t="shared" si="8"/>
        <v>47382.616999999998</v>
      </c>
      <c r="D133" s="7" t="str">
        <f t="shared" si="9"/>
        <v>vis</v>
      </c>
      <c r="E133" s="20">
        <f>VLOOKUP(C133,Active!C$21:E$971,3,FALSE)</f>
        <v>1464.999676885823</v>
      </c>
      <c r="F133" s="1" t="s">
        <v>205</v>
      </c>
      <c r="G133" s="7" t="str">
        <f t="shared" si="10"/>
        <v>47382.617</v>
      </c>
      <c r="H133" s="8">
        <f t="shared" si="11"/>
        <v>1465</v>
      </c>
      <c r="I133" s="21" t="s">
        <v>921</v>
      </c>
      <c r="J133" s="22" t="s">
        <v>922</v>
      </c>
      <c r="K133" s="21">
        <v>1465</v>
      </c>
      <c r="L133" s="21" t="s">
        <v>799</v>
      </c>
      <c r="M133" s="22" t="s">
        <v>212</v>
      </c>
      <c r="N133" s="22"/>
      <c r="O133" s="23" t="s">
        <v>857</v>
      </c>
      <c r="P133" s="23" t="s">
        <v>682</v>
      </c>
    </row>
    <row r="134" spans="1:16" ht="13.5" thickBot="1" x14ac:dyDescent="0.25">
      <c r="A134" s="8" t="str">
        <f t="shared" si="6"/>
        <v> BBS 89 </v>
      </c>
      <c r="B134" s="1" t="str">
        <f t="shared" si="7"/>
        <v>I</v>
      </c>
      <c r="C134" s="8">
        <f t="shared" si="8"/>
        <v>47389.413</v>
      </c>
      <c r="D134" s="7" t="str">
        <f t="shared" si="9"/>
        <v>vis</v>
      </c>
      <c r="E134" s="20">
        <f>VLOOKUP(C134,Active!C$21:E$971,3,FALSE)</f>
        <v>1467.9974706666369</v>
      </c>
      <c r="F134" s="1" t="s">
        <v>205</v>
      </c>
      <c r="G134" s="7" t="str">
        <f t="shared" si="10"/>
        <v>47389.413</v>
      </c>
      <c r="H134" s="8">
        <f t="shared" si="11"/>
        <v>1468</v>
      </c>
      <c r="I134" s="21" t="s">
        <v>923</v>
      </c>
      <c r="J134" s="22" t="s">
        <v>924</v>
      </c>
      <c r="K134" s="21">
        <v>1468</v>
      </c>
      <c r="L134" s="21" t="s">
        <v>753</v>
      </c>
      <c r="M134" s="22" t="s">
        <v>212</v>
      </c>
      <c r="N134" s="22"/>
      <c r="O134" s="23" t="s">
        <v>591</v>
      </c>
      <c r="P134" s="23" t="s">
        <v>925</v>
      </c>
    </row>
    <row r="135" spans="1:16" ht="13.5" thickBot="1" x14ac:dyDescent="0.25">
      <c r="A135" s="8" t="str">
        <f t="shared" si="6"/>
        <v> BBS 91 </v>
      </c>
      <c r="B135" s="1" t="str">
        <f t="shared" si="7"/>
        <v>I</v>
      </c>
      <c r="C135" s="8">
        <f t="shared" si="8"/>
        <v>47552.639999999999</v>
      </c>
      <c r="D135" s="7" t="str">
        <f t="shared" si="9"/>
        <v>vis</v>
      </c>
      <c r="E135" s="20">
        <f>VLOOKUP(C135,Active!C$21:E$971,3,FALSE)</f>
        <v>1539.9987781211341</v>
      </c>
      <c r="F135" s="1" t="s">
        <v>205</v>
      </c>
      <c r="G135" s="7" t="str">
        <f t="shared" si="10"/>
        <v>47552.640</v>
      </c>
      <c r="H135" s="8">
        <f t="shared" si="11"/>
        <v>1540</v>
      </c>
      <c r="I135" s="21" t="s">
        <v>926</v>
      </c>
      <c r="J135" s="22" t="s">
        <v>927</v>
      </c>
      <c r="K135" s="21">
        <v>1540</v>
      </c>
      <c r="L135" s="21" t="s">
        <v>207</v>
      </c>
      <c r="M135" s="22" t="s">
        <v>212</v>
      </c>
      <c r="N135" s="22"/>
      <c r="O135" s="23" t="s">
        <v>614</v>
      </c>
      <c r="P135" s="23" t="s">
        <v>928</v>
      </c>
    </row>
    <row r="136" spans="1:16" ht="13.5" thickBot="1" x14ac:dyDescent="0.25">
      <c r="A136" s="8" t="str">
        <f t="shared" si="6"/>
        <v> BBS 92 </v>
      </c>
      <c r="B136" s="1" t="str">
        <f t="shared" si="7"/>
        <v>I</v>
      </c>
      <c r="C136" s="8">
        <f t="shared" si="8"/>
        <v>47670.506000000001</v>
      </c>
      <c r="D136" s="7" t="str">
        <f t="shared" si="9"/>
        <v>vis</v>
      </c>
      <c r="E136" s="20">
        <f>VLOOKUP(C136,Active!C$21:E$971,3,FALSE)</f>
        <v>1591.9908266451648</v>
      </c>
      <c r="F136" s="1" t="s">
        <v>205</v>
      </c>
      <c r="G136" s="7" t="str">
        <f t="shared" si="10"/>
        <v>47670.506</v>
      </c>
      <c r="H136" s="8">
        <f t="shared" si="11"/>
        <v>1592</v>
      </c>
      <c r="I136" s="21" t="s">
        <v>929</v>
      </c>
      <c r="J136" s="22" t="s">
        <v>930</v>
      </c>
      <c r="K136" s="21">
        <v>1592</v>
      </c>
      <c r="L136" s="21" t="s">
        <v>931</v>
      </c>
      <c r="M136" s="22" t="s">
        <v>212</v>
      </c>
      <c r="N136" s="22"/>
      <c r="O136" s="23" t="s">
        <v>614</v>
      </c>
      <c r="P136" s="23" t="s">
        <v>932</v>
      </c>
    </row>
    <row r="137" spans="1:16" ht="13.5" thickBot="1" x14ac:dyDescent="0.25">
      <c r="A137" s="8" t="str">
        <f t="shared" si="6"/>
        <v> AOEB 2 </v>
      </c>
      <c r="B137" s="1" t="str">
        <f t="shared" si="7"/>
        <v>I</v>
      </c>
      <c r="C137" s="8">
        <f t="shared" si="8"/>
        <v>47672.786</v>
      </c>
      <c r="D137" s="7" t="str">
        <f t="shared" si="9"/>
        <v>vis</v>
      </c>
      <c r="E137" s="20">
        <f>VLOOKUP(C137,Active!C$21:E$971,3,FALSE)</f>
        <v>1592.9965608741597</v>
      </c>
      <c r="F137" s="1" t="s">
        <v>205</v>
      </c>
      <c r="G137" s="7" t="str">
        <f t="shared" si="10"/>
        <v>47672.786</v>
      </c>
      <c r="H137" s="8">
        <f t="shared" si="11"/>
        <v>1593</v>
      </c>
      <c r="I137" s="21" t="s">
        <v>933</v>
      </c>
      <c r="J137" s="22" t="s">
        <v>934</v>
      </c>
      <c r="K137" s="21">
        <v>1593</v>
      </c>
      <c r="L137" s="21" t="s">
        <v>935</v>
      </c>
      <c r="M137" s="22" t="s">
        <v>212</v>
      </c>
      <c r="N137" s="22"/>
      <c r="O137" s="23" t="s">
        <v>821</v>
      </c>
      <c r="P137" s="23" t="s">
        <v>682</v>
      </c>
    </row>
    <row r="138" spans="1:16" ht="13.5" thickBot="1" x14ac:dyDescent="0.25">
      <c r="A138" s="8" t="str">
        <f t="shared" si="6"/>
        <v> AOEB 2 </v>
      </c>
      <c r="B138" s="1" t="str">
        <f t="shared" si="7"/>
        <v>I</v>
      </c>
      <c r="C138" s="8">
        <f t="shared" si="8"/>
        <v>47672.786999999997</v>
      </c>
      <c r="D138" s="7" t="str">
        <f t="shared" si="9"/>
        <v>vis</v>
      </c>
      <c r="E138" s="20">
        <f>VLOOKUP(C138,Active!C$21:E$971,3,FALSE)</f>
        <v>1592.9970019856621</v>
      </c>
      <c r="F138" s="1" t="s">
        <v>205</v>
      </c>
      <c r="G138" s="7" t="str">
        <f t="shared" si="10"/>
        <v>47672.787</v>
      </c>
      <c r="H138" s="8">
        <f t="shared" si="11"/>
        <v>1593</v>
      </c>
      <c r="I138" s="21" t="s">
        <v>936</v>
      </c>
      <c r="J138" s="22" t="s">
        <v>937</v>
      </c>
      <c r="K138" s="21">
        <v>1593</v>
      </c>
      <c r="L138" s="21" t="s">
        <v>938</v>
      </c>
      <c r="M138" s="22" t="s">
        <v>212</v>
      </c>
      <c r="N138" s="22"/>
      <c r="O138" s="23" t="s">
        <v>857</v>
      </c>
      <c r="P138" s="23" t="s">
        <v>682</v>
      </c>
    </row>
    <row r="139" spans="1:16" ht="13.5" thickBot="1" x14ac:dyDescent="0.25">
      <c r="A139" s="8" t="str">
        <f t="shared" ref="A139:A202" si="12">P139</f>
        <v> AOEB 2 </v>
      </c>
      <c r="B139" s="1" t="str">
        <f t="shared" ref="B139:B202" si="13">IF(H139=INT(H139),"I","II")</f>
        <v>I</v>
      </c>
      <c r="C139" s="8">
        <f t="shared" ref="C139:C202" si="14">1*G139</f>
        <v>47706.790999999997</v>
      </c>
      <c r="D139" s="7" t="str">
        <f t="shared" ref="D139:D202" si="15">VLOOKUP(F139,I$1:J$5,2,FALSE)</f>
        <v>vis</v>
      </c>
      <c r="E139" s="20">
        <f>VLOOKUP(C139,Active!C$21:E$971,3,FALSE)</f>
        <v>1607.9965575658223</v>
      </c>
      <c r="F139" s="1" t="s">
        <v>205</v>
      </c>
      <c r="G139" s="7" t="str">
        <f t="shared" ref="G139:G202" si="16">MID(I139,3,LEN(I139)-3)</f>
        <v>47706.791</v>
      </c>
      <c r="H139" s="8">
        <f t="shared" ref="H139:H202" si="17">1*K139</f>
        <v>1608</v>
      </c>
      <c r="I139" s="21" t="s">
        <v>939</v>
      </c>
      <c r="J139" s="22" t="s">
        <v>940</v>
      </c>
      <c r="K139" s="21">
        <v>1608</v>
      </c>
      <c r="L139" s="21" t="s">
        <v>935</v>
      </c>
      <c r="M139" s="22" t="s">
        <v>212</v>
      </c>
      <c r="N139" s="22"/>
      <c r="O139" s="23" t="s">
        <v>648</v>
      </c>
      <c r="P139" s="23" t="s">
        <v>682</v>
      </c>
    </row>
    <row r="140" spans="1:16" ht="13.5" thickBot="1" x14ac:dyDescent="0.25">
      <c r="A140" s="8" t="str">
        <f t="shared" si="12"/>
        <v> AOEB 2 </v>
      </c>
      <c r="B140" s="1" t="str">
        <f t="shared" si="13"/>
        <v>I</v>
      </c>
      <c r="C140" s="8">
        <f t="shared" si="14"/>
        <v>47790.667000000001</v>
      </c>
      <c r="D140" s="7" t="str">
        <f t="shared" si="15"/>
        <v>vis</v>
      </c>
      <c r="E140" s="20">
        <f>VLOOKUP(C140,Active!C$21:E$971,3,FALSE)</f>
        <v>1644.9952260707494</v>
      </c>
      <c r="F140" s="1" t="s">
        <v>205</v>
      </c>
      <c r="G140" s="7" t="str">
        <f t="shared" si="16"/>
        <v>47790.667</v>
      </c>
      <c r="H140" s="8">
        <f t="shared" si="17"/>
        <v>1645</v>
      </c>
      <c r="I140" s="21" t="s">
        <v>941</v>
      </c>
      <c r="J140" s="22" t="s">
        <v>942</v>
      </c>
      <c r="K140" s="21">
        <v>1645</v>
      </c>
      <c r="L140" s="21" t="s">
        <v>781</v>
      </c>
      <c r="M140" s="22" t="s">
        <v>212</v>
      </c>
      <c r="N140" s="22"/>
      <c r="O140" s="23" t="s">
        <v>821</v>
      </c>
      <c r="P140" s="23" t="s">
        <v>682</v>
      </c>
    </row>
    <row r="141" spans="1:16" ht="13.5" thickBot="1" x14ac:dyDescent="0.25">
      <c r="A141" s="8" t="str">
        <f t="shared" si="12"/>
        <v> BBS 94 </v>
      </c>
      <c r="B141" s="1" t="str">
        <f t="shared" si="13"/>
        <v>I</v>
      </c>
      <c r="C141" s="8">
        <f t="shared" si="14"/>
        <v>47942.553999999996</v>
      </c>
      <c r="D141" s="7" t="str">
        <f t="shared" si="15"/>
        <v>vis</v>
      </c>
      <c r="E141" s="20">
        <f>VLOOKUP(C141,Active!C$21:E$971,3,FALSE)</f>
        <v>1711.9943290705039</v>
      </c>
      <c r="F141" s="1" t="s">
        <v>205</v>
      </c>
      <c r="G141" s="7" t="str">
        <f t="shared" si="16"/>
        <v>47942.554</v>
      </c>
      <c r="H141" s="8">
        <f t="shared" si="17"/>
        <v>1712</v>
      </c>
      <c r="I141" s="21" t="s">
        <v>943</v>
      </c>
      <c r="J141" s="22" t="s">
        <v>944</v>
      </c>
      <c r="K141" s="21">
        <v>1712</v>
      </c>
      <c r="L141" s="21" t="s">
        <v>843</v>
      </c>
      <c r="M141" s="22" t="s">
        <v>212</v>
      </c>
      <c r="N141" s="22"/>
      <c r="O141" s="23" t="s">
        <v>614</v>
      </c>
      <c r="P141" s="23" t="s">
        <v>945</v>
      </c>
    </row>
    <row r="142" spans="1:16" ht="13.5" thickBot="1" x14ac:dyDescent="0.25">
      <c r="A142" s="8" t="str">
        <f t="shared" si="12"/>
        <v> BBS 95 </v>
      </c>
      <c r="B142" s="1" t="str">
        <f t="shared" si="13"/>
        <v>I</v>
      </c>
      <c r="C142" s="8">
        <f t="shared" si="14"/>
        <v>48069.506999999998</v>
      </c>
      <c r="D142" s="7" t="str">
        <f t="shared" si="15"/>
        <v>vis</v>
      </c>
      <c r="E142" s="20">
        <f>VLOOKUP(C142,Active!C$21:E$971,3,FALSE)</f>
        <v>1767.9947578308863</v>
      </c>
      <c r="F142" s="1" t="s">
        <v>205</v>
      </c>
      <c r="G142" s="7" t="str">
        <f t="shared" si="16"/>
        <v>48069.507</v>
      </c>
      <c r="H142" s="8">
        <f t="shared" si="17"/>
        <v>1768</v>
      </c>
      <c r="I142" s="21" t="s">
        <v>946</v>
      </c>
      <c r="J142" s="22" t="s">
        <v>947</v>
      </c>
      <c r="K142" s="21">
        <v>1768</v>
      </c>
      <c r="L142" s="21" t="s">
        <v>948</v>
      </c>
      <c r="M142" s="22" t="s">
        <v>212</v>
      </c>
      <c r="N142" s="22"/>
      <c r="O142" s="23" t="s">
        <v>591</v>
      </c>
      <c r="P142" s="23" t="s">
        <v>949</v>
      </c>
    </row>
    <row r="143" spans="1:16" ht="13.5" thickBot="1" x14ac:dyDescent="0.25">
      <c r="A143" s="8" t="str">
        <f t="shared" si="12"/>
        <v> BBS 96 </v>
      </c>
      <c r="B143" s="1" t="str">
        <f t="shared" si="13"/>
        <v>I</v>
      </c>
      <c r="C143" s="8">
        <f t="shared" si="14"/>
        <v>48094.442999999999</v>
      </c>
      <c r="D143" s="7" t="str">
        <f t="shared" si="15"/>
        <v>vis</v>
      </c>
      <c r="E143" s="20">
        <f>VLOOKUP(C143,Active!C$21:E$971,3,FALSE)</f>
        <v>1778.9943142932698</v>
      </c>
      <c r="F143" s="1" t="s">
        <v>205</v>
      </c>
      <c r="G143" s="7" t="str">
        <f t="shared" si="16"/>
        <v>48094.443</v>
      </c>
      <c r="H143" s="8">
        <f t="shared" si="17"/>
        <v>1779</v>
      </c>
      <c r="I143" s="21" t="s">
        <v>950</v>
      </c>
      <c r="J143" s="22" t="s">
        <v>951</v>
      </c>
      <c r="K143" s="21">
        <v>1779</v>
      </c>
      <c r="L143" s="21" t="s">
        <v>843</v>
      </c>
      <c r="M143" s="22" t="s">
        <v>212</v>
      </c>
      <c r="N143" s="22"/>
      <c r="O143" s="23" t="s">
        <v>807</v>
      </c>
      <c r="P143" s="23" t="s">
        <v>952</v>
      </c>
    </row>
    <row r="144" spans="1:16" ht="13.5" thickBot="1" x14ac:dyDescent="0.25">
      <c r="A144" s="8" t="str">
        <f t="shared" si="12"/>
        <v> BBS 96 </v>
      </c>
      <c r="B144" s="1" t="str">
        <f t="shared" si="13"/>
        <v>I</v>
      </c>
      <c r="C144" s="8">
        <f t="shared" si="14"/>
        <v>48103.504000000001</v>
      </c>
      <c r="D144" s="7" t="str">
        <f t="shared" si="15"/>
        <v>vis</v>
      </c>
      <c r="E144" s="20">
        <f>VLOOKUP(C144,Active!C$21:E$971,3,FALSE)</f>
        <v>1782.9912256305199</v>
      </c>
      <c r="F144" s="1" t="s">
        <v>205</v>
      </c>
      <c r="G144" s="7" t="str">
        <f t="shared" si="16"/>
        <v>48103.504</v>
      </c>
      <c r="H144" s="8">
        <f t="shared" si="17"/>
        <v>1783</v>
      </c>
      <c r="I144" s="21" t="s">
        <v>953</v>
      </c>
      <c r="J144" s="22" t="s">
        <v>954</v>
      </c>
      <c r="K144" s="21">
        <v>1783</v>
      </c>
      <c r="L144" s="21" t="s">
        <v>955</v>
      </c>
      <c r="M144" s="22" t="s">
        <v>212</v>
      </c>
      <c r="N144" s="22"/>
      <c r="O144" s="23" t="s">
        <v>614</v>
      </c>
      <c r="P144" s="23" t="s">
        <v>952</v>
      </c>
    </row>
    <row r="145" spans="1:16" ht="13.5" thickBot="1" x14ac:dyDescent="0.25">
      <c r="A145" s="8" t="str">
        <f t="shared" si="12"/>
        <v> BBS 96 </v>
      </c>
      <c r="B145" s="1" t="str">
        <f t="shared" si="13"/>
        <v>I</v>
      </c>
      <c r="C145" s="8">
        <f t="shared" si="14"/>
        <v>48178.315999999999</v>
      </c>
      <c r="D145" s="7" t="str">
        <f t="shared" si="15"/>
        <v>vis</v>
      </c>
      <c r="E145" s="20">
        <f>VLOOKUP(C145,Active!C$21:E$971,3,FALSE)</f>
        <v>1815.9916594636832</v>
      </c>
      <c r="F145" s="1" t="s">
        <v>205</v>
      </c>
      <c r="G145" s="7" t="str">
        <f t="shared" si="16"/>
        <v>48178.316</v>
      </c>
      <c r="H145" s="8">
        <f t="shared" si="17"/>
        <v>1816</v>
      </c>
      <c r="I145" s="21" t="s">
        <v>956</v>
      </c>
      <c r="J145" s="22" t="s">
        <v>957</v>
      </c>
      <c r="K145" s="21">
        <v>1816</v>
      </c>
      <c r="L145" s="21" t="s">
        <v>958</v>
      </c>
      <c r="M145" s="22" t="s">
        <v>212</v>
      </c>
      <c r="N145" s="22"/>
      <c r="O145" s="23" t="s">
        <v>591</v>
      </c>
      <c r="P145" s="23" t="s">
        <v>952</v>
      </c>
    </row>
    <row r="146" spans="1:16" ht="13.5" thickBot="1" x14ac:dyDescent="0.25">
      <c r="A146" s="8" t="str">
        <f t="shared" si="12"/>
        <v> BBS 99 </v>
      </c>
      <c r="B146" s="1" t="str">
        <f t="shared" si="13"/>
        <v>I</v>
      </c>
      <c r="C146" s="8">
        <f t="shared" si="14"/>
        <v>48518.358</v>
      </c>
      <c r="D146" s="7" t="str">
        <f t="shared" si="15"/>
        <v>vis</v>
      </c>
      <c r="E146" s="20">
        <f>VLOOKUP(C146,Active!C$21:E$971,3,FALSE)</f>
        <v>1965.9880974882894</v>
      </c>
      <c r="F146" s="1" t="s">
        <v>205</v>
      </c>
      <c r="G146" s="7" t="str">
        <f t="shared" si="16"/>
        <v>48518.358</v>
      </c>
      <c r="H146" s="8">
        <f t="shared" si="17"/>
        <v>1966</v>
      </c>
      <c r="I146" s="21" t="s">
        <v>959</v>
      </c>
      <c r="J146" s="22" t="s">
        <v>960</v>
      </c>
      <c r="K146" s="21">
        <v>1966</v>
      </c>
      <c r="L146" s="21" t="s">
        <v>961</v>
      </c>
      <c r="M146" s="22" t="s">
        <v>212</v>
      </c>
      <c r="N146" s="22"/>
      <c r="O146" s="23" t="s">
        <v>614</v>
      </c>
      <c r="P146" s="23" t="s">
        <v>962</v>
      </c>
    </row>
    <row r="147" spans="1:16" ht="13.5" thickBot="1" x14ac:dyDescent="0.25">
      <c r="A147" s="8" t="str">
        <f t="shared" si="12"/>
        <v> BBS 99 </v>
      </c>
      <c r="B147" s="1" t="str">
        <f t="shared" si="13"/>
        <v>I</v>
      </c>
      <c r="C147" s="8">
        <f t="shared" si="14"/>
        <v>48518.362000000001</v>
      </c>
      <c r="D147" s="7" t="str">
        <f t="shared" si="15"/>
        <v>vis</v>
      </c>
      <c r="E147" s="20">
        <f>VLOOKUP(C147,Active!C$21:E$971,3,FALSE)</f>
        <v>1965.9898619343055</v>
      </c>
      <c r="F147" s="1" t="s">
        <v>205</v>
      </c>
      <c r="G147" s="7" t="str">
        <f t="shared" si="16"/>
        <v>48518.362</v>
      </c>
      <c r="H147" s="8">
        <f t="shared" si="17"/>
        <v>1966</v>
      </c>
      <c r="I147" s="21" t="s">
        <v>963</v>
      </c>
      <c r="J147" s="22" t="s">
        <v>964</v>
      </c>
      <c r="K147" s="21">
        <v>1966</v>
      </c>
      <c r="L147" s="21" t="s">
        <v>965</v>
      </c>
      <c r="M147" s="22" t="s">
        <v>212</v>
      </c>
      <c r="N147" s="22"/>
      <c r="O147" s="23" t="s">
        <v>591</v>
      </c>
      <c r="P147" s="23" t="s">
        <v>962</v>
      </c>
    </row>
    <row r="148" spans="1:16" ht="13.5" thickBot="1" x14ac:dyDescent="0.25">
      <c r="A148" s="8" t="str">
        <f t="shared" si="12"/>
        <v> AOEB 2 </v>
      </c>
      <c r="B148" s="1" t="str">
        <f t="shared" si="13"/>
        <v>I</v>
      </c>
      <c r="C148" s="8">
        <f t="shared" si="14"/>
        <v>48545.567000000003</v>
      </c>
      <c r="D148" s="7" t="str">
        <f t="shared" si="15"/>
        <v>vis</v>
      </c>
      <c r="E148" s="20">
        <f>VLOOKUP(C148,Active!C$21:E$971,3,FALSE)</f>
        <v>1977.9903003991412</v>
      </c>
      <c r="F148" s="1" t="s">
        <v>205</v>
      </c>
      <c r="G148" s="7" t="str">
        <f t="shared" si="16"/>
        <v>48545.567</v>
      </c>
      <c r="H148" s="8">
        <f t="shared" si="17"/>
        <v>1978</v>
      </c>
      <c r="I148" s="21" t="s">
        <v>966</v>
      </c>
      <c r="J148" s="22" t="s">
        <v>967</v>
      </c>
      <c r="K148" s="21">
        <v>1978</v>
      </c>
      <c r="L148" s="21" t="s">
        <v>968</v>
      </c>
      <c r="M148" s="22" t="s">
        <v>212</v>
      </c>
      <c r="N148" s="22"/>
      <c r="O148" s="23" t="s">
        <v>648</v>
      </c>
      <c r="P148" s="23" t="s">
        <v>682</v>
      </c>
    </row>
    <row r="149" spans="1:16" ht="13.5" thickBot="1" x14ac:dyDescent="0.25">
      <c r="A149" s="8" t="str">
        <f t="shared" si="12"/>
        <v> AOEB 2 </v>
      </c>
      <c r="B149" s="1" t="str">
        <f t="shared" si="13"/>
        <v>I</v>
      </c>
      <c r="C149" s="8">
        <f t="shared" si="14"/>
        <v>48801.733</v>
      </c>
      <c r="D149" s="7" t="str">
        <f t="shared" si="15"/>
        <v>vis</v>
      </c>
      <c r="E149" s="20">
        <f>VLOOKUP(C149,Active!C$21:E$971,3,FALSE)</f>
        <v>2090.9880699188202</v>
      </c>
      <c r="F149" s="1" t="s">
        <v>205</v>
      </c>
      <c r="G149" s="7" t="str">
        <f t="shared" si="16"/>
        <v>48801.733</v>
      </c>
      <c r="H149" s="8">
        <f t="shared" si="17"/>
        <v>2091</v>
      </c>
      <c r="I149" s="21" t="s">
        <v>969</v>
      </c>
      <c r="J149" s="22" t="s">
        <v>970</v>
      </c>
      <c r="K149" s="21">
        <v>2091</v>
      </c>
      <c r="L149" s="21" t="s">
        <v>961</v>
      </c>
      <c r="M149" s="22" t="s">
        <v>212</v>
      </c>
      <c r="N149" s="22"/>
      <c r="O149" s="23" t="s">
        <v>648</v>
      </c>
      <c r="P149" s="23" t="s">
        <v>682</v>
      </c>
    </row>
    <row r="150" spans="1:16" ht="13.5" thickBot="1" x14ac:dyDescent="0.25">
      <c r="A150" s="8" t="str">
        <f t="shared" si="12"/>
        <v> AOEB 2 </v>
      </c>
      <c r="B150" s="1" t="str">
        <f t="shared" si="13"/>
        <v>I</v>
      </c>
      <c r="C150" s="8">
        <f t="shared" si="14"/>
        <v>48835.735000000001</v>
      </c>
      <c r="D150" s="7" t="str">
        <f t="shared" si="15"/>
        <v>vis</v>
      </c>
      <c r="E150" s="20">
        <f>VLOOKUP(C150,Active!C$21:E$971,3,FALSE)</f>
        <v>2105.9867432759725</v>
      </c>
      <c r="F150" s="1" t="s">
        <v>205</v>
      </c>
      <c r="G150" s="7" t="str">
        <f t="shared" si="16"/>
        <v>48835.735</v>
      </c>
      <c r="H150" s="8">
        <f t="shared" si="17"/>
        <v>2106</v>
      </c>
      <c r="I150" s="21" t="s">
        <v>971</v>
      </c>
      <c r="J150" s="22" t="s">
        <v>972</v>
      </c>
      <c r="K150" s="21">
        <v>2106</v>
      </c>
      <c r="L150" s="21" t="s">
        <v>973</v>
      </c>
      <c r="M150" s="22" t="s">
        <v>212</v>
      </c>
      <c r="N150" s="22"/>
      <c r="O150" s="23" t="s">
        <v>766</v>
      </c>
      <c r="P150" s="23" t="s">
        <v>682</v>
      </c>
    </row>
    <row r="151" spans="1:16" ht="13.5" thickBot="1" x14ac:dyDescent="0.25">
      <c r="A151" s="8" t="str">
        <f t="shared" si="12"/>
        <v> AOEB 2 </v>
      </c>
      <c r="B151" s="1" t="str">
        <f t="shared" si="13"/>
        <v>I</v>
      </c>
      <c r="C151" s="8">
        <f t="shared" si="14"/>
        <v>48835.735999999997</v>
      </c>
      <c r="D151" s="7" t="str">
        <f t="shared" si="15"/>
        <v>vis</v>
      </c>
      <c r="E151" s="20">
        <f>VLOOKUP(C151,Active!C$21:E$971,3,FALSE)</f>
        <v>2105.9871843874748</v>
      </c>
      <c r="F151" s="1" t="s">
        <v>205</v>
      </c>
      <c r="G151" s="7" t="str">
        <f t="shared" si="16"/>
        <v>48835.736</v>
      </c>
      <c r="H151" s="8">
        <f t="shared" si="17"/>
        <v>2106</v>
      </c>
      <c r="I151" s="21" t="s">
        <v>974</v>
      </c>
      <c r="J151" s="22" t="s">
        <v>975</v>
      </c>
      <c r="K151" s="21">
        <v>2106</v>
      </c>
      <c r="L151" s="21" t="s">
        <v>976</v>
      </c>
      <c r="M151" s="22" t="s">
        <v>212</v>
      </c>
      <c r="N151" s="22"/>
      <c r="O151" s="23" t="s">
        <v>648</v>
      </c>
      <c r="P151" s="23" t="s">
        <v>682</v>
      </c>
    </row>
    <row r="152" spans="1:16" ht="13.5" thickBot="1" x14ac:dyDescent="0.25">
      <c r="A152" s="8" t="str">
        <f t="shared" si="12"/>
        <v> BBS 102 </v>
      </c>
      <c r="B152" s="1" t="str">
        <f t="shared" si="13"/>
        <v>I</v>
      </c>
      <c r="C152" s="8">
        <f t="shared" si="14"/>
        <v>48883.341</v>
      </c>
      <c r="D152" s="7" t="str">
        <f t="shared" si="15"/>
        <v>vis</v>
      </c>
      <c r="E152" s="20">
        <f>VLOOKUP(C152,Active!C$21:E$971,3,FALSE)</f>
        <v>2126.9862975327974</v>
      </c>
      <c r="F152" s="1" t="s">
        <v>205</v>
      </c>
      <c r="G152" s="7" t="str">
        <f t="shared" si="16"/>
        <v>48883.341</v>
      </c>
      <c r="H152" s="8">
        <f t="shared" si="17"/>
        <v>2127</v>
      </c>
      <c r="I152" s="21" t="s">
        <v>977</v>
      </c>
      <c r="J152" s="22" t="s">
        <v>978</v>
      </c>
      <c r="K152" s="21">
        <v>2127</v>
      </c>
      <c r="L152" s="21" t="s">
        <v>979</v>
      </c>
      <c r="M152" s="22" t="s">
        <v>212</v>
      </c>
      <c r="N152" s="22"/>
      <c r="O152" s="23" t="s">
        <v>614</v>
      </c>
      <c r="P152" s="23" t="s">
        <v>980</v>
      </c>
    </row>
    <row r="153" spans="1:16" ht="13.5" thickBot="1" x14ac:dyDescent="0.25">
      <c r="A153" s="8" t="str">
        <f t="shared" si="12"/>
        <v> BBS 102 </v>
      </c>
      <c r="B153" s="1" t="str">
        <f t="shared" si="13"/>
        <v>I</v>
      </c>
      <c r="C153" s="8">
        <f t="shared" si="14"/>
        <v>48883.341999999997</v>
      </c>
      <c r="D153" s="7" t="str">
        <f t="shared" si="15"/>
        <v>vis</v>
      </c>
      <c r="E153" s="20">
        <f>VLOOKUP(C153,Active!C$21:E$971,3,FALSE)</f>
        <v>2126.9867386443002</v>
      </c>
      <c r="F153" s="1" t="s">
        <v>205</v>
      </c>
      <c r="G153" s="7" t="str">
        <f t="shared" si="16"/>
        <v>48883.342</v>
      </c>
      <c r="H153" s="8">
        <f t="shared" si="17"/>
        <v>2127</v>
      </c>
      <c r="I153" s="21" t="s">
        <v>981</v>
      </c>
      <c r="J153" s="22" t="s">
        <v>982</v>
      </c>
      <c r="K153" s="21">
        <v>2127</v>
      </c>
      <c r="L153" s="21" t="s">
        <v>973</v>
      </c>
      <c r="M153" s="22" t="s">
        <v>212</v>
      </c>
      <c r="N153" s="22"/>
      <c r="O153" s="23" t="s">
        <v>591</v>
      </c>
      <c r="P153" s="23" t="s">
        <v>980</v>
      </c>
    </row>
    <row r="154" spans="1:16" ht="13.5" thickBot="1" x14ac:dyDescent="0.25">
      <c r="A154" s="8" t="str">
        <f t="shared" si="12"/>
        <v> BBS 104 </v>
      </c>
      <c r="B154" s="1" t="str">
        <f t="shared" si="13"/>
        <v>I</v>
      </c>
      <c r="C154" s="8">
        <f t="shared" si="14"/>
        <v>49130.44</v>
      </c>
      <c r="D154" s="7" t="str">
        <f t="shared" si="15"/>
        <v>vis</v>
      </c>
      <c r="E154" s="20">
        <f>VLOOKUP(C154,Active!C$21:E$971,3,FALSE)</f>
        <v>2235.9845090462059</v>
      </c>
      <c r="F154" s="1" t="s">
        <v>205</v>
      </c>
      <c r="G154" s="7" t="str">
        <f t="shared" si="16"/>
        <v>49130.440</v>
      </c>
      <c r="H154" s="8">
        <f t="shared" si="17"/>
        <v>2236</v>
      </c>
      <c r="I154" s="21" t="s">
        <v>983</v>
      </c>
      <c r="J154" s="22" t="s">
        <v>984</v>
      </c>
      <c r="K154" s="21">
        <v>2236</v>
      </c>
      <c r="L154" s="21" t="s">
        <v>985</v>
      </c>
      <c r="M154" s="22" t="s">
        <v>212</v>
      </c>
      <c r="N154" s="22"/>
      <c r="O154" s="23" t="s">
        <v>591</v>
      </c>
      <c r="P154" s="23" t="s">
        <v>986</v>
      </c>
    </row>
    <row r="155" spans="1:16" ht="13.5" thickBot="1" x14ac:dyDescent="0.25">
      <c r="A155" s="8" t="str">
        <f t="shared" si="12"/>
        <v> BBS 104 </v>
      </c>
      <c r="B155" s="1" t="str">
        <f t="shared" si="13"/>
        <v>I</v>
      </c>
      <c r="C155" s="8">
        <f t="shared" si="14"/>
        <v>49130.440999999999</v>
      </c>
      <c r="D155" s="7" t="str">
        <f t="shared" si="15"/>
        <v>vis</v>
      </c>
      <c r="E155" s="20">
        <f>VLOOKUP(C155,Active!C$21:E$971,3,FALSE)</f>
        <v>2235.9849501577082</v>
      </c>
      <c r="F155" s="1" t="s">
        <v>205</v>
      </c>
      <c r="G155" s="7" t="str">
        <f t="shared" si="16"/>
        <v>49130.441</v>
      </c>
      <c r="H155" s="8">
        <f t="shared" si="17"/>
        <v>2236</v>
      </c>
      <c r="I155" s="21" t="s">
        <v>987</v>
      </c>
      <c r="J155" s="22" t="s">
        <v>988</v>
      </c>
      <c r="K155" s="21">
        <v>2236</v>
      </c>
      <c r="L155" s="21" t="s">
        <v>989</v>
      </c>
      <c r="M155" s="22" t="s">
        <v>212</v>
      </c>
      <c r="N155" s="22"/>
      <c r="O155" s="23" t="s">
        <v>614</v>
      </c>
      <c r="P155" s="23" t="s">
        <v>986</v>
      </c>
    </row>
    <row r="156" spans="1:16" ht="13.5" thickBot="1" x14ac:dyDescent="0.25">
      <c r="A156" s="8" t="str">
        <f t="shared" si="12"/>
        <v> BBS 104 </v>
      </c>
      <c r="B156" s="1" t="str">
        <f t="shared" si="13"/>
        <v>I</v>
      </c>
      <c r="C156" s="8">
        <f t="shared" si="14"/>
        <v>49164.442000000003</v>
      </c>
      <c r="D156" s="7" t="str">
        <f t="shared" si="15"/>
        <v>vis</v>
      </c>
      <c r="E156" s="20">
        <f>VLOOKUP(C156,Active!C$21:E$971,3,FALSE)</f>
        <v>2250.9831824033577</v>
      </c>
      <c r="F156" s="1" t="s">
        <v>205</v>
      </c>
      <c r="G156" s="7" t="str">
        <f t="shared" si="16"/>
        <v>49164.442</v>
      </c>
      <c r="H156" s="8">
        <f t="shared" si="17"/>
        <v>2251</v>
      </c>
      <c r="I156" s="21" t="s">
        <v>990</v>
      </c>
      <c r="J156" s="22" t="s">
        <v>991</v>
      </c>
      <c r="K156" s="21">
        <v>2251</v>
      </c>
      <c r="L156" s="21" t="s">
        <v>992</v>
      </c>
      <c r="M156" s="22" t="s">
        <v>212</v>
      </c>
      <c r="N156" s="22"/>
      <c r="O156" s="23" t="s">
        <v>591</v>
      </c>
      <c r="P156" s="23" t="s">
        <v>986</v>
      </c>
    </row>
    <row r="157" spans="1:16" ht="13.5" thickBot="1" x14ac:dyDescent="0.25">
      <c r="A157" s="8" t="str">
        <f t="shared" si="12"/>
        <v> BBS 105 </v>
      </c>
      <c r="B157" s="1" t="str">
        <f t="shared" si="13"/>
        <v>I</v>
      </c>
      <c r="C157" s="8">
        <f t="shared" si="14"/>
        <v>49198.442999999999</v>
      </c>
      <c r="D157" s="7" t="str">
        <f t="shared" si="15"/>
        <v>vis</v>
      </c>
      <c r="E157" s="20">
        <f>VLOOKUP(C157,Active!C$21:E$971,3,FALSE)</f>
        <v>2265.9814146490044</v>
      </c>
      <c r="F157" s="1" t="s">
        <v>205</v>
      </c>
      <c r="G157" s="7" t="str">
        <f t="shared" si="16"/>
        <v>49198.443</v>
      </c>
      <c r="H157" s="8">
        <f t="shared" si="17"/>
        <v>2266</v>
      </c>
      <c r="I157" s="21" t="s">
        <v>993</v>
      </c>
      <c r="J157" s="22" t="s">
        <v>994</v>
      </c>
      <c r="K157" s="21">
        <v>2266</v>
      </c>
      <c r="L157" s="21" t="s">
        <v>995</v>
      </c>
      <c r="M157" s="22" t="s">
        <v>996</v>
      </c>
      <c r="N157" s="22" t="s">
        <v>997</v>
      </c>
      <c r="O157" s="23" t="s">
        <v>998</v>
      </c>
      <c r="P157" s="23" t="s">
        <v>999</v>
      </c>
    </row>
    <row r="158" spans="1:16" ht="13.5" thickBot="1" x14ac:dyDescent="0.25">
      <c r="A158" s="8" t="str">
        <f t="shared" si="12"/>
        <v> BBS 104 </v>
      </c>
      <c r="B158" s="1" t="str">
        <f t="shared" si="13"/>
        <v>I</v>
      </c>
      <c r="C158" s="8">
        <f t="shared" si="14"/>
        <v>49198.442999999999</v>
      </c>
      <c r="D158" s="7" t="str">
        <f t="shared" si="15"/>
        <v>vis</v>
      </c>
      <c r="E158" s="20">
        <f>VLOOKUP(C158,Active!C$21:E$971,3,FALSE)</f>
        <v>2265.9814146490044</v>
      </c>
      <c r="F158" s="1" t="s">
        <v>205</v>
      </c>
      <c r="G158" s="7" t="str">
        <f t="shared" si="16"/>
        <v>49198.443</v>
      </c>
      <c r="H158" s="8">
        <f t="shared" si="17"/>
        <v>2266</v>
      </c>
      <c r="I158" s="21" t="s">
        <v>993</v>
      </c>
      <c r="J158" s="22" t="s">
        <v>994</v>
      </c>
      <c r="K158" s="21">
        <v>2266</v>
      </c>
      <c r="L158" s="21" t="s">
        <v>995</v>
      </c>
      <c r="M158" s="22" t="s">
        <v>212</v>
      </c>
      <c r="N158" s="22"/>
      <c r="O158" s="23" t="s">
        <v>591</v>
      </c>
      <c r="P158" s="23" t="s">
        <v>986</v>
      </c>
    </row>
    <row r="159" spans="1:16" ht="13.5" thickBot="1" x14ac:dyDescent="0.25">
      <c r="A159" s="8" t="str">
        <f t="shared" si="12"/>
        <v> BBS 106 </v>
      </c>
      <c r="B159" s="1" t="str">
        <f t="shared" si="13"/>
        <v>I</v>
      </c>
      <c r="C159" s="8">
        <f t="shared" si="14"/>
        <v>49395.678</v>
      </c>
      <c r="D159" s="7" t="str">
        <f t="shared" si="15"/>
        <v>vis</v>
      </c>
      <c r="E159" s="20">
        <f>VLOOKUP(C159,Active!C$21:E$971,3,FALSE)</f>
        <v>2352.9840421296776</v>
      </c>
      <c r="F159" s="1" t="s">
        <v>205</v>
      </c>
      <c r="G159" s="7" t="str">
        <f t="shared" si="16"/>
        <v>49395.678</v>
      </c>
      <c r="H159" s="8">
        <f t="shared" si="17"/>
        <v>2353</v>
      </c>
      <c r="I159" s="21" t="s">
        <v>1000</v>
      </c>
      <c r="J159" s="22" t="s">
        <v>1001</v>
      </c>
      <c r="K159" s="21">
        <v>2353</v>
      </c>
      <c r="L159" s="21" t="s">
        <v>1002</v>
      </c>
      <c r="M159" s="22" t="s">
        <v>212</v>
      </c>
      <c r="N159" s="22"/>
      <c r="O159" s="23" t="s">
        <v>614</v>
      </c>
      <c r="P159" s="23" t="s">
        <v>1003</v>
      </c>
    </row>
    <row r="160" spans="1:16" ht="13.5" thickBot="1" x14ac:dyDescent="0.25">
      <c r="A160" s="8" t="str">
        <f t="shared" si="12"/>
        <v> AOEB 2 </v>
      </c>
      <c r="B160" s="1" t="str">
        <f t="shared" si="13"/>
        <v>I</v>
      </c>
      <c r="C160" s="8">
        <f t="shared" si="14"/>
        <v>49599.695</v>
      </c>
      <c r="D160" s="7" t="str">
        <f t="shared" si="15"/>
        <v>vis</v>
      </c>
      <c r="E160" s="20">
        <f>VLOOKUP(C160,Active!C$21:E$971,3,FALSE)</f>
        <v>2442.9782878301085</v>
      </c>
      <c r="F160" s="1" t="s">
        <v>205</v>
      </c>
      <c r="G160" s="7" t="str">
        <f t="shared" si="16"/>
        <v>49599.695</v>
      </c>
      <c r="H160" s="8">
        <f t="shared" si="17"/>
        <v>2443</v>
      </c>
      <c r="I160" s="21" t="s">
        <v>1004</v>
      </c>
      <c r="J160" s="22" t="s">
        <v>1005</v>
      </c>
      <c r="K160" s="21">
        <v>2443</v>
      </c>
      <c r="L160" s="21" t="s">
        <v>1006</v>
      </c>
      <c r="M160" s="22" t="s">
        <v>212</v>
      </c>
      <c r="N160" s="22"/>
      <c r="O160" s="23" t="s">
        <v>653</v>
      </c>
      <c r="P160" s="23" t="s">
        <v>682</v>
      </c>
    </row>
    <row r="161" spans="1:16" ht="13.5" thickBot="1" x14ac:dyDescent="0.25">
      <c r="A161" s="8" t="str">
        <f t="shared" si="12"/>
        <v> BBS 108 </v>
      </c>
      <c r="B161" s="1" t="str">
        <f t="shared" si="13"/>
        <v>I</v>
      </c>
      <c r="C161" s="8">
        <f t="shared" si="14"/>
        <v>49776.531000000003</v>
      </c>
      <c r="D161" s="7" t="str">
        <f t="shared" si="15"/>
        <v>vis</v>
      </c>
      <c r="E161" s="20">
        <f>VLOOKUP(C161,Active!C$21:E$971,3,FALSE)</f>
        <v>2520.9826817418007</v>
      </c>
      <c r="F161" s="1" t="s">
        <v>205</v>
      </c>
      <c r="G161" s="7" t="str">
        <f t="shared" si="16"/>
        <v>49776.531</v>
      </c>
      <c r="H161" s="8">
        <f t="shared" si="17"/>
        <v>2521</v>
      </c>
      <c r="I161" s="21" t="s">
        <v>1007</v>
      </c>
      <c r="J161" s="22" t="s">
        <v>1008</v>
      </c>
      <c r="K161" s="21">
        <v>2521</v>
      </c>
      <c r="L161" s="21" t="s">
        <v>1009</v>
      </c>
      <c r="M161" s="22" t="s">
        <v>212</v>
      </c>
      <c r="N161" s="22"/>
      <c r="O161" s="23" t="s">
        <v>614</v>
      </c>
      <c r="P161" s="23" t="s">
        <v>1010</v>
      </c>
    </row>
    <row r="162" spans="1:16" ht="13.5" thickBot="1" x14ac:dyDescent="0.25">
      <c r="A162" s="8" t="str">
        <f t="shared" si="12"/>
        <v> BBS 109 </v>
      </c>
      <c r="B162" s="1" t="str">
        <f t="shared" si="13"/>
        <v>I</v>
      </c>
      <c r="C162" s="8">
        <f t="shared" si="14"/>
        <v>49844.527000000002</v>
      </c>
      <c r="D162" s="7" t="str">
        <f t="shared" si="15"/>
        <v>vis</v>
      </c>
      <c r="E162" s="20">
        <f>VLOOKUP(C162,Active!C$21:E$971,3,FALSE)</f>
        <v>2550.9764995640726</v>
      </c>
      <c r="F162" s="1" t="s">
        <v>205</v>
      </c>
      <c r="G162" s="7" t="str">
        <f t="shared" si="16"/>
        <v>49844.527</v>
      </c>
      <c r="H162" s="8">
        <f t="shared" si="17"/>
        <v>2551</v>
      </c>
      <c r="I162" s="21" t="s">
        <v>1015</v>
      </c>
      <c r="J162" s="22" t="s">
        <v>1016</v>
      </c>
      <c r="K162" s="21">
        <v>2551</v>
      </c>
      <c r="L162" s="21" t="s">
        <v>1013</v>
      </c>
      <c r="M162" s="22" t="s">
        <v>212</v>
      </c>
      <c r="N162" s="22"/>
      <c r="O162" s="23" t="s">
        <v>614</v>
      </c>
      <c r="P162" s="23" t="s">
        <v>1017</v>
      </c>
    </row>
    <row r="163" spans="1:16" ht="13.5" thickBot="1" x14ac:dyDescent="0.25">
      <c r="A163" s="8" t="str">
        <f t="shared" si="12"/>
        <v> BBS 111 </v>
      </c>
      <c r="B163" s="1" t="str">
        <f t="shared" si="13"/>
        <v>I</v>
      </c>
      <c r="C163" s="8">
        <f t="shared" si="14"/>
        <v>50100.690999999999</v>
      </c>
      <c r="D163" s="7" t="str">
        <f t="shared" si="15"/>
        <v>vis</v>
      </c>
      <c r="E163" s="20">
        <f>VLOOKUP(C163,Active!C$21:E$971,3,FALSE)</f>
        <v>2663.9733868607436</v>
      </c>
      <c r="F163" s="1" t="s">
        <v>205</v>
      </c>
      <c r="G163" s="7" t="str">
        <f t="shared" si="16"/>
        <v>50100.691</v>
      </c>
      <c r="H163" s="8">
        <f t="shared" si="17"/>
        <v>2664</v>
      </c>
      <c r="I163" s="21" t="s">
        <v>1025</v>
      </c>
      <c r="J163" s="22" t="s">
        <v>1026</v>
      </c>
      <c r="K163" s="21">
        <v>2664</v>
      </c>
      <c r="L163" s="21" t="s">
        <v>1027</v>
      </c>
      <c r="M163" s="22" t="s">
        <v>212</v>
      </c>
      <c r="N163" s="22"/>
      <c r="O163" s="23" t="s">
        <v>807</v>
      </c>
      <c r="P163" s="23" t="s">
        <v>1028</v>
      </c>
    </row>
    <row r="164" spans="1:16" ht="13.5" thickBot="1" x14ac:dyDescent="0.25">
      <c r="A164" s="8" t="str">
        <f t="shared" si="12"/>
        <v> BBS 112 </v>
      </c>
      <c r="B164" s="1" t="str">
        <f t="shared" si="13"/>
        <v>I</v>
      </c>
      <c r="C164" s="8">
        <f t="shared" si="14"/>
        <v>50209.506000000001</v>
      </c>
      <c r="D164" s="7" t="str">
        <f t="shared" si="15"/>
        <v>vis</v>
      </c>
      <c r="E164" s="20">
        <f>VLOOKUP(C164,Active!C$21:E$971,3,FALSE)</f>
        <v>2711.9729351625647</v>
      </c>
      <c r="F164" s="1" t="s">
        <v>205</v>
      </c>
      <c r="G164" s="7" t="str">
        <f t="shared" si="16"/>
        <v>50209.506</v>
      </c>
      <c r="H164" s="8">
        <f t="shared" si="17"/>
        <v>2712</v>
      </c>
      <c r="I164" s="21" t="s">
        <v>1029</v>
      </c>
      <c r="J164" s="22" t="s">
        <v>1030</v>
      </c>
      <c r="K164" s="21">
        <v>2712</v>
      </c>
      <c r="L164" s="21" t="s">
        <v>1031</v>
      </c>
      <c r="M164" s="22" t="s">
        <v>212</v>
      </c>
      <c r="N164" s="22"/>
      <c r="O164" s="23" t="s">
        <v>614</v>
      </c>
      <c r="P164" s="23" t="s">
        <v>1032</v>
      </c>
    </row>
    <row r="165" spans="1:16" ht="13.5" thickBot="1" x14ac:dyDescent="0.25">
      <c r="A165" s="8" t="str">
        <f t="shared" si="12"/>
        <v> BBS 112 </v>
      </c>
      <c r="B165" s="1" t="str">
        <f t="shared" si="13"/>
        <v>I</v>
      </c>
      <c r="C165" s="8">
        <f t="shared" si="14"/>
        <v>50234.442000000003</v>
      </c>
      <c r="D165" s="7" t="str">
        <f t="shared" si="15"/>
        <v>vis</v>
      </c>
      <c r="E165" s="20">
        <f>VLOOKUP(C165,Active!C$21:E$971,3,FALSE)</f>
        <v>2722.9724916249484</v>
      </c>
      <c r="F165" s="1" t="s">
        <v>205</v>
      </c>
      <c r="G165" s="7" t="str">
        <f t="shared" si="16"/>
        <v>50234.442</v>
      </c>
      <c r="H165" s="8">
        <f t="shared" si="17"/>
        <v>2723</v>
      </c>
      <c r="I165" s="21" t="s">
        <v>1035</v>
      </c>
      <c r="J165" s="22" t="s">
        <v>1036</v>
      </c>
      <c r="K165" s="21">
        <v>2723</v>
      </c>
      <c r="L165" s="21" t="s">
        <v>1037</v>
      </c>
      <c r="M165" s="22" t="s">
        <v>212</v>
      </c>
      <c r="N165" s="22"/>
      <c r="O165" s="23" t="s">
        <v>591</v>
      </c>
      <c r="P165" s="23" t="s">
        <v>1032</v>
      </c>
    </row>
    <row r="166" spans="1:16" ht="13.5" thickBot="1" x14ac:dyDescent="0.25">
      <c r="A166" s="8" t="str">
        <f t="shared" si="12"/>
        <v> BBS 113 </v>
      </c>
      <c r="B166" s="1" t="str">
        <f t="shared" si="13"/>
        <v>I</v>
      </c>
      <c r="C166" s="8">
        <f t="shared" si="14"/>
        <v>50277.514999999999</v>
      </c>
      <c r="D166" s="7" t="str">
        <f t="shared" si="15"/>
        <v>vis</v>
      </c>
      <c r="E166" s="20">
        <f>VLOOKUP(C166,Active!C$21:E$971,3,FALSE)</f>
        <v>2741.9724874343874</v>
      </c>
      <c r="F166" s="1" t="s">
        <v>205</v>
      </c>
      <c r="G166" s="7" t="str">
        <f t="shared" si="16"/>
        <v>50277.515</v>
      </c>
      <c r="H166" s="8">
        <f t="shared" si="17"/>
        <v>2742</v>
      </c>
      <c r="I166" s="21" t="s">
        <v>1038</v>
      </c>
      <c r="J166" s="22" t="s">
        <v>1039</v>
      </c>
      <c r="K166" s="21">
        <v>2742</v>
      </c>
      <c r="L166" s="21" t="s">
        <v>1037</v>
      </c>
      <c r="M166" s="22" t="s">
        <v>996</v>
      </c>
      <c r="N166" s="22" t="s">
        <v>997</v>
      </c>
      <c r="O166" s="23" t="s">
        <v>998</v>
      </c>
      <c r="P166" s="23" t="s">
        <v>1040</v>
      </c>
    </row>
    <row r="167" spans="1:16" ht="13.5" thickBot="1" x14ac:dyDescent="0.25">
      <c r="A167" s="8" t="str">
        <f t="shared" si="12"/>
        <v> BBS 115 </v>
      </c>
      <c r="B167" s="1" t="str">
        <f t="shared" si="13"/>
        <v>I</v>
      </c>
      <c r="C167" s="8">
        <f t="shared" si="14"/>
        <v>50583.557000000001</v>
      </c>
      <c r="D167" s="7" t="str">
        <f t="shared" si="15"/>
        <v>vis</v>
      </c>
      <c r="E167" s="20">
        <f>VLOOKUP(C167,Active!C$21:E$971,3,FALSE)</f>
        <v>2876.9711343248496</v>
      </c>
      <c r="F167" s="1" t="s">
        <v>205</v>
      </c>
      <c r="G167" s="7" t="str">
        <f t="shared" si="16"/>
        <v>50583.557</v>
      </c>
      <c r="H167" s="8">
        <f t="shared" si="17"/>
        <v>2877</v>
      </c>
      <c r="I167" s="21" t="s">
        <v>1056</v>
      </c>
      <c r="J167" s="22" t="s">
        <v>1057</v>
      </c>
      <c r="K167" s="21">
        <v>2877</v>
      </c>
      <c r="L167" s="21" t="s">
        <v>1058</v>
      </c>
      <c r="M167" s="22" t="s">
        <v>212</v>
      </c>
      <c r="N167" s="22"/>
      <c r="O167" s="23" t="s">
        <v>614</v>
      </c>
      <c r="P167" s="23" t="s">
        <v>1059</v>
      </c>
    </row>
    <row r="168" spans="1:16" ht="13.5" thickBot="1" x14ac:dyDescent="0.25">
      <c r="A168" s="8" t="str">
        <f t="shared" si="12"/>
        <v> BBS 115 </v>
      </c>
      <c r="B168" s="1" t="str">
        <f t="shared" si="13"/>
        <v>I</v>
      </c>
      <c r="C168" s="8">
        <f t="shared" si="14"/>
        <v>50599.428</v>
      </c>
      <c r="D168" s="7" t="str">
        <f t="shared" si="15"/>
        <v>vis</v>
      </c>
      <c r="E168" s="20">
        <f>VLOOKUP(C168,Active!C$21:E$971,3,FALSE)</f>
        <v>2883.972015003967</v>
      </c>
      <c r="F168" s="1" t="s">
        <v>205</v>
      </c>
      <c r="G168" s="7" t="str">
        <f t="shared" si="16"/>
        <v>50599.428</v>
      </c>
      <c r="H168" s="8">
        <f t="shared" si="17"/>
        <v>2884</v>
      </c>
      <c r="I168" s="21" t="s">
        <v>1060</v>
      </c>
      <c r="J168" s="22" t="s">
        <v>1061</v>
      </c>
      <c r="K168" s="21">
        <v>2884</v>
      </c>
      <c r="L168" s="21" t="s">
        <v>1062</v>
      </c>
      <c r="M168" s="22" t="s">
        <v>212</v>
      </c>
      <c r="N168" s="22"/>
      <c r="O168" s="23" t="s">
        <v>591</v>
      </c>
      <c r="P168" s="23" t="s">
        <v>1059</v>
      </c>
    </row>
    <row r="169" spans="1:16" ht="13.5" thickBot="1" x14ac:dyDescent="0.25">
      <c r="A169" s="8" t="str">
        <f t="shared" si="12"/>
        <v> BBS 115 </v>
      </c>
      <c r="B169" s="1" t="str">
        <f t="shared" si="13"/>
        <v>I</v>
      </c>
      <c r="C169" s="8">
        <f t="shared" si="14"/>
        <v>50642.502999999997</v>
      </c>
      <c r="D169" s="7" t="str">
        <f t="shared" si="15"/>
        <v>vis</v>
      </c>
      <c r="E169" s="20">
        <f>VLOOKUP(C169,Active!C$21:E$971,3,FALSE)</f>
        <v>2902.972893036414</v>
      </c>
      <c r="F169" s="1" t="s">
        <v>205</v>
      </c>
      <c r="G169" s="7" t="str">
        <f t="shared" si="16"/>
        <v>50642.503</v>
      </c>
      <c r="H169" s="8">
        <f t="shared" si="17"/>
        <v>2903</v>
      </c>
      <c r="I169" s="21" t="s">
        <v>1063</v>
      </c>
      <c r="J169" s="22" t="s">
        <v>1064</v>
      </c>
      <c r="K169" s="21">
        <v>2903</v>
      </c>
      <c r="L169" s="21" t="s">
        <v>1031</v>
      </c>
      <c r="M169" s="22" t="s">
        <v>212</v>
      </c>
      <c r="N169" s="22"/>
      <c r="O169" s="23" t="s">
        <v>591</v>
      </c>
      <c r="P169" s="23" t="s">
        <v>1059</v>
      </c>
    </row>
    <row r="170" spans="1:16" ht="13.5" thickBot="1" x14ac:dyDescent="0.25">
      <c r="A170" s="8" t="str">
        <f t="shared" si="12"/>
        <v> BBS 115 </v>
      </c>
      <c r="B170" s="1" t="str">
        <f t="shared" si="13"/>
        <v>I</v>
      </c>
      <c r="C170" s="8">
        <f t="shared" si="14"/>
        <v>50692.372000000003</v>
      </c>
      <c r="D170" s="7" t="str">
        <f t="shared" si="15"/>
        <v>vis</v>
      </c>
      <c r="E170" s="20">
        <f>VLOOKUP(C170,Active!C$21:E$971,3,FALSE)</f>
        <v>2924.9706826266706</v>
      </c>
      <c r="F170" s="1" t="s">
        <v>205</v>
      </c>
      <c r="G170" s="7" t="str">
        <f t="shared" si="16"/>
        <v>50692.372</v>
      </c>
      <c r="H170" s="8">
        <f t="shared" si="17"/>
        <v>2925</v>
      </c>
      <c r="I170" s="21" t="s">
        <v>1080</v>
      </c>
      <c r="J170" s="22" t="s">
        <v>1081</v>
      </c>
      <c r="K170" s="21">
        <v>2925</v>
      </c>
      <c r="L170" s="21" t="s">
        <v>1082</v>
      </c>
      <c r="M170" s="22" t="s">
        <v>212</v>
      </c>
      <c r="N170" s="22"/>
      <c r="O170" s="23" t="s">
        <v>591</v>
      </c>
      <c r="P170" s="23" t="s">
        <v>1059</v>
      </c>
    </row>
    <row r="171" spans="1:16" ht="13.5" thickBot="1" x14ac:dyDescent="0.25">
      <c r="A171" s="8" t="str">
        <f t="shared" si="12"/>
        <v> BBS 116 </v>
      </c>
      <c r="B171" s="1" t="str">
        <f t="shared" si="13"/>
        <v>I</v>
      </c>
      <c r="C171" s="8">
        <f t="shared" si="14"/>
        <v>50717.311000000002</v>
      </c>
      <c r="D171" s="7" t="str">
        <f t="shared" si="15"/>
        <v>vis</v>
      </c>
      <c r="E171" s="20">
        <f>VLOOKUP(C171,Active!C$21:E$971,3,FALSE)</f>
        <v>2935.9715624235646</v>
      </c>
      <c r="F171" s="1" t="s">
        <v>205</v>
      </c>
      <c r="G171" s="7" t="str">
        <f t="shared" si="16"/>
        <v>50717.311</v>
      </c>
      <c r="H171" s="8">
        <f t="shared" si="17"/>
        <v>2936</v>
      </c>
      <c r="I171" s="21" t="s">
        <v>1083</v>
      </c>
      <c r="J171" s="22" t="s">
        <v>1084</v>
      </c>
      <c r="K171" s="21">
        <v>2936</v>
      </c>
      <c r="L171" s="21" t="s">
        <v>1020</v>
      </c>
      <c r="M171" s="22" t="s">
        <v>212</v>
      </c>
      <c r="N171" s="22"/>
      <c r="O171" s="23" t="s">
        <v>591</v>
      </c>
      <c r="P171" s="23" t="s">
        <v>1085</v>
      </c>
    </row>
    <row r="172" spans="1:16" ht="13.5" thickBot="1" x14ac:dyDescent="0.25">
      <c r="A172" s="8" t="str">
        <f t="shared" si="12"/>
        <v> BBS 118 </v>
      </c>
      <c r="B172" s="1" t="str">
        <f t="shared" si="13"/>
        <v>I</v>
      </c>
      <c r="C172" s="8">
        <f t="shared" si="14"/>
        <v>50948.536</v>
      </c>
      <c r="D172" s="7" t="str">
        <f t="shared" si="15"/>
        <v>vis</v>
      </c>
      <c r="E172" s="20">
        <f>VLOOKUP(C172,Active!C$21:E$971,3,FALSE)</f>
        <v>3037.9675699233417</v>
      </c>
      <c r="F172" s="1" t="s">
        <v>205</v>
      </c>
      <c r="G172" s="7" t="str">
        <f t="shared" si="16"/>
        <v>50948.536</v>
      </c>
      <c r="H172" s="8">
        <f t="shared" si="17"/>
        <v>3038</v>
      </c>
      <c r="I172" s="21" t="s">
        <v>1086</v>
      </c>
      <c r="J172" s="22" t="s">
        <v>1087</v>
      </c>
      <c r="K172" s="21">
        <v>3038</v>
      </c>
      <c r="L172" s="21" t="s">
        <v>1088</v>
      </c>
      <c r="M172" s="22" t="s">
        <v>212</v>
      </c>
      <c r="N172" s="22"/>
      <c r="O172" s="23" t="s">
        <v>614</v>
      </c>
      <c r="P172" s="23" t="s">
        <v>1089</v>
      </c>
    </row>
    <row r="173" spans="1:16" ht="13.5" thickBot="1" x14ac:dyDescent="0.25">
      <c r="A173" s="8" t="str">
        <f t="shared" si="12"/>
        <v> BBS 119 </v>
      </c>
      <c r="B173" s="1" t="str">
        <f t="shared" si="13"/>
        <v>I</v>
      </c>
      <c r="C173" s="8">
        <f t="shared" si="14"/>
        <v>51195.639000000003</v>
      </c>
      <c r="D173" s="7" t="str">
        <f t="shared" si="15"/>
        <v>vis</v>
      </c>
      <c r="E173" s="20">
        <f>VLOOKUP(C173,Active!C$21:E$971,3,FALSE)</f>
        <v>3146.967545882766</v>
      </c>
      <c r="F173" s="1" t="s">
        <v>205</v>
      </c>
      <c r="G173" s="7" t="str">
        <f t="shared" si="16"/>
        <v>51195.639</v>
      </c>
      <c r="H173" s="8">
        <f t="shared" si="17"/>
        <v>3147</v>
      </c>
      <c r="I173" s="21" t="s">
        <v>1099</v>
      </c>
      <c r="J173" s="22" t="s">
        <v>1100</v>
      </c>
      <c r="K173" s="21">
        <v>3147</v>
      </c>
      <c r="L173" s="21" t="s">
        <v>1088</v>
      </c>
      <c r="M173" s="22" t="s">
        <v>212</v>
      </c>
      <c r="N173" s="22"/>
      <c r="O173" s="23" t="s">
        <v>614</v>
      </c>
      <c r="P173" s="23" t="s">
        <v>1101</v>
      </c>
    </row>
    <row r="174" spans="1:16" ht="13.5" thickBot="1" x14ac:dyDescent="0.25">
      <c r="A174" s="8" t="str">
        <f t="shared" si="12"/>
        <v> BBS 120 </v>
      </c>
      <c r="B174" s="1" t="str">
        <f t="shared" si="13"/>
        <v>I</v>
      </c>
      <c r="C174" s="8">
        <f t="shared" si="14"/>
        <v>51254.574000000001</v>
      </c>
      <c r="D174" s="7" t="str">
        <f t="shared" si="15"/>
        <v>vis</v>
      </c>
      <c r="E174" s="20">
        <f>VLOOKUP(C174,Active!C$21:E$971,3,FALSE)</f>
        <v>3172.964452367788</v>
      </c>
      <c r="F174" s="1" t="s">
        <v>205</v>
      </c>
      <c r="G174" s="7" t="str">
        <f t="shared" si="16"/>
        <v>51254.574</v>
      </c>
      <c r="H174" s="8">
        <f t="shared" si="17"/>
        <v>3173</v>
      </c>
      <c r="I174" s="21" t="s">
        <v>1102</v>
      </c>
      <c r="J174" s="22" t="s">
        <v>1103</v>
      </c>
      <c r="K174" s="21">
        <v>3173</v>
      </c>
      <c r="L174" s="21" t="s">
        <v>1104</v>
      </c>
      <c r="M174" s="22" t="s">
        <v>212</v>
      </c>
      <c r="N174" s="22"/>
      <c r="O174" s="23" t="s">
        <v>614</v>
      </c>
      <c r="P174" s="23" t="s">
        <v>1105</v>
      </c>
    </row>
    <row r="175" spans="1:16" ht="13.5" thickBot="1" x14ac:dyDescent="0.25">
      <c r="A175" s="8" t="str">
        <f t="shared" si="12"/>
        <v> BBS 128 </v>
      </c>
      <c r="B175" s="1" t="str">
        <f t="shared" si="13"/>
        <v>I</v>
      </c>
      <c r="C175" s="8">
        <f t="shared" si="14"/>
        <v>52442.440999999999</v>
      </c>
      <c r="D175" s="7" t="str">
        <f t="shared" si="15"/>
        <v>vis</v>
      </c>
      <c r="E175" s="20">
        <f>VLOOKUP(C175,Active!C$21:E$971,3,FALSE)</f>
        <v>3696.9462512249111</v>
      </c>
      <c r="F175" s="1" t="s">
        <v>205</v>
      </c>
      <c r="G175" s="7" t="str">
        <f t="shared" si="16"/>
        <v>52442.441</v>
      </c>
      <c r="H175" s="8">
        <f t="shared" si="17"/>
        <v>3697</v>
      </c>
      <c r="I175" s="21" t="s">
        <v>1149</v>
      </c>
      <c r="J175" s="22" t="s">
        <v>1150</v>
      </c>
      <c r="K175" s="21">
        <v>3697</v>
      </c>
      <c r="L175" s="21" t="s">
        <v>1151</v>
      </c>
      <c r="M175" s="22" t="s">
        <v>212</v>
      </c>
      <c r="N175" s="22"/>
      <c r="O175" s="23" t="s">
        <v>614</v>
      </c>
      <c r="P175" s="23" t="s">
        <v>1152</v>
      </c>
    </row>
    <row r="176" spans="1:16" ht="13.5" thickBot="1" x14ac:dyDescent="0.25">
      <c r="A176" s="8" t="str">
        <f t="shared" si="12"/>
        <v> BBS 129 </v>
      </c>
      <c r="B176" s="1" t="str">
        <f t="shared" si="13"/>
        <v>I</v>
      </c>
      <c r="C176" s="8">
        <f t="shared" si="14"/>
        <v>52526.324000000001</v>
      </c>
      <c r="D176" s="7" t="str">
        <f t="shared" si="15"/>
        <v>vis</v>
      </c>
      <c r="E176" s="20">
        <f>VLOOKUP(C176,Active!C$21:E$971,3,FALSE)</f>
        <v>3733.9480075103647</v>
      </c>
      <c r="F176" s="1" t="s">
        <v>205</v>
      </c>
      <c r="G176" s="7" t="str">
        <f t="shared" si="16"/>
        <v>52526.324</v>
      </c>
      <c r="H176" s="8">
        <f t="shared" si="17"/>
        <v>3734</v>
      </c>
      <c r="I176" s="21" t="s">
        <v>1153</v>
      </c>
      <c r="J176" s="22" t="s">
        <v>1154</v>
      </c>
      <c r="K176" s="21">
        <v>3734</v>
      </c>
      <c r="L176" s="21" t="s">
        <v>1155</v>
      </c>
      <c r="M176" s="22" t="s">
        <v>212</v>
      </c>
      <c r="N176" s="22"/>
      <c r="O176" s="23" t="s">
        <v>614</v>
      </c>
      <c r="P176" s="23" t="s">
        <v>1156</v>
      </c>
    </row>
    <row r="177" spans="1:16" ht="13.5" thickBot="1" x14ac:dyDescent="0.25">
      <c r="A177" s="8" t="str">
        <f t="shared" si="12"/>
        <v> BBS 130 </v>
      </c>
      <c r="B177" s="1" t="str">
        <f t="shared" si="13"/>
        <v>I</v>
      </c>
      <c r="C177" s="8">
        <f t="shared" si="14"/>
        <v>52875.421999999999</v>
      </c>
      <c r="D177" s="7" t="str">
        <f t="shared" si="15"/>
        <v>vis</v>
      </c>
      <c r="E177" s="20">
        <f>VLOOKUP(C177,Active!C$21:E$971,3,FALSE)</f>
        <v>3887.9391513146993</v>
      </c>
      <c r="F177" s="1" t="s">
        <v>205</v>
      </c>
      <c r="G177" s="7" t="str">
        <f t="shared" si="16"/>
        <v>52875.422</v>
      </c>
      <c r="H177" s="8">
        <f t="shared" si="17"/>
        <v>3888</v>
      </c>
      <c r="I177" s="21" t="s">
        <v>1160</v>
      </c>
      <c r="J177" s="22" t="s">
        <v>1161</v>
      </c>
      <c r="K177" s="21">
        <v>3888</v>
      </c>
      <c r="L177" s="21" t="s">
        <v>1162</v>
      </c>
      <c r="M177" s="22" t="s">
        <v>212</v>
      </c>
      <c r="N177" s="22"/>
      <c r="O177" s="23" t="s">
        <v>614</v>
      </c>
      <c r="P177" s="23" t="s">
        <v>1163</v>
      </c>
    </row>
    <row r="178" spans="1:16" ht="13.5" thickBot="1" x14ac:dyDescent="0.25">
      <c r="A178" s="8" t="str">
        <f t="shared" si="12"/>
        <v>OEJV 0003 </v>
      </c>
      <c r="B178" s="1" t="str">
        <f t="shared" si="13"/>
        <v>I</v>
      </c>
      <c r="C178" s="8">
        <f t="shared" si="14"/>
        <v>53190.527000000002</v>
      </c>
      <c r="D178" s="7" t="str">
        <f t="shared" si="15"/>
        <v>vis</v>
      </c>
      <c r="E178" s="20">
        <f>VLOOKUP(C178,Active!C$21:E$971,3,FALSE)</f>
        <v>4026.9355917654198</v>
      </c>
      <c r="F178" s="1" t="s">
        <v>205</v>
      </c>
      <c r="G178" s="7" t="str">
        <f t="shared" si="16"/>
        <v>53190.527</v>
      </c>
      <c r="H178" s="8">
        <f t="shared" si="17"/>
        <v>4027</v>
      </c>
      <c r="I178" s="21" t="s">
        <v>1164</v>
      </c>
      <c r="J178" s="22" t="s">
        <v>1165</v>
      </c>
      <c r="K178" s="21">
        <v>4027</v>
      </c>
      <c r="L178" s="21" t="s">
        <v>1166</v>
      </c>
      <c r="M178" s="22" t="s">
        <v>212</v>
      </c>
      <c r="N178" s="22"/>
      <c r="O178" s="23" t="s">
        <v>614</v>
      </c>
      <c r="P178" s="24" t="s">
        <v>1167</v>
      </c>
    </row>
    <row r="179" spans="1:16" ht="13.5" thickBot="1" x14ac:dyDescent="0.25">
      <c r="A179" s="8" t="str">
        <f t="shared" si="12"/>
        <v>IBVS 5636 </v>
      </c>
      <c r="B179" s="1" t="str">
        <f t="shared" si="13"/>
        <v>I</v>
      </c>
      <c r="C179" s="8">
        <f t="shared" si="14"/>
        <v>53548.701800000003</v>
      </c>
      <c r="D179" s="7" t="str">
        <f t="shared" si="15"/>
        <v>vis</v>
      </c>
      <c r="E179" s="20">
        <f>VLOOKUP(C179,Active!C$21:E$971,3,FALSE)</f>
        <v>4184.9306164687669</v>
      </c>
      <c r="F179" s="1" t="s">
        <v>205</v>
      </c>
      <c r="G179" s="7" t="str">
        <f t="shared" si="16"/>
        <v>53548.7018</v>
      </c>
      <c r="H179" s="8">
        <f t="shared" si="17"/>
        <v>4185</v>
      </c>
      <c r="I179" s="21" t="s">
        <v>1173</v>
      </c>
      <c r="J179" s="22" t="s">
        <v>1174</v>
      </c>
      <c r="K179" s="21">
        <v>4185</v>
      </c>
      <c r="L179" s="21" t="s">
        <v>1175</v>
      </c>
      <c r="M179" s="22" t="s">
        <v>996</v>
      </c>
      <c r="N179" s="22" t="s">
        <v>1176</v>
      </c>
      <c r="O179" s="23" t="s">
        <v>1177</v>
      </c>
      <c r="P179" s="24" t="s">
        <v>1178</v>
      </c>
    </row>
    <row r="180" spans="1:16" ht="13.5" thickBot="1" x14ac:dyDescent="0.25">
      <c r="A180" s="8" t="str">
        <f t="shared" si="12"/>
        <v>OEJV 0003 </v>
      </c>
      <c r="B180" s="1" t="str">
        <f t="shared" si="13"/>
        <v>I</v>
      </c>
      <c r="C180" s="8">
        <f t="shared" si="14"/>
        <v>53555.500999999997</v>
      </c>
      <c r="D180" s="7" t="str">
        <f t="shared" si="15"/>
        <v>vis</v>
      </c>
      <c r="E180" s="20">
        <f>VLOOKUP(C180,Active!C$21:E$971,3,FALSE)</f>
        <v>4187.9298218063905</v>
      </c>
      <c r="F180" s="1" t="s">
        <v>205</v>
      </c>
      <c r="G180" s="7" t="str">
        <f t="shared" si="16"/>
        <v>53555.501</v>
      </c>
      <c r="H180" s="8">
        <f t="shared" si="17"/>
        <v>4188</v>
      </c>
      <c r="I180" s="21" t="s">
        <v>1179</v>
      </c>
      <c r="J180" s="22" t="s">
        <v>1180</v>
      </c>
      <c r="K180" s="21">
        <v>4188</v>
      </c>
      <c r="L180" s="21" t="s">
        <v>1170</v>
      </c>
      <c r="M180" s="22" t="s">
        <v>212</v>
      </c>
      <c r="N180" s="22"/>
      <c r="O180" s="23" t="s">
        <v>614</v>
      </c>
      <c r="P180" s="24" t="s">
        <v>1167</v>
      </c>
    </row>
    <row r="181" spans="1:16" ht="13.5" thickBot="1" x14ac:dyDescent="0.25">
      <c r="A181" s="8" t="str">
        <f t="shared" si="12"/>
        <v>BAVM 178 </v>
      </c>
      <c r="B181" s="1" t="str">
        <f t="shared" si="13"/>
        <v>I</v>
      </c>
      <c r="C181" s="8">
        <f t="shared" si="14"/>
        <v>53920.481099999997</v>
      </c>
      <c r="D181" s="7" t="str">
        <f t="shared" si="15"/>
        <v>vis</v>
      </c>
      <c r="E181" s="20">
        <f>VLOOKUP(C181,Active!C$21:E$971,3,FALSE)</f>
        <v>4348.9267426275374</v>
      </c>
      <c r="F181" s="1" t="s">
        <v>205</v>
      </c>
      <c r="G181" s="7" t="str">
        <f t="shared" si="16"/>
        <v>53920.4811</v>
      </c>
      <c r="H181" s="8">
        <f t="shared" si="17"/>
        <v>4349</v>
      </c>
      <c r="I181" s="21" t="s">
        <v>1188</v>
      </c>
      <c r="J181" s="22" t="s">
        <v>1189</v>
      </c>
      <c r="K181" s="21">
        <v>4349</v>
      </c>
      <c r="L181" s="21" t="s">
        <v>1190</v>
      </c>
      <c r="M181" s="22" t="s">
        <v>1128</v>
      </c>
      <c r="N181" s="22" t="s">
        <v>1191</v>
      </c>
      <c r="O181" s="23" t="s">
        <v>1192</v>
      </c>
      <c r="P181" s="24" t="s">
        <v>1193</v>
      </c>
    </row>
    <row r="182" spans="1:16" ht="13.5" thickBot="1" x14ac:dyDescent="0.25">
      <c r="A182" s="8" t="str">
        <f t="shared" si="12"/>
        <v>IBVS 5835 </v>
      </c>
      <c r="B182" s="1" t="str">
        <f t="shared" si="13"/>
        <v>I</v>
      </c>
      <c r="C182" s="8">
        <f t="shared" si="14"/>
        <v>54192.517099999997</v>
      </c>
      <c r="D182" s="7" t="str">
        <f t="shared" si="15"/>
        <v>vis</v>
      </c>
      <c r="E182" s="20">
        <f>VLOOKUP(C182,Active!C$21:E$971,3,FALSE)</f>
        <v>4468.924951714831</v>
      </c>
      <c r="F182" s="1" t="s">
        <v>205</v>
      </c>
      <c r="G182" s="7" t="str">
        <f t="shared" si="16"/>
        <v>54192.5171</v>
      </c>
      <c r="H182" s="8">
        <f t="shared" si="17"/>
        <v>4469</v>
      </c>
      <c r="I182" s="21" t="s">
        <v>1194</v>
      </c>
      <c r="J182" s="22" t="s">
        <v>1195</v>
      </c>
      <c r="K182" s="21" t="s">
        <v>1196</v>
      </c>
      <c r="L182" s="21" t="s">
        <v>1197</v>
      </c>
      <c r="M182" s="22" t="s">
        <v>1128</v>
      </c>
      <c r="N182" s="22" t="s">
        <v>205</v>
      </c>
      <c r="O182" s="23" t="s">
        <v>1198</v>
      </c>
      <c r="P182" s="24" t="s">
        <v>1199</v>
      </c>
    </row>
    <row r="183" spans="1:16" ht="13.5" thickBot="1" x14ac:dyDescent="0.25">
      <c r="A183" s="8" t="str">
        <f t="shared" si="12"/>
        <v>BAVM 201 </v>
      </c>
      <c r="B183" s="1" t="str">
        <f t="shared" si="13"/>
        <v>I</v>
      </c>
      <c r="C183" s="8">
        <f t="shared" si="14"/>
        <v>54217.45</v>
      </c>
      <c r="D183" s="7" t="str">
        <f t="shared" si="15"/>
        <v>vis</v>
      </c>
      <c r="E183" s="20">
        <f>VLOOKUP(C183,Active!C$21:E$971,3,FALSE)</f>
        <v>4479.9231407315519</v>
      </c>
      <c r="F183" s="1" t="s">
        <v>205</v>
      </c>
      <c r="G183" s="7" t="str">
        <f t="shared" si="16"/>
        <v>54217.450</v>
      </c>
      <c r="H183" s="8">
        <f t="shared" si="17"/>
        <v>4480</v>
      </c>
      <c r="I183" s="21" t="s">
        <v>1200</v>
      </c>
      <c r="J183" s="22" t="s">
        <v>1201</v>
      </c>
      <c r="K183" s="21" t="s">
        <v>1202</v>
      </c>
      <c r="L183" s="21" t="s">
        <v>1203</v>
      </c>
      <c r="M183" s="22" t="s">
        <v>1128</v>
      </c>
      <c r="N183" s="22" t="s">
        <v>1191</v>
      </c>
      <c r="O183" s="23" t="s">
        <v>1204</v>
      </c>
      <c r="P183" s="24" t="s">
        <v>1205</v>
      </c>
    </row>
    <row r="184" spans="1:16" ht="13.5" thickBot="1" x14ac:dyDescent="0.25">
      <c r="A184" s="8" t="str">
        <f t="shared" si="12"/>
        <v>BAVM 186 </v>
      </c>
      <c r="B184" s="1" t="str">
        <f t="shared" si="13"/>
        <v>I</v>
      </c>
      <c r="C184" s="8">
        <f t="shared" si="14"/>
        <v>54217.452499999999</v>
      </c>
      <c r="D184" s="7" t="str">
        <f t="shared" si="15"/>
        <v>vis</v>
      </c>
      <c r="E184" s="20">
        <f>VLOOKUP(C184,Active!C$21:E$971,3,FALSE)</f>
        <v>4479.9242435103124</v>
      </c>
      <c r="F184" s="1" t="s">
        <v>205</v>
      </c>
      <c r="G184" s="7" t="str">
        <f t="shared" si="16"/>
        <v>54217.4525</v>
      </c>
      <c r="H184" s="8">
        <f t="shared" si="17"/>
        <v>4480</v>
      </c>
      <c r="I184" s="21" t="s">
        <v>1206</v>
      </c>
      <c r="J184" s="22" t="s">
        <v>1207</v>
      </c>
      <c r="K184" s="21" t="s">
        <v>1202</v>
      </c>
      <c r="L184" s="21" t="s">
        <v>1208</v>
      </c>
      <c r="M184" s="22" t="s">
        <v>1128</v>
      </c>
      <c r="N184" s="22" t="s">
        <v>1191</v>
      </c>
      <c r="O184" s="23" t="s">
        <v>1192</v>
      </c>
      <c r="P184" s="24" t="s">
        <v>1209</v>
      </c>
    </row>
    <row r="185" spans="1:16" ht="13.5" thickBot="1" x14ac:dyDescent="0.25">
      <c r="A185" s="8" t="str">
        <f t="shared" si="12"/>
        <v>IBVS 5893 </v>
      </c>
      <c r="B185" s="1" t="str">
        <f t="shared" si="13"/>
        <v>II</v>
      </c>
      <c r="C185" s="8">
        <f t="shared" si="14"/>
        <v>54225.392999999996</v>
      </c>
      <c r="D185" s="7" t="str">
        <f t="shared" si="15"/>
        <v>vis</v>
      </c>
      <c r="E185" s="20">
        <f>VLOOKUP(C185,Active!C$21:E$971,3,FALSE)</f>
        <v>4483.4268894073894</v>
      </c>
      <c r="F185" s="1" t="s">
        <v>205</v>
      </c>
      <c r="G185" s="7" t="str">
        <f t="shared" si="16"/>
        <v>54225.3930</v>
      </c>
      <c r="H185" s="8">
        <f t="shared" si="17"/>
        <v>4483.5</v>
      </c>
      <c r="I185" s="21" t="s">
        <v>1214</v>
      </c>
      <c r="J185" s="22" t="s">
        <v>1215</v>
      </c>
      <c r="K185" s="21" t="s">
        <v>1216</v>
      </c>
      <c r="L185" s="21" t="s">
        <v>1217</v>
      </c>
      <c r="M185" s="22" t="s">
        <v>1128</v>
      </c>
      <c r="N185" s="22" t="s">
        <v>1218</v>
      </c>
      <c r="O185" s="23" t="s">
        <v>1219</v>
      </c>
      <c r="P185" s="24" t="s">
        <v>1220</v>
      </c>
    </row>
    <row r="186" spans="1:16" ht="13.5" thickBot="1" x14ac:dyDescent="0.25">
      <c r="A186" s="8" t="str">
        <f t="shared" si="12"/>
        <v>BAVM 201 </v>
      </c>
      <c r="B186" s="1" t="str">
        <f t="shared" si="13"/>
        <v>I</v>
      </c>
      <c r="C186" s="8">
        <f t="shared" si="14"/>
        <v>54369.339</v>
      </c>
      <c r="D186" s="7" t="str">
        <f t="shared" si="15"/>
        <v>vis</v>
      </c>
      <c r="E186" s="20">
        <f>VLOOKUP(C186,Active!C$21:E$971,3,FALSE)</f>
        <v>4546.9231259543176</v>
      </c>
      <c r="F186" s="1" t="s">
        <v>205</v>
      </c>
      <c r="G186" s="7" t="str">
        <f t="shared" si="16"/>
        <v>54369.3390</v>
      </c>
      <c r="H186" s="8">
        <f t="shared" si="17"/>
        <v>4547</v>
      </c>
      <c r="I186" s="21" t="s">
        <v>1221</v>
      </c>
      <c r="J186" s="22" t="s">
        <v>1222</v>
      </c>
      <c r="K186" s="21" t="s">
        <v>1223</v>
      </c>
      <c r="L186" s="21" t="s">
        <v>1224</v>
      </c>
      <c r="M186" s="22" t="s">
        <v>1128</v>
      </c>
      <c r="N186" s="22" t="s">
        <v>1225</v>
      </c>
      <c r="O186" s="23" t="s">
        <v>1204</v>
      </c>
      <c r="P186" s="24" t="s">
        <v>1205</v>
      </c>
    </row>
    <row r="187" spans="1:16" ht="26.25" thickBot="1" x14ac:dyDescent="0.25">
      <c r="A187" s="8" t="str">
        <f t="shared" si="12"/>
        <v>JAAVSO 36(2);186 </v>
      </c>
      <c r="B187" s="1" t="str">
        <f t="shared" si="13"/>
        <v>I</v>
      </c>
      <c r="C187" s="8">
        <f t="shared" si="14"/>
        <v>54627.770400000001</v>
      </c>
      <c r="D187" s="7" t="str">
        <f t="shared" si="15"/>
        <v>vis</v>
      </c>
      <c r="E187" s="20">
        <f>VLOOKUP(C187,Active!C$21:E$971,3,FALSE)</f>
        <v>4660.9201894750358</v>
      </c>
      <c r="F187" s="1" t="s">
        <v>205</v>
      </c>
      <c r="G187" s="7" t="str">
        <f t="shared" si="16"/>
        <v>54627.7704</v>
      </c>
      <c r="H187" s="8">
        <f t="shared" si="17"/>
        <v>4661</v>
      </c>
      <c r="I187" s="21" t="s">
        <v>1226</v>
      </c>
      <c r="J187" s="22" t="s">
        <v>1227</v>
      </c>
      <c r="K187" s="21" t="s">
        <v>1228</v>
      </c>
      <c r="L187" s="21" t="s">
        <v>1229</v>
      </c>
      <c r="M187" s="22" t="s">
        <v>1128</v>
      </c>
      <c r="N187" s="22" t="s">
        <v>1225</v>
      </c>
      <c r="O187" s="23" t="s">
        <v>1230</v>
      </c>
      <c r="P187" s="24" t="s">
        <v>1231</v>
      </c>
    </row>
    <row r="188" spans="1:16" ht="26.25" thickBot="1" x14ac:dyDescent="0.25">
      <c r="A188" s="8" t="str">
        <f t="shared" si="12"/>
        <v>JAAVSO 36(2);186 </v>
      </c>
      <c r="B188" s="1" t="str">
        <f t="shared" si="13"/>
        <v>I</v>
      </c>
      <c r="C188" s="8">
        <f t="shared" si="14"/>
        <v>54652.706599999998</v>
      </c>
      <c r="D188" s="7" t="str">
        <f t="shared" si="15"/>
        <v>vis</v>
      </c>
      <c r="E188" s="20">
        <f>VLOOKUP(C188,Active!C$21:E$971,3,FALSE)</f>
        <v>4671.9198341597184</v>
      </c>
      <c r="F188" s="1" t="s">
        <v>205</v>
      </c>
      <c r="G188" s="7" t="str">
        <f t="shared" si="16"/>
        <v>54652.7066</v>
      </c>
      <c r="H188" s="8">
        <f t="shared" si="17"/>
        <v>4672</v>
      </c>
      <c r="I188" s="21" t="s">
        <v>1232</v>
      </c>
      <c r="J188" s="22" t="s">
        <v>1233</v>
      </c>
      <c r="K188" s="21" t="s">
        <v>1234</v>
      </c>
      <c r="L188" s="21" t="s">
        <v>1235</v>
      </c>
      <c r="M188" s="22" t="s">
        <v>1128</v>
      </c>
      <c r="N188" s="22" t="s">
        <v>1225</v>
      </c>
      <c r="O188" s="23" t="s">
        <v>648</v>
      </c>
      <c r="P188" s="24" t="s">
        <v>1231</v>
      </c>
    </row>
    <row r="189" spans="1:16" ht="26.25" thickBot="1" x14ac:dyDescent="0.25">
      <c r="A189" s="8" t="str">
        <f t="shared" si="12"/>
        <v>JAAVSO 36(2);186 </v>
      </c>
      <c r="B189" s="1" t="str">
        <f t="shared" si="13"/>
        <v>I</v>
      </c>
      <c r="C189" s="8">
        <f t="shared" si="14"/>
        <v>54702.5792</v>
      </c>
      <c r="D189" s="7" t="str">
        <f t="shared" si="15"/>
        <v>vis</v>
      </c>
      <c r="E189" s="20">
        <f>VLOOKUP(C189,Active!C$21:E$971,3,FALSE)</f>
        <v>4693.9192117513876</v>
      </c>
      <c r="F189" s="1" t="s">
        <v>205</v>
      </c>
      <c r="G189" s="7" t="str">
        <f t="shared" si="16"/>
        <v>54702.5792</v>
      </c>
      <c r="H189" s="8">
        <f t="shared" si="17"/>
        <v>4694</v>
      </c>
      <c r="I189" s="21" t="s">
        <v>1236</v>
      </c>
      <c r="J189" s="22" t="s">
        <v>1237</v>
      </c>
      <c r="K189" s="21" t="s">
        <v>1238</v>
      </c>
      <c r="L189" s="21" t="s">
        <v>1239</v>
      </c>
      <c r="M189" s="22" t="s">
        <v>1128</v>
      </c>
      <c r="N189" s="22" t="s">
        <v>1225</v>
      </c>
      <c r="O189" s="23" t="s">
        <v>1240</v>
      </c>
      <c r="P189" s="24" t="s">
        <v>1231</v>
      </c>
    </row>
    <row r="190" spans="1:16" ht="13.5" thickBot="1" x14ac:dyDescent="0.25">
      <c r="A190" s="8" t="str">
        <f t="shared" si="12"/>
        <v>BAVM 209 </v>
      </c>
      <c r="B190" s="1" t="str">
        <f t="shared" si="13"/>
        <v>I</v>
      </c>
      <c r="C190" s="8">
        <f t="shared" si="14"/>
        <v>54931.5389</v>
      </c>
      <c r="D190" s="7" t="str">
        <f t="shared" si="15"/>
        <v>vis</v>
      </c>
      <c r="E190" s="20">
        <f>VLOOKUP(C190,Active!C$21:E$971,3,FALSE)</f>
        <v>4794.9159693612773</v>
      </c>
      <c r="F190" s="1" t="s">
        <v>205</v>
      </c>
      <c r="G190" s="7" t="str">
        <f t="shared" si="16"/>
        <v>54931.5389</v>
      </c>
      <c r="H190" s="8">
        <f t="shared" si="17"/>
        <v>4795</v>
      </c>
      <c r="I190" s="21" t="s">
        <v>1241</v>
      </c>
      <c r="J190" s="22" t="s">
        <v>1242</v>
      </c>
      <c r="K190" s="21" t="s">
        <v>1243</v>
      </c>
      <c r="L190" s="21" t="s">
        <v>1244</v>
      </c>
      <c r="M190" s="22" t="s">
        <v>1128</v>
      </c>
      <c r="N190" s="22" t="s">
        <v>1191</v>
      </c>
      <c r="O190" s="23" t="s">
        <v>1192</v>
      </c>
      <c r="P190" s="24" t="s">
        <v>1245</v>
      </c>
    </row>
    <row r="191" spans="1:16" ht="13.5" thickBot="1" x14ac:dyDescent="0.25">
      <c r="A191" s="8" t="str">
        <f t="shared" si="12"/>
        <v>IBVS 5893 </v>
      </c>
      <c r="B191" s="1" t="str">
        <f t="shared" si="13"/>
        <v>I</v>
      </c>
      <c r="C191" s="8">
        <f t="shared" si="14"/>
        <v>54931.5389</v>
      </c>
      <c r="D191" s="7" t="str">
        <f t="shared" si="15"/>
        <v>vis</v>
      </c>
      <c r="E191" s="20">
        <f>VLOOKUP(C191,Active!C$21:E$971,3,FALSE)</f>
        <v>4794.9159693612773</v>
      </c>
      <c r="F191" s="1" t="s">
        <v>205</v>
      </c>
      <c r="G191" s="7" t="str">
        <f t="shared" si="16"/>
        <v>54931.5389</v>
      </c>
      <c r="H191" s="8">
        <f t="shared" si="17"/>
        <v>4795</v>
      </c>
      <c r="I191" s="21" t="s">
        <v>1241</v>
      </c>
      <c r="J191" s="22" t="s">
        <v>1242</v>
      </c>
      <c r="K191" s="21" t="s">
        <v>1243</v>
      </c>
      <c r="L191" s="21" t="s">
        <v>1244</v>
      </c>
      <c r="M191" s="22" t="s">
        <v>1128</v>
      </c>
      <c r="N191" s="22" t="s">
        <v>198</v>
      </c>
      <c r="O191" s="23" t="s">
        <v>1219</v>
      </c>
      <c r="P191" s="24" t="s">
        <v>1220</v>
      </c>
    </row>
    <row r="192" spans="1:16" ht="13.5" thickBot="1" x14ac:dyDescent="0.25">
      <c r="A192" s="8" t="str">
        <f t="shared" si="12"/>
        <v> JAAVSO 38;85 </v>
      </c>
      <c r="B192" s="1" t="str">
        <f t="shared" si="13"/>
        <v>I</v>
      </c>
      <c r="C192" s="8">
        <f t="shared" si="14"/>
        <v>54933.805500000002</v>
      </c>
      <c r="D192" s="7" t="str">
        <f t="shared" si="15"/>
        <v>vis</v>
      </c>
      <c r="E192" s="20">
        <f>VLOOKUP(C192,Active!C$21:E$971,3,FALSE)</f>
        <v>4795.9157926961207</v>
      </c>
      <c r="F192" s="1" t="s">
        <v>205</v>
      </c>
      <c r="G192" s="7" t="str">
        <f t="shared" si="16"/>
        <v>54933.8055</v>
      </c>
      <c r="H192" s="8">
        <f t="shared" si="17"/>
        <v>4796</v>
      </c>
      <c r="I192" s="21" t="s">
        <v>1246</v>
      </c>
      <c r="J192" s="22" t="s">
        <v>1247</v>
      </c>
      <c r="K192" s="21" t="s">
        <v>1248</v>
      </c>
      <c r="L192" s="21" t="s">
        <v>1249</v>
      </c>
      <c r="M192" s="22" t="s">
        <v>1128</v>
      </c>
      <c r="N192" s="22" t="s">
        <v>1129</v>
      </c>
      <c r="O192" s="23" t="s">
        <v>648</v>
      </c>
      <c r="P192" s="23" t="s">
        <v>1250</v>
      </c>
    </row>
    <row r="193" spans="1:16" ht="13.5" thickBot="1" x14ac:dyDescent="0.25">
      <c r="A193" s="8" t="str">
        <f t="shared" si="12"/>
        <v>BAVM 209 </v>
      </c>
      <c r="B193" s="1" t="str">
        <f t="shared" si="13"/>
        <v>I</v>
      </c>
      <c r="C193" s="8">
        <f t="shared" si="14"/>
        <v>54947.407599999999</v>
      </c>
      <c r="D193" s="7" t="str">
        <f t="shared" si="15"/>
        <v>vis</v>
      </c>
      <c r="E193" s="20">
        <f>VLOOKUP(C193,Active!C$21:E$971,3,FALSE)</f>
        <v>4801.9158354839356</v>
      </c>
      <c r="F193" s="1" t="s">
        <v>205</v>
      </c>
      <c r="G193" s="7" t="str">
        <f t="shared" si="16"/>
        <v>54947.4076</v>
      </c>
      <c r="H193" s="8">
        <f t="shared" si="17"/>
        <v>4802</v>
      </c>
      <c r="I193" s="21" t="s">
        <v>1251</v>
      </c>
      <c r="J193" s="22" t="s">
        <v>1252</v>
      </c>
      <c r="K193" s="21" t="s">
        <v>1253</v>
      </c>
      <c r="L193" s="21" t="s">
        <v>1254</v>
      </c>
      <c r="M193" s="22" t="s">
        <v>1128</v>
      </c>
      <c r="N193" s="22" t="s">
        <v>1191</v>
      </c>
      <c r="O193" s="23" t="s">
        <v>1192</v>
      </c>
      <c r="P193" s="24" t="s">
        <v>1245</v>
      </c>
    </row>
    <row r="194" spans="1:16" ht="13.5" thickBot="1" x14ac:dyDescent="0.25">
      <c r="A194" s="8" t="str">
        <f t="shared" si="12"/>
        <v> JAAVSO 38;85 </v>
      </c>
      <c r="B194" s="1" t="str">
        <f t="shared" si="13"/>
        <v>I</v>
      </c>
      <c r="C194" s="8">
        <f t="shared" si="14"/>
        <v>54983.677600000003</v>
      </c>
      <c r="D194" s="7" t="str">
        <f t="shared" si="15"/>
        <v>vis</v>
      </c>
      <c r="E194" s="20">
        <f>VLOOKUP(C194,Active!C$21:E$971,3,FALSE)</f>
        <v>4817.9149497320368</v>
      </c>
      <c r="F194" s="1" t="s">
        <v>205</v>
      </c>
      <c r="G194" s="7" t="str">
        <f t="shared" si="16"/>
        <v>54983.6776</v>
      </c>
      <c r="H194" s="8">
        <f t="shared" si="17"/>
        <v>4818</v>
      </c>
      <c r="I194" s="21" t="s">
        <v>1255</v>
      </c>
      <c r="J194" s="22" t="s">
        <v>1256</v>
      </c>
      <c r="K194" s="21" t="s">
        <v>1257</v>
      </c>
      <c r="L194" s="21" t="s">
        <v>1258</v>
      </c>
      <c r="M194" s="22" t="s">
        <v>1128</v>
      </c>
      <c r="N194" s="22" t="s">
        <v>1129</v>
      </c>
      <c r="O194" s="23" t="s">
        <v>1240</v>
      </c>
      <c r="P194" s="23" t="s">
        <v>1250</v>
      </c>
    </row>
    <row r="195" spans="1:16" ht="13.5" thickBot="1" x14ac:dyDescent="0.25">
      <c r="A195" s="8" t="str">
        <f t="shared" si="12"/>
        <v>BAVM 220 </v>
      </c>
      <c r="B195" s="1" t="str">
        <f t="shared" si="13"/>
        <v>I</v>
      </c>
      <c r="C195" s="8">
        <f t="shared" si="14"/>
        <v>55398.5239</v>
      </c>
      <c r="D195" s="7" t="str">
        <f t="shared" si="15"/>
        <v>vis</v>
      </c>
      <c r="E195" s="20">
        <f>VLOOKUP(C195,Active!C$21:E$971,3,FALSE)</f>
        <v>5000.9084250312253</v>
      </c>
      <c r="F195" s="1" t="s">
        <v>205</v>
      </c>
      <c r="G195" s="7" t="str">
        <f t="shared" si="16"/>
        <v>55398.5239</v>
      </c>
      <c r="H195" s="8">
        <f t="shared" si="17"/>
        <v>5001</v>
      </c>
      <c r="I195" s="21" t="s">
        <v>1259</v>
      </c>
      <c r="J195" s="22" t="s">
        <v>1260</v>
      </c>
      <c r="K195" s="21" t="s">
        <v>1261</v>
      </c>
      <c r="L195" s="21" t="s">
        <v>1262</v>
      </c>
      <c r="M195" s="22" t="s">
        <v>1128</v>
      </c>
      <c r="N195" s="22" t="s">
        <v>1191</v>
      </c>
      <c r="O195" s="23" t="s">
        <v>1263</v>
      </c>
      <c r="P195" s="24" t="s">
        <v>1264</v>
      </c>
    </row>
    <row r="196" spans="1:16" ht="13.5" thickBot="1" x14ac:dyDescent="0.25">
      <c r="A196" s="8" t="str">
        <f t="shared" si="12"/>
        <v>BAVM 220 </v>
      </c>
      <c r="B196" s="1" t="str">
        <f t="shared" si="13"/>
        <v>I</v>
      </c>
      <c r="C196" s="8">
        <f t="shared" si="14"/>
        <v>55661.4905</v>
      </c>
      <c r="D196" s="7" t="str">
        <f t="shared" si="15"/>
        <v>vis</v>
      </c>
      <c r="E196" s="20">
        <f>VLOOKUP(C196,Active!C$21:E$971,3,FALSE)</f>
        <v>5116.9060174446367</v>
      </c>
      <c r="F196" s="1" t="s">
        <v>205</v>
      </c>
      <c r="G196" s="7" t="str">
        <f t="shared" si="16"/>
        <v>55661.4905</v>
      </c>
      <c r="H196" s="8">
        <f t="shared" si="17"/>
        <v>5117</v>
      </c>
      <c r="I196" s="21" t="s">
        <v>1265</v>
      </c>
      <c r="J196" s="22" t="s">
        <v>1266</v>
      </c>
      <c r="K196" s="21" t="s">
        <v>1267</v>
      </c>
      <c r="L196" s="21" t="s">
        <v>1268</v>
      </c>
      <c r="M196" s="22" t="s">
        <v>1128</v>
      </c>
      <c r="N196" s="22" t="s">
        <v>1191</v>
      </c>
      <c r="O196" s="23" t="s">
        <v>1192</v>
      </c>
      <c r="P196" s="24" t="s">
        <v>1264</v>
      </c>
    </row>
    <row r="197" spans="1:16" ht="13.5" thickBot="1" x14ac:dyDescent="0.25">
      <c r="A197" s="8" t="str">
        <f t="shared" si="12"/>
        <v> JAAVSO 40;975 </v>
      </c>
      <c r="B197" s="1" t="str">
        <f t="shared" si="13"/>
        <v>I</v>
      </c>
      <c r="C197" s="8">
        <f t="shared" si="14"/>
        <v>55747.633800000003</v>
      </c>
      <c r="D197" s="7" t="str">
        <f t="shared" si="15"/>
        <v>vis</v>
      </c>
      <c r="E197" s="20">
        <f>VLOOKUP(C197,Active!C$21:E$971,3,FALSE)</f>
        <v>5154.9048180624595</v>
      </c>
      <c r="F197" s="1" t="s">
        <v>205</v>
      </c>
      <c r="G197" s="7" t="str">
        <f t="shared" si="16"/>
        <v>55747.6338</v>
      </c>
      <c r="H197" s="8">
        <f t="shared" si="17"/>
        <v>5155</v>
      </c>
      <c r="I197" s="21" t="s">
        <v>1269</v>
      </c>
      <c r="J197" s="22" t="s">
        <v>1270</v>
      </c>
      <c r="K197" s="21" t="s">
        <v>1271</v>
      </c>
      <c r="L197" s="21" t="s">
        <v>1272</v>
      </c>
      <c r="M197" s="22" t="s">
        <v>1128</v>
      </c>
      <c r="N197" s="22" t="s">
        <v>205</v>
      </c>
      <c r="O197" s="23" t="s">
        <v>648</v>
      </c>
      <c r="P197" s="23" t="s">
        <v>1273</v>
      </c>
    </row>
    <row r="198" spans="1:16" ht="13.5" thickBot="1" x14ac:dyDescent="0.25">
      <c r="A198" s="8" t="str">
        <f t="shared" si="12"/>
        <v>BAVM 231 </v>
      </c>
      <c r="B198" s="1" t="str">
        <f t="shared" si="13"/>
        <v>I</v>
      </c>
      <c r="C198" s="8">
        <f t="shared" si="14"/>
        <v>56094.483</v>
      </c>
      <c r="D198" s="7" t="str">
        <f t="shared" si="15"/>
        <v>vis</v>
      </c>
      <c r="E198" s="20">
        <f>VLOOKUP(C198,Active!C$21:E$971,3,FALSE)</f>
        <v>5307.9039903167204</v>
      </c>
      <c r="F198" s="1" t="s">
        <v>205</v>
      </c>
      <c r="G198" s="7" t="str">
        <f t="shared" si="16"/>
        <v>56094.4830</v>
      </c>
      <c r="H198" s="8">
        <f t="shared" si="17"/>
        <v>5308</v>
      </c>
      <c r="I198" s="21" t="s">
        <v>1279</v>
      </c>
      <c r="J198" s="22" t="s">
        <v>1280</v>
      </c>
      <c r="K198" s="21" t="s">
        <v>1281</v>
      </c>
      <c r="L198" s="21" t="s">
        <v>1282</v>
      </c>
      <c r="M198" s="22" t="s">
        <v>1128</v>
      </c>
      <c r="N198" s="22" t="s">
        <v>1191</v>
      </c>
      <c r="O198" s="23" t="s">
        <v>1192</v>
      </c>
      <c r="P198" s="24" t="s">
        <v>1283</v>
      </c>
    </row>
    <row r="199" spans="1:16" ht="13.5" thickBot="1" x14ac:dyDescent="0.25">
      <c r="A199" s="8" t="str">
        <f t="shared" si="12"/>
        <v> JAAVSO 41;328 </v>
      </c>
      <c r="B199" s="1" t="str">
        <f t="shared" si="13"/>
        <v>I</v>
      </c>
      <c r="C199" s="8">
        <f t="shared" si="14"/>
        <v>56436.795599999998</v>
      </c>
      <c r="D199" s="7" t="str">
        <f t="shared" si="15"/>
        <v>vis</v>
      </c>
      <c r="E199" s="20">
        <f>VLOOKUP(C199,Active!C$21:E$971,3,FALSE)</f>
        <v>5458.9020161221833</v>
      </c>
      <c r="F199" s="1" t="s">
        <v>205</v>
      </c>
      <c r="G199" s="7" t="str">
        <f t="shared" si="16"/>
        <v>56436.7956</v>
      </c>
      <c r="H199" s="8">
        <f t="shared" si="17"/>
        <v>5459</v>
      </c>
      <c r="I199" s="21" t="s">
        <v>1284</v>
      </c>
      <c r="J199" s="22" t="s">
        <v>1285</v>
      </c>
      <c r="K199" s="21" t="s">
        <v>1286</v>
      </c>
      <c r="L199" s="21" t="s">
        <v>1287</v>
      </c>
      <c r="M199" s="22" t="s">
        <v>1128</v>
      </c>
      <c r="N199" s="22" t="s">
        <v>205</v>
      </c>
      <c r="O199" s="23" t="s">
        <v>648</v>
      </c>
      <c r="P199" s="23" t="s">
        <v>1288</v>
      </c>
    </row>
    <row r="200" spans="1:16" ht="13.5" thickBot="1" x14ac:dyDescent="0.25">
      <c r="A200" s="8" t="str">
        <f t="shared" si="12"/>
        <v>BAVM 238 </v>
      </c>
      <c r="B200" s="1" t="str">
        <f t="shared" si="13"/>
        <v>II</v>
      </c>
      <c r="C200" s="8">
        <f t="shared" si="14"/>
        <v>56782.505799999999</v>
      </c>
      <c r="D200" s="7" t="str">
        <f t="shared" si="15"/>
        <v>vis</v>
      </c>
      <c r="E200" s="20">
        <f>VLOOKUP(C200,Active!C$21:E$971,3,FALSE)</f>
        <v>5611.3987623734529</v>
      </c>
      <c r="F200" s="1" t="s">
        <v>205</v>
      </c>
      <c r="G200" s="7" t="str">
        <f t="shared" si="16"/>
        <v>56782.5058</v>
      </c>
      <c r="H200" s="8">
        <f t="shared" si="17"/>
        <v>5611.5</v>
      </c>
      <c r="I200" s="21" t="s">
        <v>1289</v>
      </c>
      <c r="J200" s="22" t="s">
        <v>1290</v>
      </c>
      <c r="K200" s="21" t="s">
        <v>1291</v>
      </c>
      <c r="L200" s="21" t="s">
        <v>1292</v>
      </c>
      <c r="M200" s="22" t="s">
        <v>1128</v>
      </c>
      <c r="N200" s="22" t="s">
        <v>1191</v>
      </c>
      <c r="O200" s="23" t="s">
        <v>1192</v>
      </c>
      <c r="P200" s="24" t="s">
        <v>1293</v>
      </c>
    </row>
    <row r="201" spans="1:16" ht="13.5" thickBot="1" x14ac:dyDescent="0.25">
      <c r="A201" s="8" t="str">
        <f t="shared" si="12"/>
        <v>BAVM 238 </v>
      </c>
      <c r="B201" s="1" t="str">
        <f t="shared" si="13"/>
        <v>I</v>
      </c>
      <c r="C201" s="8">
        <f t="shared" si="14"/>
        <v>56799.509899999997</v>
      </c>
      <c r="D201" s="7" t="str">
        <f t="shared" si="15"/>
        <v>vis</v>
      </c>
      <c r="E201" s="20">
        <f>VLOOKUP(C201,Active!C$21:E$971,3,FALSE)</f>
        <v>5618.8994664976908</v>
      </c>
      <c r="F201" s="1" t="s">
        <v>205</v>
      </c>
      <c r="G201" s="7" t="str">
        <f t="shared" si="16"/>
        <v>56799.5099</v>
      </c>
      <c r="H201" s="8">
        <f t="shared" si="17"/>
        <v>5619</v>
      </c>
      <c r="I201" s="21" t="s">
        <v>1294</v>
      </c>
      <c r="J201" s="22" t="s">
        <v>1295</v>
      </c>
      <c r="K201" s="21" t="s">
        <v>1296</v>
      </c>
      <c r="L201" s="21" t="s">
        <v>1297</v>
      </c>
      <c r="M201" s="22" t="s">
        <v>1128</v>
      </c>
      <c r="N201" s="22" t="s">
        <v>1191</v>
      </c>
      <c r="O201" s="23" t="s">
        <v>1192</v>
      </c>
      <c r="P201" s="24" t="s">
        <v>1293</v>
      </c>
    </row>
    <row r="202" spans="1:16" ht="13.5" thickBot="1" x14ac:dyDescent="0.25">
      <c r="A202" s="8" t="str">
        <f t="shared" si="12"/>
        <v> JAAVSO 42;426 </v>
      </c>
      <c r="B202" s="1" t="str">
        <f t="shared" si="13"/>
        <v>I</v>
      </c>
      <c r="C202" s="8">
        <f t="shared" si="14"/>
        <v>56801.776899999997</v>
      </c>
      <c r="D202" s="7" t="str">
        <f t="shared" si="15"/>
        <v>vis</v>
      </c>
      <c r="E202" s="20">
        <f>VLOOKUP(C202,Active!C$21:E$971,3,FALSE)</f>
        <v>5619.8994662771347</v>
      </c>
      <c r="F202" s="1" t="s">
        <v>205</v>
      </c>
      <c r="G202" s="7" t="str">
        <f t="shared" si="16"/>
        <v>56801.7769</v>
      </c>
      <c r="H202" s="8">
        <f t="shared" si="17"/>
        <v>5620</v>
      </c>
      <c r="I202" s="21" t="s">
        <v>1298</v>
      </c>
      <c r="J202" s="22" t="s">
        <v>1299</v>
      </c>
      <c r="K202" s="21" t="s">
        <v>1300</v>
      </c>
      <c r="L202" s="21" t="s">
        <v>1297</v>
      </c>
      <c r="M202" s="22" t="s">
        <v>1128</v>
      </c>
      <c r="N202" s="22" t="s">
        <v>205</v>
      </c>
      <c r="O202" s="23" t="s">
        <v>648</v>
      </c>
      <c r="P202" s="23" t="s">
        <v>1301</v>
      </c>
    </row>
    <row r="203" spans="1:16" ht="13.5" thickBot="1" x14ac:dyDescent="0.25">
      <c r="A203" s="8" t="str">
        <f t="shared" ref="A203:A266" si="18">P203</f>
        <v> ABEL 13.231 </v>
      </c>
      <c r="B203" s="1" t="str">
        <f t="shared" ref="B203:B266" si="19">IF(H203=INT(H203),"I","II")</f>
        <v>I</v>
      </c>
      <c r="C203" s="8">
        <f t="shared" ref="C203:C266" si="20">1*G203</f>
        <v>18831.434000000001</v>
      </c>
      <c r="D203" s="7" t="str">
        <f t="shared" ref="D203:D266" si="21">VLOOKUP(F203,I$1:J$5,2,FALSE)</f>
        <v>vis</v>
      </c>
      <c r="E203" s="20">
        <f>VLOOKUP(C203,Active!C$21:E$971,3,FALSE)</f>
        <v>-11129.255595664843</v>
      </c>
      <c r="F203" s="1" t="s">
        <v>205</v>
      </c>
      <c r="G203" s="7" t="str">
        <f t="shared" ref="G203:G266" si="22">MID(I203,3,LEN(I203)-3)</f>
        <v>18831.434</v>
      </c>
      <c r="H203" s="8">
        <f t="shared" ref="H203:H266" si="23">1*K203</f>
        <v>-11129</v>
      </c>
      <c r="I203" s="21" t="s">
        <v>209</v>
      </c>
      <c r="J203" s="22" t="s">
        <v>210</v>
      </c>
      <c r="K203" s="21">
        <v>-11129</v>
      </c>
      <c r="L203" s="21" t="s">
        <v>211</v>
      </c>
      <c r="M203" s="22" t="s">
        <v>212</v>
      </c>
      <c r="N203" s="22"/>
      <c r="O203" s="23" t="s">
        <v>213</v>
      </c>
      <c r="P203" s="23" t="s">
        <v>214</v>
      </c>
    </row>
    <row r="204" spans="1:16" ht="13.5" thickBot="1" x14ac:dyDescent="0.25">
      <c r="A204" s="8" t="str">
        <f t="shared" si="18"/>
        <v> AN 187.42 </v>
      </c>
      <c r="B204" s="1" t="str">
        <f t="shared" si="19"/>
        <v>I</v>
      </c>
      <c r="C204" s="8">
        <f t="shared" si="20"/>
        <v>18924.384999999998</v>
      </c>
      <c r="D204" s="7" t="str">
        <f t="shared" si="21"/>
        <v>vis</v>
      </c>
      <c r="E204" s="20">
        <f>VLOOKUP(C204,Active!C$21:E$971,3,FALSE)</f>
        <v>-11088.253840261616</v>
      </c>
      <c r="F204" s="1" t="s">
        <v>205</v>
      </c>
      <c r="G204" s="7" t="str">
        <f t="shared" si="22"/>
        <v>18924.385</v>
      </c>
      <c r="H204" s="8">
        <f t="shared" si="23"/>
        <v>-11088</v>
      </c>
      <c r="I204" s="21" t="s">
        <v>215</v>
      </c>
      <c r="J204" s="22" t="s">
        <v>216</v>
      </c>
      <c r="K204" s="21">
        <v>-11088</v>
      </c>
      <c r="L204" s="21" t="s">
        <v>217</v>
      </c>
      <c r="M204" s="22" t="s">
        <v>212</v>
      </c>
      <c r="N204" s="22"/>
      <c r="O204" s="23" t="s">
        <v>218</v>
      </c>
      <c r="P204" s="23" t="s">
        <v>219</v>
      </c>
    </row>
    <row r="205" spans="1:16" ht="13.5" thickBot="1" x14ac:dyDescent="0.25">
      <c r="A205" s="8" t="str">
        <f t="shared" si="18"/>
        <v> AN 242.89 </v>
      </c>
      <c r="B205" s="1" t="str">
        <f t="shared" si="19"/>
        <v>I</v>
      </c>
      <c r="C205" s="8">
        <f t="shared" si="20"/>
        <v>21860.339</v>
      </c>
      <c r="D205" s="7" t="str">
        <f t="shared" si="21"/>
        <v>vis</v>
      </c>
      <c r="E205" s="20">
        <f>VLOOKUP(C205,Active!C$21:E$971,3,FALSE)</f>
        <v>-9793.1707558070666</v>
      </c>
      <c r="F205" s="1" t="s">
        <v>205</v>
      </c>
      <c r="G205" s="7" t="str">
        <f t="shared" si="22"/>
        <v>21860.339</v>
      </c>
      <c r="H205" s="8">
        <f t="shared" si="23"/>
        <v>-9793</v>
      </c>
      <c r="I205" s="21" t="s">
        <v>220</v>
      </c>
      <c r="J205" s="22" t="s">
        <v>221</v>
      </c>
      <c r="K205" s="21">
        <v>-9793</v>
      </c>
      <c r="L205" s="21" t="s">
        <v>222</v>
      </c>
      <c r="M205" s="22" t="s">
        <v>212</v>
      </c>
      <c r="N205" s="22"/>
      <c r="O205" s="23" t="s">
        <v>223</v>
      </c>
      <c r="P205" s="23" t="s">
        <v>224</v>
      </c>
    </row>
    <row r="206" spans="1:16" ht="13.5" thickBot="1" x14ac:dyDescent="0.25">
      <c r="A206" s="8" t="str">
        <f t="shared" si="18"/>
        <v> AN 242.89 </v>
      </c>
      <c r="B206" s="1" t="str">
        <f t="shared" si="19"/>
        <v>I</v>
      </c>
      <c r="C206" s="8">
        <f t="shared" si="20"/>
        <v>21910.231</v>
      </c>
      <c r="D206" s="7" t="str">
        <f t="shared" si="21"/>
        <v>vis</v>
      </c>
      <c r="E206" s="20">
        <f>VLOOKUP(C206,Active!C$21:E$971,3,FALSE)</f>
        <v>-9771.1628206522237</v>
      </c>
      <c r="F206" s="1" t="s">
        <v>205</v>
      </c>
      <c r="G206" s="7" t="str">
        <f t="shared" si="22"/>
        <v>21910.231</v>
      </c>
      <c r="H206" s="8">
        <f t="shared" si="23"/>
        <v>-9771</v>
      </c>
      <c r="I206" s="21" t="s">
        <v>225</v>
      </c>
      <c r="J206" s="22" t="s">
        <v>226</v>
      </c>
      <c r="K206" s="21">
        <v>-9771</v>
      </c>
      <c r="L206" s="21" t="s">
        <v>227</v>
      </c>
      <c r="M206" s="22" t="s">
        <v>212</v>
      </c>
      <c r="N206" s="22"/>
      <c r="O206" s="23" t="s">
        <v>223</v>
      </c>
      <c r="P206" s="23" t="s">
        <v>224</v>
      </c>
    </row>
    <row r="207" spans="1:16" ht="13.5" thickBot="1" x14ac:dyDescent="0.25">
      <c r="A207" s="8" t="str">
        <f t="shared" si="18"/>
        <v> AN 242.89 </v>
      </c>
      <c r="B207" s="1" t="str">
        <f t="shared" si="19"/>
        <v>I</v>
      </c>
      <c r="C207" s="8">
        <f t="shared" si="20"/>
        <v>22041.727999999999</v>
      </c>
      <c r="D207" s="7" t="str">
        <f t="shared" si="21"/>
        <v>vis</v>
      </c>
      <c r="E207" s="20">
        <f>VLOOKUP(C207,Active!C$21:E$971,3,FALSE)</f>
        <v>-9713.1579812179134</v>
      </c>
      <c r="F207" s="1" t="s">
        <v>205</v>
      </c>
      <c r="G207" s="7" t="str">
        <f t="shared" si="22"/>
        <v>22041.728</v>
      </c>
      <c r="H207" s="8">
        <f t="shared" si="23"/>
        <v>-9713</v>
      </c>
      <c r="I207" s="21" t="s">
        <v>228</v>
      </c>
      <c r="J207" s="22" t="s">
        <v>229</v>
      </c>
      <c r="K207" s="21">
        <v>-9713</v>
      </c>
      <c r="L207" s="21" t="s">
        <v>230</v>
      </c>
      <c r="M207" s="22" t="s">
        <v>212</v>
      </c>
      <c r="N207" s="22"/>
      <c r="O207" s="23" t="s">
        <v>223</v>
      </c>
      <c r="P207" s="23" t="s">
        <v>224</v>
      </c>
    </row>
    <row r="208" spans="1:16" ht="13.5" thickBot="1" x14ac:dyDescent="0.25">
      <c r="A208" s="8" t="str">
        <f t="shared" si="18"/>
        <v> AN 242.89 </v>
      </c>
      <c r="B208" s="1" t="str">
        <f t="shared" si="19"/>
        <v>I</v>
      </c>
      <c r="C208" s="8">
        <f t="shared" si="20"/>
        <v>22098.404999999999</v>
      </c>
      <c r="D208" s="7" t="str">
        <f t="shared" si="21"/>
        <v>vis</v>
      </c>
      <c r="E208" s="20">
        <f>VLOOKUP(C208,Active!C$21:E$971,3,FALSE)</f>
        <v>-9688.1571045088003</v>
      </c>
      <c r="F208" s="1" t="s">
        <v>205</v>
      </c>
      <c r="G208" s="7" t="str">
        <f t="shared" si="22"/>
        <v>22098.405</v>
      </c>
      <c r="H208" s="8">
        <f t="shared" si="23"/>
        <v>-9688</v>
      </c>
      <c r="I208" s="21" t="s">
        <v>231</v>
      </c>
      <c r="J208" s="22" t="s">
        <v>232</v>
      </c>
      <c r="K208" s="21">
        <v>-9688</v>
      </c>
      <c r="L208" s="21" t="s">
        <v>233</v>
      </c>
      <c r="M208" s="22" t="s">
        <v>212</v>
      </c>
      <c r="N208" s="22"/>
      <c r="O208" s="23" t="s">
        <v>223</v>
      </c>
      <c r="P208" s="23" t="s">
        <v>224</v>
      </c>
    </row>
    <row r="209" spans="1:16" ht="13.5" thickBot="1" x14ac:dyDescent="0.25">
      <c r="A209" s="8" t="str">
        <f t="shared" si="18"/>
        <v> AN 242.89 </v>
      </c>
      <c r="B209" s="1" t="str">
        <f t="shared" si="19"/>
        <v>I</v>
      </c>
      <c r="C209" s="8">
        <f t="shared" si="20"/>
        <v>22347.79</v>
      </c>
      <c r="D209" s="7" t="str">
        <f t="shared" si="21"/>
        <v>vis</v>
      </c>
      <c r="E209" s="20">
        <f>VLOOKUP(C209,Active!C$21:E$971,3,FALSE)</f>
        <v>-9578.1505120973725</v>
      </c>
      <c r="F209" s="1" t="s">
        <v>205</v>
      </c>
      <c r="G209" s="7" t="str">
        <f t="shared" si="22"/>
        <v>22347.790</v>
      </c>
      <c r="H209" s="8">
        <f t="shared" si="23"/>
        <v>-9578</v>
      </c>
      <c r="I209" s="21" t="s">
        <v>234</v>
      </c>
      <c r="J209" s="22" t="s">
        <v>235</v>
      </c>
      <c r="K209" s="21">
        <v>-9578</v>
      </c>
      <c r="L209" s="21" t="s">
        <v>236</v>
      </c>
      <c r="M209" s="22" t="s">
        <v>212</v>
      </c>
      <c r="N209" s="22"/>
      <c r="O209" s="23" t="s">
        <v>223</v>
      </c>
      <c r="P209" s="23" t="s">
        <v>224</v>
      </c>
    </row>
    <row r="210" spans="1:16" ht="13.5" thickBot="1" x14ac:dyDescent="0.25">
      <c r="A210" s="8" t="str">
        <f t="shared" si="18"/>
        <v> AN 242.89 </v>
      </c>
      <c r="B210" s="1" t="str">
        <f t="shared" si="19"/>
        <v>I</v>
      </c>
      <c r="C210" s="8">
        <f t="shared" si="20"/>
        <v>22431.672999999999</v>
      </c>
      <c r="D210" s="7" t="str">
        <f t="shared" si="21"/>
        <v>vis</v>
      </c>
      <c r="E210" s="20">
        <f>VLOOKUP(C210,Active!C$21:E$971,3,FALSE)</f>
        <v>-9541.1487558119206</v>
      </c>
      <c r="F210" s="1" t="s">
        <v>205</v>
      </c>
      <c r="G210" s="7" t="str">
        <f t="shared" si="22"/>
        <v>22431.673</v>
      </c>
      <c r="H210" s="8">
        <f t="shared" si="23"/>
        <v>-9541</v>
      </c>
      <c r="I210" s="21" t="s">
        <v>237</v>
      </c>
      <c r="J210" s="22" t="s">
        <v>238</v>
      </c>
      <c r="K210" s="21">
        <v>-9541</v>
      </c>
      <c r="L210" s="21" t="s">
        <v>239</v>
      </c>
      <c r="M210" s="22" t="s">
        <v>212</v>
      </c>
      <c r="N210" s="22"/>
      <c r="O210" s="23" t="s">
        <v>223</v>
      </c>
      <c r="P210" s="23" t="s">
        <v>224</v>
      </c>
    </row>
    <row r="211" spans="1:16" ht="13.5" thickBot="1" x14ac:dyDescent="0.25">
      <c r="A211" s="8" t="str">
        <f t="shared" si="18"/>
        <v> AN 242.89 </v>
      </c>
      <c r="B211" s="1" t="str">
        <f t="shared" si="19"/>
        <v>I</v>
      </c>
      <c r="C211" s="8">
        <f t="shared" si="20"/>
        <v>22454.350999999999</v>
      </c>
      <c r="D211" s="7" t="str">
        <f t="shared" si="21"/>
        <v>vis</v>
      </c>
      <c r="E211" s="20">
        <f>VLOOKUP(C211,Active!C$21:E$971,3,FALSE)</f>
        <v>-9531.1452291254463</v>
      </c>
      <c r="F211" s="1" t="s">
        <v>205</v>
      </c>
      <c r="G211" s="7" t="str">
        <f t="shared" si="22"/>
        <v>22454.351</v>
      </c>
      <c r="H211" s="8">
        <f t="shared" si="23"/>
        <v>-9531</v>
      </c>
      <c r="I211" s="21" t="s">
        <v>240</v>
      </c>
      <c r="J211" s="22" t="s">
        <v>241</v>
      </c>
      <c r="K211" s="21">
        <v>-9531</v>
      </c>
      <c r="L211" s="21" t="s">
        <v>242</v>
      </c>
      <c r="M211" s="22" t="s">
        <v>212</v>
      </c>
      <c r="N211" s="22"/>
      <c r="O211" s="23" t="s">
        <v>223</v>
      </c>
      <c r="P211" s="23" t="s">
        <v>224</v>
      </c>
    </row>
    <row r="212" spans="1:16" ht="13.5" thickBot="1" x14ac:dyDescent="0.25">
      <c r="A212" s="8" t="str">
        <f t="shared" si="18"/>
        <v> AN 242.89 </v>
      </c>
      <c r="B212" s="1" t="str">
        <f t="shared" si="19"/>
        <v>I</v>
      </c>
      <c r="C212" s="8">
        <f t="shared" si="20"/>
        <v>22515.559000000001</v>
      </c>
      <c r="D212" s="7" t="str">
        <f t="shared" si="21"/>
        <v>vis</v>
      </c>
      <c r="E212" s="20">
        <f>VLOOKUP(C212,Active!C$21:E$971,3,FALSE)</f>
        <v>-9504.1456761919544</v>
      </c>
      <c r="F212" s="1" t="s">
        <v>205</v>
      </c>
      <c r="G212" s="7" t="str">
        <f t="shared" si="22"/>
        <v>22515.559</v>
      </c>
      <c r="H212" s="8">
        <f t="shared" si="23"/>
        <v>-9504</v>
      </c>
      <c r="I212" s="21" t="s">
        <v>243</v>
      </c>
      <c r="J212" s="22" t="s">
        <v>244</v>
      </c>
      <c r="K212" s="21">
        <v>-9504</v>
      </c>
      <c r="L212" s="21" t="s">
        <v>245</v>
      </c>
      <c r="M212" s="22" t="s">
        <v>212</v>
      </c>
      <c r="N212" s="22"/>
      <c r="O212" s="23" t="s">
        <v>223</v>
      </c>
      <c r="P212" s="23" t="s">
        <v>224</v>
      </c>
    </row>
    <row r="213" spans="1:16" ht="13.5" thickBot="1" x14ac:dyDescent="0.25">
      <c r="A213" s="8" t="str">
        <f t="shared" si="18"/>
        <v> AN 242.89 </v>
      </c>
      <c r="B213" s="1" t="str">
        <f t="shared" si="19"/>
        <v>I</v>
      </c>
      <c r="C213" s="8">
        <f t="shared" si="20"/>
        <v>22522.361000000001</v>
      </c>
      <c r="D213" s="7" t="str">
        <f t="shared" si="21"/>
        <v>vis</v>
      </c>
      <c r="E213" s="20">
        <f>VLOOKUP(C213,Active!C$21:E$971,3,FALSE)</f>
        <v>-9501.1452357421185</v>
      </c>
      <c r="F213" s="1" t="s">
        <v>205</v>
      </c>
      <c r="G213" s="7" t="str">
        <f t="shared" si="22"/>
        <v>22522.361</v>
      </c>
      <c r="H213" s="8">
        <f t="shared" si="23"/>
        <v>-9501</v>
      </c>
      <c r="I213" s="21" t="s">
        <v>246</v>
      </c>
      <c r="J213" s="22" t="s">
        <v>247</v>
      </c>
      <c r="K213" s="21">
        <v>-9501</v>
      </c>
      <c r="L213" s="21" t="s">
        <v>242</v>
      </c>
      <c r="M213" s="22" t="s">
        <v>212</v>
      </c>
      <c r="N213" s="22"/>
      <c r="O213" s="23" t="s">
        <v>223</v>
      </c>
      <c r="P213" s="23" t="s">
        <v>224</v>
      </c>
    </row>
    <row r="214" spans="1:16" ht="13.5" thickBot="1" x14ac:dyDescent="0.25">
      <c r="A214" s="8" t="str">
        <f t="shared" si="18"/>
        <v> AN 242.89 </v>
      </c>
      <c r="B214" s="1" t="str">
        <f t="shared" si="19"/>
        <v>I</v>
      </c>
      <c r="C214" s="8">
        <f t="shared" si="20"/>
        <v>22540.499</v>
      </c>
      <c r="D214" s="7" t="str">
        <f t="shared" si="21"/>
        <v>vis</v>
      </c>
      <c r="E214" s="20">
        <f>VLOOKUP(C214,Active!C$21:E$971,3,FALSE)</f>
        <v>-9493.1443552835572</v>
      </c>
      <c r="F214" s="1" t="s">
        <v>205</v>
      </c>
      <c r="G214" s="7" t="str">
        <f t="shared" si="22"/>
        <v>22540.499</v>
      </c>
      <c r="H214" s="8">
        <f t="shared" si="23"/>
        <v>-9493</v>
      </c>
      <c r="I214" s="21" t="s">
        <v>248</v>
      </c>
      <c r="J214" s="22" t="s">
        <v>249</v>
      </c>
      <c r="K214" s="21">
        <v>-9493</v>
      </c>
      <c r="L214" s="21" t="s">
        <v>250</v>
      </c>
      <c r="M214" s="22" t="s">
        <v>212</v>
      </c>
      <c r="N214" s="22"/>
      <c r="O214" s="23" t="s">
        <v>223</v>
      </c>
      <c r="P214" s="23" t="s">
        <v>224</v>
      </c>
    </row>
    <row r="215" spans="1:16" ht="13.5" thickBot="1" x14ac:dyDescent="0.25">
      <c r="A215" s="8" t="str">
        <f t="shared" si="18"/>
        <v> AN 242.89 </v>
      </c>
      <c r="B215" s="1" t="str">
        <f t="shared" si="19"/>
        <v>I</v>
      </c>
      <c r="C215" s="8">
        <f t="shared" si="20"/>
        <v>22599.441999999999</v>
      </c>
      <c r="D215" s="7" t="str">
        <f t="shared" si="21"/>
        <v>vis</v>
      </c>
      <c r="E215" s="20">
        <f>VLOOKUP(C215,Active!C$21:E$971,3,FALSE)</f>
        <v>-9467.1439199065026</v>
      </c>
      <c r="F215" s="1" t="s">
        <v>205</v>
      </c>
      <c r="G215" s="7" t="str">
        <f t="shared" si="22"/>
        <v>22599.442</v>
      </c>
      <c r="H215" s="8">
        <f t="shared" si="23"/>
        <v>-9467</v>
      </c>
      <c r="I215" s="21" t="s">
        <v>251</v>
      </c>
      <c r="J215" s="22" t="s">
        <v>252</v>
      </c>
      <c r="K215" s="21">
        <v>-9467</v>
      </c>
      <c r="L215" s="21" t="s">
        <v>253</v>
      </c>
      <c r="M215" s="22" t="s">
        <v>212</v>
      </c>
      <c r="N215" s="22"/>
      <c r="O215" s="23" t="s">
        <v>223</v>
      </c>
      <c r="P215" s="23" t="s">
        <v>224</v>
      </c>
    </row>
    <row r="216" spans="1:16" ht="13.5" thickBot="1" x14ac:dyDescent="0.25">
      <c r="A216" s="8" t="str">
        <f t="shared" si="18"/>
        <v> AN 242.89 </v>
      </c>
      <c r="B216" s="1" t="str">
        <f t="shared" si="19"/>
        <v>I</v>
      </c>
      <c r="C216" s="8">
        <f t="shared" si="20"/>
        <v>22606.252</v>
      </c>
      <c r="D216" s="7" t="str">
        <f t="shared" si="21"/>
        <v>vis</v>
      </c>
      <c r="E216" s="20">
        <f>VLOOKUP(C216,Active!C$21:E$971,3,FALSE)</f>
        <v>-9464.1399505646332</v>
      </c>
      <c r="F216" s="1" t="s">
        <v>205</v>
      </c>
      <c r="G216" s="7" t="str">
        <f t="shared" si="22"/>
        <v>22606.252</v>
      </c>
      <c r="H216" s="8">
        <f t="shared" si="23"/>
        <v>-9464</v>
      </c>
      <c r="I216" s="21" t="s">
        <v>254</v>
      </c>
      <c r="J216" s="22" t="s">
        <v>255</v>
      </c>
      <c r="K216" s="21">
        <v>-9464</v>
      </c>
      <c r="L216" s="21" t="s">
        <v>256</v>
      </c>
      <c r="M216" s="22" t="s">
        <v>212</v>
      </c>
      <c r="N216" s="22"/>
      <c r="O216" s="23" t="s">
        <v>223</v>
      </c>
      <c r="P216" s="23" t="s">
        <v>224</v>
      </c>
    </row>
    <row r="217" spans="1:16" ht="13.5" thickBot="1" x14ac:dyDescent="0.25">
      <c r="A217" s="8" t="str">
        <f t="shared" si="18"/>
        <v> AN 242.90 </v>
      </c>
      <c r="B217" s="1" t="str">
        <f t="shared" si="19"/>
        <v>I</v>
      </c>
      <c r="C217" s="8">
        <f t="shared" si="20"/>
        <v>22787.614000000001</v>
      </c>
      <c r="D217" s="7" t="str">
        <f t="shared" si="21"/>
        <v>vis</v>
      </c>
      <c r="E217" s="20">
        <f>VLOOKUP(C217,Active!C$21:E$971,3,FALSE)</f>
        <v>-9384.1390859860858</v>
      </c>
      <c r="F217" s="1" t="s">
        <v>205</v>
      </c>
      <c r="G217" s="7" t="str">
        <f t="shared" si="22"/>
        <v>22787.614</v>
      </c>
      <c r="H217" s="8">
        <f t="shared" si="23"/>
        <v>-9384</v>
      </c>
      <c r="I217" s="21" t="s">
        <v>257</v>
      </c>
      <c r="J217" s="22" t="s">
        <v>258</v>
      </c>
      <c r="K217" s="21">
        <v>-9384</v>
      </c>
      <c r="L217" s="21" t="s">
        <v>259</v>
      </c>
      <c r="M217" s="22" t="s">
        <v>212</v>
      </c>
      <c r="N217" s="22"/>
      <c r="O217" s="23" t="s">
        <v>223</v>
      </c>
      <c r="P217" s="23" t="s">
        <v>260</v>
      </c>
    </row>
    <row r="218" spans="1:16" ht="13.5" thickBot="1" x14ac:dyDescent="0.25">
      <c r="A218" s="8" t="str">
        <f t="shared" si="18"/>
        <v> AN 242.90 </v>
      </c>
      <c r="B218" s="1" t="str">
        <f t="shared" si="19"/>
        <v>I</v>
      </c>
      <c r="C218" s="8">
        <f t="shared" si="20"/>
        <v>22821.624</v>
      </c>
      <c r="D218" s="7" t="str">
        <f t="shared" si="21"/>
        <v>vis</v>
      </c>
      <c r="E218" s="20">
        <f>VLOOKUP(C218,Active!C$21:E$971,3,FALSE)</f>
        <v>-9369.1368837369027</v>
      </c>
      <c r="F218" s="1" t="s">
        <v>205</v>
      </c>
      <c r="G218" s="7" t="str">
        <f t="shared" si="22"/>
        <v>22821.624</v>
      </c>
      <c r="H218" s="8">
        <f t="shared" si="23"/>
        <v>-9369</v>
      </c>
      <c r="I218" s="21" t="s">
        <v>261</v>
      </c>
      <c r="J218" s="22" t="s">
        <v>262</v>
      </c>
      <c r="K218" s="21">
        <v>-9369</v>
      </c>
      <c r="L218" s="21" t="s">
        <v>263</v>
      </c>
      <c r="M218" s="22" t="s">
        <v>212</v>
      </c>
      <c r="N218" s="22"/>
      <c r="O218" s="23" t="s">
        <v>223</v>
      </c>
      <c r="P218" s="23" t="s">
        <v>260</v>
      </c>
    </row>
    <row r="219" spans="1:16" ht="13.5" thickBot="1" x14ac:dyDescent="0.25">
      <c r="A219" s="8" t="str">
        <f t="shared" si="18"/>
        <v> AN 242.90 </v>
      </c>
      <c r="B219" s="1" t="str">
        <f t="shared" si="19"/>
        <v>I</v>
      </c>
      <c r="C219" s="8">
        <f t="shared" si="20"/>
        <v>22846.562999999998</v>
      </c>
      <c r="D219" s="7" t="str">
        <f t="shared" si="21"/>
        <v>vis</v>
      </c>
      <c r="E219" s="20">
        <f>VLOOKUP(C219,Active!C$21:E$971,3,FALSE)</f>
        <v>-9358.1360039400079</v>
      </c>
      <c r="F219" s="1" t="s">
        <v>205</v>
      </c>
      <c r="G219" s="7" t="str">
        <f t="shared" si="22"/>
        <v>22846.563</v>
      </c>
      <c r="H219" s="8">
        <f t="shared" si="23"/>
        <v>-9358</v>
      </c>
      <c r="I219" s="21" t="s">
        <v>264</v>
      </c>
      <c r="J219" s="22" t="s">
        <v>265</v>
      </c>
      <c r="K219" s="21">
        <v>-9358</v>
      </c>
      <c r="L219" s="21" t="s">
        <v>266</v>
      </c>
      <c r="M219" s="22" t="s">
        <v>212</v>
      </c>
      <c r="N219" s="22"/>
      <c r="O219" s="23" t="s">
        <v>223</v>
      </c>
      <c r="P219" s="23" t="s">
        <v>260</v>
      </c>
    </row>
    <row r="220" spans="1:16" ht="13.5" thickBot="1" x14ac:dyDescent="0.25">
      <c r="A220" s="8" t="str">
        <f t="shared" si="18"/>
        <v> AN 242.90 </v>
      </c>
      <c r="B220" s="1" t="str">
        <f t="shared" si="19"/>
        <v>I</v>
      </c>
      <c r="C220" s="8">
        <f t="shared" si="20"/>
        <v>22930.457999999999</v>
      </c>
      <c r="D220" s="7" t="str">
        <f t="shared" si="21"/>
        <v>vis</v>
      </c>
      <c r="E220" s="20">
        <f>VLOOKUP(C220,Active!C$21:E$971,3,FALSE)</f>
        <v>-9321.1289543165076</v>
      </c>
      <c r="F220" s="1" t="s">
        <v>205</v>
      </c>
      <c r="G220" s="7" t="str">
        <f t="shared" si="22"/>
        <v>22930.458</v>
      </c>
      <c r="H220" s="8">
        <f t="shared" si="23"/>
        <v>-9321</v>
      </c>
      <c r="I220" s="21" t="s">
        <v>267</v>
      </c>
      <c r="J220" s="22" t="s">
        <v>268</v>
      </c>
      <c r="K220" s="21">
        <v>-9321</v>
      </c>
      <c r="L220" s="21" t="s">
        <v>269</v>
      </c>
      <c r="M220" s="22" t="s">
        <v>212</v>
      </c>
      <c r="N220" s="22"/>
      <c r="O220" s="23" t="s">
        <v>223</v>
      </c>
      <c r="P220" s="23" t="s">
        <v>260</v>
      </c>
    </row>
    <row r="221" spans="1:16" ht="13.5" thickBot="1" x14ac:dyDescent="0.25">
      <c r="A221" s="8" t="str">
        <f t="shared" si="18"/>
        <v> AN 242.90 </v>
      </c>
      <c r="B221" s="1" t="str">
        <f t="shared" si="19"/>
        <v>I</v>
      </c>
      <c r="C221" s="8">
        <f t="shared" si="20"/>
        <v>22939.513999999999</v>
      </c>
      <c r="D221" s="7" t="str">
        <f t="shared" si="21"/>
        <v>vis</v>
      </c>
      <c r="E221" s="20">
        <f>VLOOKUP(C221,Active!C$21:E$971,3,FALSE)</f>
        <v>-9317.1342485367786</v>
      </c>
      <c r="F221" s="1" t="s">
        <v>205</v>
      </c>
      <c r="G221" s="7" t="str">
        <f t="shared" si="22"/>
        <v>22939.514</v>
      </c>
      <c r="H221" s="8">
        <f t="shared" si="23"/>
        <v>-9317</v>
      </c>
      <c r="I221" s="21" t="s">
        <v>270</v>
      </c>
      <c r="J221" s="22" t="s">
        <v>271</v>
      </c>
      <c r="K221" s="21">
        <v>-9317</v>
      </c>
      <c r="L221" s="21" t="s">
        <v>272</v>
      </c>
      <c r="M221" s="22" t="s">
        <v>212</v>
      </c>
      <c r="N221" s="22"/>
      <c r="O221" s="23" t="s">
        <v>223</v>
      </c>
      <c r="P221" s="23" t="s">
        <v>260</v>
      </c>
    </row>
    <row r="222" spans="1:16" ht="13.5" thickBot="1" x14ac:dyDescent="0.25">
      <c r="A222" s="8" t="str">
        <f t="shared" si="18"/>
        <v> AN 242.90 </v>
      </c>
      <c r="B222" s="1" t="str">
        <f t="shared" si="19"/>
        <v>I</v>
      </c>
      <c r="C222" s="8">
        <f t="shared" si="20"/>
        <v>23499.502</v>
      </c>
      <c r="D222" s="7" t="str">
        <f t="shared" si="21"/>
        <v>vis</v>
      </c>
      <c r="E222" s="20">
        <f>VLOOKUP(C222,Active!C$21:E$971,3,FALSE)</f>
        <v>-9070.1170996653946</v>
      </c>
      <c r="F222" s="1" t="s">
        <v>205</v>
      </c>
      <c r="G222" s="7" t="str">
        <f t="shared" si="22"/>
        <v>23499.502</v>
      </c>
      <c r="H222" s="8">
        <f t="shared" si="23"/>
        <v>-9070</v>
      </c>
      <c r="I222" s="21" t="s">
        <v>273</v>
      </c>
      <c r="J222" s="22" t="s">
        <v>274</v>
      </c>
      <c r="K222" s="21">
        <v>-9070</v>
      </c>
      <c r="L222" s="21" t="s">
        <v>275</v>
      </c>
      <c r="M222" s="22" t="s">
        <v>212</v>
      </c>
      <c r="N222" s="22"/>
      <c r="O222" s="23" t="s">
        <v>223</v>
      </c>
      <c r="P222" s="23" t="s">
        <v>260</v>
      </c>
    </row>
    <row r="223" spans="1:16" ht="13.5" thickBot="1" x14ac:dyDescent="0.25">
      <c r="A223" s="8" t="str">
        <f t="shared" si="18"/>
        <v> AN 242.90 </v>
      </c>
      <c r="B223" s="1" t="str">
        <f t="shared" si="19"/>
        <v>I</v>
      </c>
      <c r="C223" s="8">
        <f t="shared" si="20"/>
        <v>23515.364000000001</v>
      </c>
      <c r="D223" s="7" t="str">
        <f t="shared" si="21"/>
        <v>vis</v>
      </c>
      <c r="E223" s="20">
        <f>VLOOKUP(C223,Active!C$21:E$971,3,FALSE)</f>
        <v>-9063.1201889898111</v>
      </c>
      <c r="F223" s="1" t="s">
        <v>205</v>
      </c>
      <c r="G223" s="7" t="str">
        <f t="shared" si="22"/>
        <v>23515.364</v>
      </c>
      <c r="H223" s="8">
        <f t="shared" si="23"/>
        <v>-9063</v>
      </c>
      <c r="I223" s="21" t="s">
        <v>276</v>
      </c>
      <c r="J223" s="22" t="s">
        <v>277</v>
      </c>
      <c r="K223" s="21">
        <v>-9063</v>
      </c>
      <c r="L223" s="21" t="s">
        <v>278</v>
      </c>
      <c r="M223" s="22" t="s">
        <v>212</v>
      </c>
      <c r="N223" s="22"/>
      <c r="O223" s="23" t="s">
        <v>223</v>
      </c>
      <c r="P223" s="23" t="s">
        <v>260</v>
      </c>
    </row>
    <row r="224" spans="1:16" ht="13.5" thickBot="1" x14ac:dyDescent="0.25">
      <c r="A224" s="8" t="str">
        <f t="shared" si="18"/>
        <v> AN 242.90 </v>
      </c>
      <c r="B224" s="1" t="str">
        <f t="shared" si="19"/>
        <v>I</v>
      </c>
      <c r="C224" s="8">
        <f t="shared" si="20"/>
        <v>23517.634999999998</v>
      </c>
      <c r="D224" s="7" t="str">
        <f t="shared" si="21"/>
        <v>vis</v>
      </c>
      <c r="E224" s="20">
        <f>VLOOKUP(C224,Active!C$21:E$971,3,FALSE)</f>
        <v>-9062.1184247643541</v>
      </c>
      <c r="F224" s="1" t="s">
        <v>205</v>
      </c>
      <c r="G224" s="7" t="str">
        <f t="shared" si="22"/>
        <v>23517.635</v>
      </c>
      <c r="H224" s="8">
        <f t="shared" si="23"/>
        <v>-9062</v>
      </c>
      <c r="I224" s="21" t="s">
        <v>279</v>
      </c>
      <c r="J224" s="22" t="s">
        <v>280</v>
      </c>
      <c r="K224" s="21">
        <v>-9062</v>
      </c>
      <c r="L224" s="21" t="s">
        <v>281</v>
      </c>
      <c r="M224" s="22" t="s">
        <v>212</v>
      </c>
      <c r="N224" s="22"/>
      <c r="O224" s="23" t="s">
        <v>223</v>
      </c>
      <c r="P224" s="23" t="s">
        <v>260</v>
      </c>
    </row>
    <row r="225" spans="1:16" ht="13.5" thickBot="1" x14ac:dyDescent="0.25">
      <c r="A225" s="8" t="str">
        <f t="shared" si="18"/>
        <v> AN 242.90 </v>
      </c>
      <c r="B225" s="1" t="str">
        <f t="shared" si="19"/>
        <v>I</v>
      </c>
      <c r="C225" s="8">
        <f t="shared" si="20"/>
        <v>23558.452000000001</v>
      </c>
      <c r="D225" s="7" t="str">
        <f t="shared" si="21"/>
        <v>vis</v>
      </c>
      <c r="E225" s="20">
        <f>VLOOKUP(C225,Active!C$21:E$971,3,FALSE)</f>
        <v>-9044.1135765078125</v>
      </c>
      <c r="F225" s="1" t="s">
        <v>205</v>
      </c>
      <c r="G225" s="7" t="str">
        <f t="shared" si="22"/>
        <v>23558.452</v>
      </c>
      <c r="H225" s="8">
        <f t="shared" si="23"/>
        <v>-9044</v>
      </c>
      <c r="I225" s="21" t="s">
        <v>282</v>
      </c>
      <c r="J225" s="22" t="s">
        <v>283</v>
      </c>
      <c r="K225" s="21">
        <v>-9044</v>
      </c>
      <c r="L225" s="21" t="s">
        <v>284</v>
      </c>
      <c r="M225" s="22" t="s">
        <v>212</v>
      </c>
      <c r="N225" s="22"/>
      <c r="O225" s="23" t="s">
        <v>223</v>
      </c>
      <c r="P225" s="23" t="s">
        <v>260</v>
      </c>
    </row>
    <row r="226" spans="1:16" ht="13.5" thickBot="1" x14ac:dyDescent="0.25">
      <c r="A226" s="8" t="str">
        <f t="shared" si="18"/>
        <v> AN 242.90 </v>
      </c>
      <c r="B226" s="1" t="str">
        <f t="shared" si="19"/>
        <v>I</v>
      </c>
      <c r="C226" s="8">
        <f t="shared" si="20"/>
        <v>23610.594000000001</v>
      </c>
      <c r="D226" s="7" t="str">
        <f t="shared" si="21"/>
        <v>vis</v>
      </c>
      <c r="E226" s="20">
        <f>VLOOKUP(C226,Active!C$21:E$971,3,FALSE)</f>
        <v>-9021.1131404690914</v>
      </c>
      <c r="F226" s="1" t="s">
        <v>205</v>
      </c>
      <c r="G226" s="7" t="str">
        <f t="shared" si="22"/>
        <v>23610.594</v>
      </c>
      <c r="H226" s="8">
        <f t="shared" si="23"/>
        <v>-9021</v>
      </c>
      <c r="I226" s="21" t="s">
        <v>285</v>
      </c>
      <c r="J226" s="22" t="s">
        <v>286</v>
      </c>
      <c r="K226" s="21">
        <v>-9021</v>
      </c>
      <c r="L226" s="21" t="s">
        <v>287</v>
      </c>
      <c r="M226" s="22" t="s">
        <v>212</v>
      </c>
      <c r="N226" s="22"/>
      <c r="O226" s="23" t="s">
        <v>223</v>
      </c>
      <c r="P226" s="23" t="s">
        <v>260</v>
      </c>
    </row>
    <row r="227" spans="1:16" ht="13.5" thickBot="1" x14ac:dyDescent="0.25">
      <c r="A227" s="8" t="str">
        <f t="shared" si="18"/>
        <v> PZ 7.254 </v>
      </c>
      <c r="B227" s="1" t="str">
        <f t="shared" si="19"/>
        <v>I</v>
      </c>
      <c r="C227" s="8">
        <f t="shared" si="20"/>
        <v>23621.925999999999</v>
      </c>
      <c r="D227" s="7" t="str">
        <f t="shared" si="21"/>
        <v>vis</v>
      </c>
      <c r="E227" s="20">
        <f>VLOOKUP(C227,Active!C$21:E$971,3,FALSE)</f>
        <v>-9016.1144649063826</v>
      </c>
      <c r="F227" s="1" t="s">
        <v>205</v>
      </c>
      <c r="G227" s="7" t="str">
        <f t="shared" si="22"/>
        <v>23621.926</v>
      </c>
      <c r="H227" s="8">
        <f t="shared" si="23"/>
        <v>-9016</v>
      </c>
      <c r="I227" s="21" t="s">
        <v>288</v>
      </c>
      <c r="J227" s="22" t="s">
        <v>289</v>
      </c>
      <c r="K227" s="21">
        <v>-9016</v>
      </c>
      <c r="L227" s="21" t="s">
        <v>290</v>
      </c>
      <c r="M227" s="22" t="s">
        <v>212</v>
      </c>
      <c r="N227" s="22"/>
      <c r="O227" s="23" t="s">
        <v>291</v>
      </c>
      <c r="P227" s="23" t="s">
        <v>292</v>
      </c>
    </row>
    <row r="228" spans="1:16" ht="13.5" thickBot="1" x14ac:dyDescent="0.25">
      <c r="A228" s="8" t="str">
        <f t="shared" si="18"/>
        <v> AN 242.90 </v>
      </c>
      <c r="B228" s="1" t="str">
        <f t="shared" si="19"/>
        <v>I</v>
      </c>
      <c r="C228" s="8">
        <f t="shared" si="20"/>
        <v>23669.528999999999</v>
      </c>
      <c r="D228" s="7" t="str">
        <f t="shared" si="21"/>
        <v>vis</v>
      </c>
      <c r="E228" s="20">
        <f>VLOOKUP(C228,Active!C$21:E$971,3,FALSE)</f>
        <v>-8995.1162339840685</v>
      </c>
      <c r="F228" s="1" t="s">
        <v>205</v>
      </c>
      <c r="G228" s="7" t="str">
        <f t="shared" si="22"/>
        <v>23669.529</v>
      </c>
      <c r="H228" s="8">
        <f t="shared" si="23"/>
        <v>-8995</v>
      </c>
      <c r="I228" s="21" t="s">
        <v>293</v>
      </c>
      <c r="J228" s="22" t="s">
        <v>294</v>
      </c>
      <c r="K228" s="21">
        <v>-8995</v>
      </c>
      <c r="L228" s="21" t="s">
        <v>295</v>
      </c>
      <c r="M228" s="22" t="s">
        <v>212</v>
      </c>
      <c r="N228" s="22"/>
      <c r="O228" s="23" t="s">
        <v>223</v>
      </c>
      <c r="P228" s="23" t="s">
        <v>260</v>
      </c>
    </row>
    <row r="229" spans="1:16" ht="13.5" thickBot="1" x14ac:dyDescent="0.25">
      <c r="A229" s="8" t="str">
        <f t="shared" si="18"/>
        <v> AN 242.90 </v>
      </c>
      <c r="B229" s="1" t="str">
        <f t="shared" si="19"/>
        <v>I</v>
      </c>
      <c r="C229" s="8">
        <f t="shared" si="20"/>
        <v>23676.343000000001</v>
      </c>
      <c r="D229" s="7" t="str">
        <f t="shared" si="21"/>
        <v>vis</v>
      </c>
      <c r="E229" s="20">
        <f>VLOOKUP(C229,Active!C$21:E$971,3,FALSE)</f>
        <v>-8992.1105001961841</v>
      </c>
      <c r="F229" s="1" t="s">
        <v>205</v>
      </c>
      <c r="G229" s="7" t="str">
        <f t="shared" si="22"/>
        <v>23676.343</v>
      </c>
      <c r="H229" s="8">
        <f t="shared" si="23"/>
        <v>-8992</v>
      </c>
      <c r="I229" s="21" t="s">
        <v>296</v>
      </c>
      <c r="J229" s="22" t="s">
        <v>297</v>
      </c>
      <c r="K229" s="21">
        <v>-8992</v>
      </c>
      <c r="L229" s="21" t="s">
        <v>298</v>
      </c>
      <c r="M229" s="22" t="s">
        <v>212</v>
      </c>
      <c r="N229" s="22"/>
      <c r="O229" s="23" t="s">
        <v>223</v>
      </c>
      <c r="P229" s="23" t="s">
        <v>260</v>
      </c>
    </row>
    <row r="230" spans="1:16" ht="13.5" thickBot="1" x14ac:dyDescent="0.25">
      <c r="A230" s="8" t="str">
        <f t="shared" si="18"/>
        <v> AN 242.90 </v>
      </c>
      <c r="B230" s="1" t="str">
        <f t="shared" si="19"/>
        <v>I</v>
      </c>
      <c r="C230" s="8">
        <f t="shared" si="20"/>
        <v>23932.525000000001</v>
      </c>
      <c r="D230" s="7" t="str">
        <f t="shared" si="21"/>
        <v>vis</v>
      </c>
      <c r="E230" s="20">
        <f>VLOOKUP(C230,Active!C$21:E$971,3,FALSE)</f>
        <v>-8879.1056728924395</v>
      </c>
      <c r="F230" s="1" t="s">
        <v>205</v>
      </c>
      <c r="G230" s="7" t="str">
        <f t="shared" si="22"/>
        <v>23932.525</v>
      </c>
      <c r="H230" s="8">
        <f t="shared" si="23"/>
        <v>-8879</v>
      </c>
      <c r="I230" s="21" t="s">
        <v>299</v>
      </c>
      <c r="J230" s="22" t="s">
        <v>300</v>
      </c>
      <c r="K230" s="21">
        <v>-8879</v>
      </c>
      <c r="L230" s="21" t="s">
        <v>301</v>
      </c>
      <c r="M230" s="22" t="s">
        <v>212</v>
      </c>
      <c r="N230" s="22"/>
      <c r="O230" s="23" t="s">
        <v>223</v>
      </c>
      <c r="P230" s="23" t="s">
        <v>260</v>
      </c>
    </row>
    <row r="231" spans="1:16" ht="13.5" thickBot="1" x14ac:dyDescent="0.25">
      <c r="A231" s="8" t="str">
        <f t="shared" si="18"/>
        <v> AN 242.90 </v>
      </c>
      <c r="B231" s="1" t="str">
        <f t="shared" si="19"/>
        <v>I</v>
      </c>
      <c r="C231" s="8">
        <f t="shared" si="20"/>
        <v>24297.532999999999</v>
      </c>
      <c r="D231" s="7" t="str">
        <f t="shared" si="21"/>
        <v>vis</v>
      </c>
      <c r="E231" s="20">
        <f>VLOOKUP(C231,Active!C$21:E$971,3,FALSE)</f>
        <v>-8718.0964450603351</v>
      </c>
      <c r="F231" s="1" t="s">
        <v>205</v>
      </c>
      <c r="G231" s="7" t="str">
        <f t="shared" si="22"/>
        <v>24297.533</v>
      </c>
      <c r="H231" s="8">
        <f t="shared" si="23"/>
        <v>-8718</v>
      </c>
      <c r="I231" s="21" t="s">
        <v>302</v>
      </c>
      <c r="J231" s="22" t="s">
        <v>303</v>
      </c>
      <c r="K231" s="21">
        <v>-8718</v>
      </c>
      <c r="L231" s="21" t="s">
        <v>304</v>
      </c>
      <c r="M231" s="22" t="s">
        <v>212</v>
      </c>
      <c r="N231" s="22"/>
      <c r="O231" s="23" t="s">
        <v>223</v>
      </c>
      <c r="P231" s="23" t="s">
        <v>260</v>
      </c>
    </row>
    <row r="232" spans="1:16" ht="13.5" thickBot="1" x14ac:dyDescent="0.25">
      <c r="A232" s="8" t="str">
        <f t="shared" si="18"/>
        <v> AC 27.9 </v>
      </c>
      <c r="B232" s="1" t="str">
        <f t="shared" si="19"/>
        <v>I</v>
      </c>
      <c r="C232" s="8">
        <f t="shared" si="20"/>
        <v>24372.352999999999</v>
      </c>
      <c r="D232" s="7" t="str">
        <f t="shared" si="21"/>
        <v>vis</v>
      </c>
      <c r="E232" s="20">
        <f>VLOOKUP(C232,Active!C$21:E$971,3,FALSE)</f>
        <v>-8685.0924823351379</v>
      </c>
      <c r="F232" s="1" t="s">
        <v>205</v>
      </c>
      <c r="G232" s="7" t="str">
        <f t="shared" si="22"/>
        <v>24372.353</v>
      </c>
      <c r="H232" s="8">
        <f t="shared" si="23"/>
        <v>-8685</v>
      </c>
      <c r="I232" s="21" t="s">
        <v>305</v>
      </c>
      <c r="J232" s="22" t="s">
        <v>306</v>
      </c>
      <c r="K232" s="21">
        <v>-8685</v>
      </c>
      <c r="L232" s="21" t="s">
        <v>307</v>
      </c>
      <c r="M232" s="22" t="s">
        <v>212</v>
      </c>
      <c r="N232" s="22"/>
      <c r="O232" s="23" t="s">
        <v>291</v>
      </c>
      <c r="P232" s="23" t="s">
        <v>308</v>
      </c>
    </row>
    <row r="233" spans="1:16" ht="13.5" thickBot="1" x14ac:dyDescent="0.25">
      <c r="A233" s="8" t="str">
        <f t="shared" si="18"/>
        <v> AC 27.9 </v>
      </c>
      <c r="B233" s="1" t="str">
        <f t="shared" si="19"/>
        <v>I</v>
      </c>
      <c r="C233" s="8">
        <f t="shared" si="20"/>
        <v>24381.418000000001</v>
      </c>
      <c r="D233" s="7" t="str">
        <f t="shared" si="21"/>
        <v>vis</v>
      </c>
      <c r="E233" s="20">
        <f>VLOOKUP(C233,Active!C$21:E$971,3,FALSE)</f>
        <v>-8681.0938065518731</v>
      </c>
      <c r="F233" s="1" t="s">
        <v>205</v>
      </c>
      <c r="G233" s="7" t="str">
        <f t="shared" si="22"/>
        <v>24381.418</v>
      </c>
      <c r="H233" s="8">
        <f t="shared" si="23"/>
        <v>-8681</v>
      </c>
      <c r="I233" s="21" t="s">
        <v>309</v>
      </c>
      <c r="J233" s="22" t="s">
        <v>310</v>
      </c>
      <c r="K233" s="21">
        <v>-8681</v>
      </c>
      <c r="L233" s="21" t="s">
        <v>311</v>
      </c>
      <c r="M233" s="22" t="s">
        <v>212</v>
      </c>
      <c r="N233" s="22"/>
      <c r="O233" s="23" t="s">
        <v>291</v>
      </c>
      <c r="P233" s="23" t="s">
        <v>308</v>
      </c>
    </row>
    <row r="234" spans="1:16" ht="13.5" thickBot="1" x14ac:dyDescent="0.25">
      <c r="A234" s="8" t="str">
        <f t="shared" si="18"/>
        <v> AN 242.90 </v>
      </c>
      <c r="B234" s="1" t="str">
        <f t="shared" si="19"/>
        <v>I</v>
      </c>
      <c r="C234" s="8">
        <f t="shared" si="20"/>
        <v>24449.43</v>
      </c>
      <c r="D234" s="7" t="str">
        <f t="shared" si="21"/>
        <v>vis</v>
      </c>
      <c r="E234" s="20">
        <f>VLOOKUP(C234,Active!C$21:E$971,3,FALSE)</f>
        <v>-8651.0929309455369</v>
      </c>
      <c r="F234" s="1" t="s">
        <v>205</v>
      </c>
      <c r="G234" s="7" t="str">
        <f t="shared" si="22"/>
        <v>24449.430</v>
      </c>
      <c r="H234" s="8">
        <f t="shared" si="23"/>
        <v>-8651</v>
      </c>
      <c r="I234" s="21" t="s">
        <v>312</v>
      </c>
      <c r="J234" s="22" t="s">
        <v>313</v>
      </c>
      <c r="K234" s="21">
        <v>-8651</v>
      </c>
      <c r="L234" s="21" t="s">
        <v>314</v>
      </c>
      <c r="M234" s="22" t="s">
        <v>212</v>
      </c>
      <c r="N234" s="22"/>
      <c r="O234" s="23" t="s">
        <v>223</v>
      </c>
      <c r="P234" s="23" t="s">
        <v>260</v>
      </c>
    </row>
    <row r="235" spans="1:16" ht="13.5" thickBot="1" x14ac:dyDescent="0.25">
      <c r="A235" s="8" t="str">
        <f t="shared" si="18"/>
        <v> AN 242.90 </v>
      </c>
      <c r="B235" s="1" t="str">
        <f t="shared" si="19"/>
        <v>I</v>
      </c>
      <c r="C235" s="8">
        <f t="shared" si="20"/>
        <v>24474.373</v>
      </c>
      <c r="D235" s="7" t="str">
        <f t="shared" si="21"/>
        <v>vis</v>
      </c>
      <c r="E235" s="20">
        <f>VLOOKUP(C235,Active!C$21:E$971,3,FALSE)</f>
        <v>-8640.0902867026271</v>
      </c>
      <c r="F235" s="1" t="s">
        <v>205</v>
      </c>
      <c r="G235" s="7" t="str">
        <f t="shared" si="22"/>
        <v>24474.373</v>
      </c>
      <c r="H235" s="8">
        <f t="shared" si="23"/>
        <v>-8640</v>
      </c>
      <c r="I235" s="21" t="s">
        <v>315</v>
      </c>
      <c r="J235" s="22" t="s">
        <v>316</v>
      </c>
      <c r="K235" s="21">
        <v>-8640</v>
      </c>
      <c r="L235" s="21" t="s">
        <v>317</v>
      </c>
      <c r="M235" s="22" t="s">
        <v>212</v>
      </c>
      <c r="N235" s="22"/>
      <c r="O235" s="23" t="s">
        <v>223</v>
      </c>
      <c r="P235" s="23" t="s">
        <v>260</v>
      </c>
    </row>
    <row r="236" spans="1:16" ht="13.5" thickBot="1" x14ac:dyDescent="0.25">
      <c r="A236" s="8" t="str">
        <f t="shared" si="18"/>
        <v> AN 242.90 </v>
      </c>
      <c r="B236" s="1" t="str">
        <f t="shared" si="19"/>
        <v>I</v>
      </c>
      <c r="C236" s="8">
        <f t="shared" si="20"/>
        <v>24619.468000000001</v>
      </c>
      <c r="D236" s="7" t="str">
        <f t="shared" si="21"/>
        <v>vis</v>
      </c>
      <c r="E236" s="20">
        <f>VLOOKUP(C236,Active!C$21:E$971,3,FALSE)</f>
        <v>-8576.0872130376683</v>
      </c>
      <c r="F236" s="1" t="s">
        <v>205</v>
      </c>
      <c r="G236" s="7" t="str">
        <f t="shared" si="22"/>
        <v>24619.468</v>
      </c>
      <c r="H236" s="8">
        <f t="shared" si="23"/>
        <v>-8576</v>
      </c>
      <c r="I236" s="21" t="s">
        <v>318</v>
      </c>
      <c r="J236" s="22" t="s">
        <v>319</v>
      </c>
      <c r="K236" s="21">
        <v>-8576</v>
      </c>
      <c r="L236" s="21" t="s">
        <v>320</v>
      </c>
      <c r="M236" s="22" t="s">
        <v>212</v>
      </c>
      <c r="N236" s="22"/>
      <c r="O236" s="23" t="s">
        <v>223</v>
      </c>
      <c r="P236" s="23" t="s">
        <v>260</v>
      </c>
    </row>
    <row r="237" spans="1:16" ht="13.5" thickBot="1" x14ac:dyDescent="0.25">
      <c r="A237" s="8" t="str">
        <f t="shared" si="18"/>
        <v> AN 242.90 </v>
      </c>
      <c r="B237" s="1" t="str">
        <f t="shared" si="19"/>
        <v>I</v>
      </c>
      <c r="C237" s="8">
        <f t="shared" si="20"/>
        <v>24653.471000000001</v>
      </c>
      <c r="D237" s="7" t="str">
        <f t="shared" si="21"/>
        <v>vis</v>
      </c>
      <c r="E237" s="20">
        <f>VLOOKUP(C237,Active!C$21:E$971,3,FALSE)</f>
        <v>-8561.088098569011</v>
      </c>
      <c r="F237" s="1" t="s">
        <v>205</v>
      </c>
      <c r="G237" s="7" t="str">
        <f t="shared" si="22"/>
        <v>24653.471</v>
      </c>
      <c r="H237" s="8">
        <f t="shared" si="23"/>
        <v>-8561</v>
      </c>
      <c r="I237" s="21" t="s">
        <v>321</v>
      </c>
      <c r="J237" s="22" t="s">
        <v>322</v>
      </c>
      <c r="K237" s="21">
        <v>-8561</v>
      </c>
      <c r="L237" s="21" t="s">
        <v>323</v>
      </c>
      <c r="M237" s="22" t="s">
        <v>212</v>
      </c>
      <c r="N237" s="22"/>
      <c r="O237" s="23" t="s">
        <v>223</v>
      </c>
      <c r="P237" s="23" t="s">
        <v>260</v>
      </c>
    </row>
    <row r="238" spans="1:16" ht="13.5" thickBot="1" x14ac:dyDescent="0.25">
      <c r="A238" s="8" t="str">
        <f t="shared" si="18"/>
        <v> AC 27.9 </v>
      </c>
      <c r="B238" s="1" t="str">
        <f t="shared" si="19"/>
        <v>I</v>
      </c>
      <c r="C238" s="8">
        <f t="shared" si="20"/>
        <v>24771.364000000001</v>
      </c>
      <c r="D238" s="7" t="str">
        <f t="shared" si="21"/>
        <v>vis</v>
      </c>
      <c r="E238" s="20">
        <f>VLOOKUP(C238,Active!C$21:E$971,3,FALSE)</f>
        <v>-8509.0841400343743</v>
      </c>
      <c r="F238" s="1" t="s">
        <v>205</v>
      </c>
      <c r="G238" s="7" t="str">
        <f t="shared" si="22"/>
        <v>24771.364</v>
      </c>
      <c r="H238" s="8">
        <f t="shared" si="23"/>
        <v>-8509</v>
      </c>
      <c r="I238" s="21" t="s">
        <v>324</v>
      </c>
      <c r="J238" s="22" t="s">
        <v>325</v>
      </c>
      <c r="K238" s="21">
        <v>-8509</v>
      </c>
      <c r="L238" s="21" t="s">
        <v>326</v>
      </c>
      <c r="M238" s="22" t="s">
        <v>212</v>
      </c>
      <c r="N238" s="22"/>
      <c r="O238" s="23" t="s">
        <v>291</v>
      </c>
      <c r="P238" s="23" t="s">
        <v>308</v>
      </c>
    </row>
    <row r="239" spans="1:16" ht="13.5" thickBot="1" x14ac:dyDescent="0.25">
      <c r="A239" s="8" t="str">
        <f t="shared" si="18"/>
        <v> AN 242.90 </v>
      </c>
      <c r="B239" s="1" t="str">
        <f t="shared" si="19"/>
        <v>I</v>
      </c>
      <c r="C239" s="8">
        <f t="shared" si="20"/>
        <v>24787.231</v>
      </c>
      <c r="D239" s="7" t="str">
        <f t="shared" si="21"/>
        <v>vis</v>
      </c>
      <c r="E239" s="20">
        <f>VLOOKUP(C239,Active!C$21:E$971,3,FALSE)</f>
        <v>-8502.0850238012736</v>
      </c>
      <c r="F239" s="1" t="s">
        <v>205</v>
      </c>
      <c r="G239" s="7" t="str">
        <f t="shared" si="22"/>
        <v>24787.231</v>
      </c>
      <c r="H239" s="8">
        <f t="shared" si="23"/>
        <v>-8502</v>
      </c>
      <c r="I239" s="21" t="s">
        <v>327</v>
      </c>
      <c r="J239" s="22" t="s">
        <v>328</v>
      </c>
      <c r="K239" s="21">
        <v>-8502</v>
      </c>
      <c r="L239" s="21" t="s">
        <v>329</v>
      </c>
      <c r="M239" s="22" t="s">
        <v>212</v>
      </c>
      <c r="N239" s="22"/>
      <c r="O239" s="23" t="s">
        <v>223</v>
      </c>
      <c r="P239" s="23" t="s">
        <v>260</v>
      </c>
    </row>
    <row r="240" spans="1:16" ht="13.5" thickBot="1" x14ac:dyDescent="0.25">
      <c r="A240" s="8" t="str">
        <f t="shared" si="18"/>
        <v> AN 242.90 </v>
      </c>
      <c r="B240" s="1" t="str">
        <f t="shared" si="19"/>
        <v>I</v>
      </c>
      <c r="C240" s="8">
        <f t="shared" si="20"/>
        <v>24993.54</v>
      </c>
      <c r="D240" s="7" t="str">
        <f t="shared" si="21"/>
        <v>vis</v>
      </c>
      <c r="E240" s="20">
        <f>VLOOKUP(C240,Active!C$21:E$971,3,FALSE)</f>
        <v>-8411.0797505337996</v>
      </c>
      <c r="F240" s="1" t="s">
        <v>205</v>
      </c>
      <c r="G240" s="7" t="str">
        <f t="shared" si="22"/>
        <v>24993.540</v>
      </c>
      <c r="H240" s="8">
        <f t="shared" si="23"/>
        <v>-8411</v>
      </c>
      <c r="I240" s="21" t="s">
        <v>330</v>
      </c>
      <c r="J240" s="22" t="s">
        <v>331</v>
      </c>
      <c r="K240" s="21">
        <v>-8411</v>
      </c>
      <c r="L240" s="21" t="s">
        <v>332</v>
      </c>
      <c r="M240" s="22" t="s">
        <v>212</v>
      </c>
      <c r="N240" s="22"/>
      <c r="O240" s="23" t="s">
        <v>223</v>
      </c>
      <c r="P240" s="23" t="s">
        <v>260</v>
      </c>
    </row>
    <row r="241" spans="1:16" ht="13.5" thickBot="1" x14ac:dyDescent="0.25">
      <c r="A241" s="8" t="str">
        <f t="shared" si="18"/>
        <v> AN 242.90 </v>
      </c>
      <c r="B241" s="1" t="str">
        <f t="shared" si="19"/>
        <v>I</v>
      </c>
      <c r="C241" s="8">
        <f t="shared" si="20"/>
        <v>25358.544000000002</v>
      </c>
      <c r="D241" s="7" t="str">
        <f t="shared" si="21"/>
        <v>vis</v>
      </c>
      <c r="E241" s="20">
        <f>VLOOKUP(C241,Active!C$21:E$971,3,FALSE)</f>
        <v>-8250.0722871477083</v>
      </c>
      <c r="F241" s="1" t="s">
        <v>205</v>
      </c>
      <c r="G241" s="7" t="str">
        <f t="shared" si="22"/>
        <v>25358.544</v>
      </c>
      <c r="H241" s="8">
        <f t="shared" si="23"/>
        <v>-8250</v>
      </c>
      <c r="I241" s="21" t="s">
        <v>333</v>
      </c>
      <c r="J241" s="22" t="s">
        <v>334</v>
      </c>
      <c r="K241" s="21">
        <v>-8250</v>
      </c>
      <c r="L241" s="21" t="s">
        <v>335</v>
      </c>
      <c r="M241" s="22" t="s">
        <v>212</v>
      </c>
      <c r="N241" s="22"/>
      <c r="O241" s="23" t="s">
        <v>223</v>
      </c>
      <c r="P241" s="23" t="s">
        <v>260</v>
      </c>
    </row>
    <row r="242" spans="1:16" ht="13.5" thickBot="1" x14ac:dyDescent="0.25">
      <c r="A242" s="8" t="str">
        <f t="shared" si="18"/>
        <v> AN 242.90 </v>
      </c>
      <c r="B242" s="1" t="str">
        <f t="shared" si="19"/>
        <v>I</v>
      </c>
      <c r="C242" s="8">
        <f t="shared" si="20"/>
        <v>25383.484</v>
      </c>
      <c r="D242" s="7" t="str">
        <f t="shared" si="21"/>
        <v>vis</v>
      </c>
      <c r="E242" s="20">
        <f>VLOOKUP(C242,Active!C$21:E$971,3,FALSE)</f>
        <v>-8239.070966239311</v>
      </c>
      <c r="F242" s="1" t="s">
        <v>205</v>
      </c>
      <c r="G242" s="7" t="str">
        <f t="shared" si="22"/>
        <v>25383.484</v>
      </c>
      <c r="H242" s="8">
        <f t="shared" si="23"/>
        <v>-8239</v>
      </c>
      <c r="I242" s="21" t="s">
        <v>336</v>
      </c>
      <c r="J242" s="22" t="s">
        <v>337</v>
      </c>
      <c r="K242" s="21">
        <v>-8239</v>
      </c>
      <c r="L242" s="21" t="s">
        <v>338</v>
      </c>
      <c r="M242" s="22" t="s">
        <v>212</v>
      </c>
      <c r="N242" s="22"/>
      <c r="O242" s="23" t="s">
        <v>223</v>
      </c>
      <c r="P242" s="23" t="s">
        <v>260</v>
      </c>
    </row>
    <row r="243" spans="1:16" ht="13.5" thickBot="1" x14ac:dyDescent="0.25">
      <c r="A243" s="8" t="str">
        <f t="shared" si="18"/>
        <v> AN 242.90 </v>
      </c>
      <c r="B243" s="1" t="str">
        <f t="shared" si="19"/>
        <v>I</v>
      </c>
      <c r="C243" s="8">
        <f t="shared" si="20"/>
        <v>25399.353999999999</v>
      </c>
      <c r="D243" s="7" t="str">
        <f t="shared" si="21"/>
        <v>vis</v>
      </c>
      <c r="E243" s="20">
        <f>VLOOKUP(C243,Active!C$21:E$971,3,FALSE)</f>
        <v>-8232.0705266716977</v>
      </c>
      <c r="F243" s="1" t="s">
        <v>205</v>
      </c>
      <c r="G243" s="7" t="str">
        <f t="shared" si="22"/>
        <v>25399.354</v>
      </c>
      <c r="H243" s="8">
        <f t="shared" si="23"/>
        <v>-8232</v>
      </c>
      <c r="I243" s="21" t="s">
        <v>339</v>
      </c>
      <c r="J243" s="22" t="s">
        <v>340</v>
      </c>
      <c r="K243" s="21">
        <v>-8232</v>
      </c>
      <c r="L243" s="21" t="s">
        <v>341</v>
      </c>
      <c r="M243" s="22" t="s">
        <v>212</v>
      </c>
      <c r="N243" s="22"/>
      <c r="O243" s="23" t="s">
        <v>223</v>
      </c>
      <c r="P243" s="23" t="s">
        <v>260</v>
      </c>
    </row>
    <row r="244" spans="1:16" ht="13.5" thickBot="1" x14ac:dyDescent="0.25">
      <c r="A244" s="8" t="str">
        <f t="shared" si="18"/>
        <v> AC 177.16 </v>
      </c>
      <c r="B244" s="1" t="str">
        <f t="shared" si="19"/>
        <v>I</v>
      </c>
      <c r="C244" s="8">
        <f t="shared" si="20"/>
        <v>25467.368999999999</v>
      </c>
      <c r="D244" s="7" t="str">
        <f t="shared" si="21"/>
        <v>vis</v>
      </c>
      <c r="E244" s="20">
        <f>VLOOKUP(C244,Active!C$21:E$971,3,FALSE)</f>
        <v>-8202.0683277308508</v>
      </c>
      <c r="F244" s="1" t="s">
        <v>205</v>
      </c>
      <c r="G244" s="7" t="str">
        <f t="shared" si="22"/>
        <v>25467.369</v>
      </c>
      <c r="H244" s="8">
        <f t="shared" si="23"/>
        <v>-8202</v>
      </c>
      <c r="I244" s="21" t="s">
        <v>342</v>
      </c>
      <c r="J244" s="22" t="s">
        <v>343</v>
      </c>
      <c r="K244" s="21">
        <v>-8202</v>
      </c>
      <c r="L244" s="21" t="s">
        <v>344</v>
      </c>
      <c r="M244" s="22" t="s">
        <v>212</v>
      </c>
      <c r="N244" s="22"/>
      <c r="O244" s="23" t="s">
        <v>345</v>
      </c>
      <c r="P244" s="23" t="s">
        <v>346</v>
      </c>
    </row>
    <row r="245" spans="1:16" ht="13.5" thickBot="1" x14ac:dyDescent="0.25">
      <c r="A245" s="8" t="str">
        <f t="shared" si="18"/>
        <v> AN 242.90 </v>
      </c>
      <c r="B245" s="1" t="str">
        <f t="shared" si="19"/>
        <v>I</v>
      </c>
      <c r="C245" s="8">
        <f t="shared" si="20"/>
        <v>25492.309000000001</v>
      </c>
      <c r="D245" s="7" t="str">
        <f t="shared" si="21"/>
        <v>vis</v>
      </c>
      <c r="E245" s="20">
        <f>VLOOKUP(C245,Active!C$21:E$971,3,FALSE)</f>
        <v>-8191.0670068224508</v>
      </c>
      <c r="F245" s="1" t="s">
        <v>205</v>
      </c>
      <c r="G245" s="7" t="str">
        <f t="shared" si="22"/>
        <v>25492.309</v>
      </c>
      <c r="H245" s="8">
        <f t="shared" si="23"/>
        <v>-8191</v>
      </c>
      <c r="I245" s="21" t="s">
        <v>347</v>
      </c>
      <c r="J245" s="22" t="s">
        <v>348</v>
      </c>
      <c r="K245" s="21">
        <v>-8191</v>
      </c>
      <c r="L245" s="21" t="s">
        <v>349</v>
      </c>
      <c r="M245" s="22" t="s">
        <v>212</v>
      </c>
      <c r="N245" s="22"/>
      <c r="O245" s="23" t="s">
        <v>223</v>
      </c>
      <c r="P245" s="23" t="s">
        <v>260</v>
      </c>
    </row>
    <row r="246" spans="1:16" ht="13.5" thickBot="1" x14ac:dyDescent="0.25">
      <c r="A246" s="8" t="str">
        <f t="shared" si="18"/>
        <v> AN 242.90 </v>
      </c>
      <c r="B246" s="1" t="str">
        <f t="shared" si="19"/>
        <v>I</v>
      </c>
      <c r="C246" s="8">
        <f t="shared" si="20"/>
        <v>25510.454000000002</v>
      </c>
      <c r="D246" s="7" t="str">
        <f t="shared" si="21"/>
        <v>vis</v>
      </c>
      <c r="E246" s="20">
        <f>VLOOKUP(C246,Active!C$21:E$971,3,FALSE)</f>
        <v>-8183.063038583361</v>
      </c>
      <c r="F246" s="1" t="s">
        <v>205</v>
      </c>
      <c r="G246" s="7" t="str">
        <f t="shared" si="22"/>
        <v>25510.454</v>
      </c>
      <c r="H246" s="8">
        <f t="shared" si="23"/>
        <v>-8183</v>
      </c>
      <c r="I246" s="21" t="s">
        <v>350</v>
      </c>
      <c r="J246" s="22" t="s">
        <v>351</v>
      </c>
      <c r="K246" s="21">
        <v>-8183</v>
      </c>
      <c r="L246" s="21" t="s">
        <v>352</v>
      </c>
      <c r="M246" s="22" t="s">
        <v>212</v>
      </c>
      <c r="N246" s="22"/>
      <c r="O246" s="23" t="s">
        <v>223</v>
      </c>
      <c r="P246" s="23" t="s">
        <v>260</v>
      </c>
    </row>
    <row r="247" spans="1:16" ht="13.5" thickBot="1" x14ac:dyDescent="0.25">
      <c r="A247" s="8" t="str">
        <f t="shared" si="18"/>
        <v> AN 242.90 </v>
      </c>
      <c r="B247" s="1" t="str">
        <f t="shared" si="19"/>
        <v>I</v>
      </c>
      <c r="C247" s="8">
        <f t="shared" si="20"/>
        <v>25517.246999999999</v>
      </c>
      <c r="D247" s="7" t="str">
        <f t="shared" si="21"/>
        <v>vis</v>
      </c>
      <c r="E247" s="20">
        <f>VLOOKUP(C247,Active!C$21:E$971,3,FALSE)</f>
        <v>-8180.0665681370601</v>
      </c>
      <c r="F247" s="1" t="s">
        <v>205</v>
      </c>
      <c r="G247" s="7" t="str">
        <f t="shared" si="22"/>
        <v>25517.247</v>
      </c>
      <c r="H247" s="8">
        <f t="shared" si="23"/>
        <v>-8180</v>
      </c>
      <c r="I247" s="21" t="s">
        <v>353</v>
      </c>
      <c r="J247" s="22" t="s">
        <v>354</v>
      </c>
      <c r="K247" s="21">
        <v>-8180</v>
      </c>
      <c r="L247" s="21" t="s">
        <v>355</v>
      </c>
      <c r="M247" s="22" t="s">
        <v>212</v>
      </c>
      <c r="N247" s="22"/>
      <c r="O247" s="23" t="s">
        <v>223</v>
      </c>
      <c r="P247" s="23" t="s">
        <v>260</v>
      </c>
    </row>
    <row r="248" spans="1:16" ht="13.5" thickBot="1" x14ac:dyDescent="0.25">
      <c r="A248" s="8" t="str">
        <f t="shared" si="18"/>
        <v> AN 242.90 </v>
      </c>
      <c r="B248" s="1" t="str">
        <f t="shared" si="19"/>
        <v>I</v>
      </c>
      <c r="C248" s="8">
        <f t="shared" si="20"/>
        <v>25535.379000000001</v>
      </c>
      <c r="D248" s="7" t="str">
        <f t="shared" si="21"/>
        <v>vis</v>
      </c>
      <c r="E248" s="20">
        <f>VLOOKUP(C248,Active!C$21:E$971,3,FALSE)</f>
        <v>-8172.0683343475221</v>
      </c>
      <c r="F248" s="1" t="s">
        <v>205</v>
      </c>
      <c r="G248" s="7" t="str">
        <f t="shared" si="22"/>
        <v>25535.379</v>
      </c>
      <c r="H248" s="8">
        <f t="shared" si="23"/>
        <v>-8172</v>
      </c>
      <c r="I248" s="21" t="s">
        <v>356</v>
      </c>
      <c r="J248" s="22" t="s">
        <v>357</v>
      </c>
      <c r="K248" s="21">
        <v>-8172</v>
      </c>
      <c r="L248" s="21" t="s">
        <v>344</v>
      </c>
      <c r="M248" s="22" t="s">
        <v>212</v>
      </c>
      <c r="N248" s="22"/>
      <c r="O248" s="23" t="s">
        <v>223</v>
      </c>
      <c r="P248" s="23" t="s">
        <v>260</v>
      </c>
    </row>
    <row r="249" spans="1:16" ht="13.5" thickBot="1" x14ac:dyDescent="0.25">
      <c r="A249" s="8" t="str">
        <f t="shared" si="18"/>
        <v> AC 27.9 </v>
      </c>
      <c r="B249" s="1" t="str">
        <f t="shared" si="19"/>
        <v>I</v>
      </c>
      <c r="C249" s="8">
        <f t="shared" si="20"/>
        <v>30967.363000000001</v>
      </c>
      <c r="D249" s="7" t="str">
        <f t="shared" si="21"/>
        <v>vis</v>
      </c>
      <c r="E249" s="20">
        <f>VLOOKUP(C249,Active!C$21:E$971,3,FALSE)</f>
        <v>-5775.9577027001087</v>
      </c>
      <c r="F249" s="1" t="s">
        <v>205</v>
      </c>
      <c r="G249" s="7" t="str">
        <f t="shared" si="22"/>
        <v>30967.363</v>
      </c>
      <c r="H249" s="8">
        <f t="shared" si="23"/>
        <v>-5776</v>
      </c>
      <c r="I249" s="21" t="s">
        <v>358</v>
      </c>
      <c r="J249" s="22" t="s">
        <v>359</v>
      </c>
      <c r="K249" s="21">
        <v>-5776</v>
      </c>
      <c r="L249" s="21" t="s">
        <v>360</v>
      </c>
      <c r="M249" s="22" t="s">
        <v>212</v>
      </c>
      <c r="N249" s="22"/>
      <c r="O249" s="23" t="s">
        <v>291</v>
      </c>
      <c r="P249" s="23" t="s">
        <v>308</v>
      </c>
    </row>
    <row r="250" spans="1:16" ht="13.5" thickBot="1" x14ac:dyDescent="0.25">
      <c r="A250" s="8" t="str">
        <f t="shared" si="18"/>
        <v> AAC 4.117 </v>
      </c>
      <c r="B250" s="1" t="str">
        <f t="shared" si="19"/>
        <v>I</v>
      </c>
      <c r="C250" s="8">
        <f t="shared" si="20"/>
        <v>33030.387999999999</v>
      </c>
      <c r="D250" s="7" t="str">
        <f t="shared" si="21"/>
        <v>vis</v>
      </c>
      <c r="E250" s="20">
        <f>VLOOKUP(C250,Active!C$21:E$971,3,FALSE)</f>
        <v>-4865.9336422731276</v>
      </c>
      <c r="F250" s="1" t="s">
        <v>205</v>
      </c>
      <c r="G250" s="7" t="str">
        <f t="shared" si="22"/>
        <v>33030.388</v>
      </c>
      <c r="H250" s="8">
        <f t="shared" si="23"/>
        <v>-4866</v>
      </c>
      <c r="I250" s="21" t="s">
        <v>361</v>
      </c>
      <c r="J250" s="22" t="s">
        <v>362</v>
      </c>
      <c r="K250" s="21">
        <v>-4866</v>
      </c>
      <c r="L250" s="21" t="s">
        <v>363</v>
      </c>
      <c r="M250" s="22" t="s">
        <v>212</v>
      </c>
      <c r="N250" s="22"/>
      <c r="O250" s="23" t="s">
        <v>364</v>
      </c>
      <c r="P250" s="23" t="s">
        <v>365</v>
      </c>
    </row>
    <row r="251" spans="1:16" ht="13.5" thickBot="1" x14ac:dyDescent="0.25">
      <c r="A251" s="8" t="str">
        <f t="shared" si="18"/>
        <v> AAC 5.76 </v>
      </c>
      <c r="B251" s="1" t="str">
        <f t="shared" si="19"/>
        <v>I</v>
      </c>
      <c r="C251" s="8">
        <f t="shared" si="20"/>
        <v>33082.535000000003</v>
      </c>
      <c r="D251" s="7" t="str">
        <f t="shared" si="21"/>
        <v>vis</v>
      </c>
      <c r="E251" s="20">
        <f>VLOOKUP(C251,Active!C$21:E$971,3,FALSE)</f>
        <v>-4842.9310006768837</v>
      </c>
      <c r="F251" s="1" t="s">
        <v>205</v>
      </c>
      <c r="G251" s="7" t="str">
        <f t="shared" si="22"/>
        <v>33082.535</v>
      </c>
      <c r="H251" s="8">
        <f t="shared" si="23"/>
        <v>-4843</v>
      </c>
      <c r="I251" s="21" t="s">
        <v>366</v>
      </c>
      <c r="J251" s="22" t="s">
        <v>367</v>
      </c>
      <c r="K251" s="21">
        <v>-4843</v>
      </c>
      <c r="L251" s="21" t="s">
        <v>368</v>
      </c>
      <c r="M251" s="22" t="s">
        <v>212</v>
      </c>
      <c r="N251" s="22"/>
      <c r="O251" s="23" t="s">
        <v>364</v>
      </c>
      <c r="P251" s="23" t="s">
        <v>369</v>
      </c>
    </row>
    <row r="252" spans="1:16" ht="13.5" thickBot="1" x14ac:dyDescent="0.25">
      <c r="A252" s="8" t="str">
        <f t="shared" si="18"/>
        <v> PZ 7.254 </v>
      </c>
      <c r="B252" s="1" t="str">
        <f t="shared" si="19"/>
        <v>I</v>
      </c>
      <c r="C252" s="8">
        <f t="shared" si="20"/>
        <v>33132.413999999997</v>
      </c>
      <c r="D252" s="7" t="str">
        <f t="shared" si="21"/>
        <v>vis</v>
      </c>
      <c r="E252" s="20">
        <f>VLOOKUP(C252,Active!C$21:E$971,3,FALSE)</f>
        <v>-4820.9287999715934</v>
      </c>
      <c r="F252" s="1" t="s">
        <v>205</v>
      </c>
      <c r="G252" s="7" t="str">
        <f t="shared" si="22"/>
        <v>33132.414</v>
      </c>
      <c r="H252" s="8">
        <f t="shared" si="23"/>
        <v>-4821</v>
      </c>
      <c r="I252" s="21" t="s">
        <v>370</v>
      </c>
      <c r="J252" s="22" t="s">
        <v>371</v>
      </c>
      <c r="K252" s="21">
        <v>-4821</v>
      </c>
      <c r="L252" s="21" t="s">
        <v>372</v>
      </c>
      <c r="M252" s="22" t="s">
        <v>212</v>
      </c>
      <c r="N252" s="22"/>
      <c r="O252" s="23" t="s">
        <v>291</v>
      </c>
      <c r="P252" s="23" t="s">
        <v>292</v>
      </c>
    </row>
    <row r="253" spans="1:16" ht="13.5" thickBot="1" x14ac:dyDescent="0.25">
      <c r="A253" s="8" t="str">
        <f t="shared" si="18"/>
        <v> AC 93.5 </v>
      </c>
      <c r="B253" s="1" t="str">
        <f t="shared" si="19"/>
        <v>I</v>
      </c>
      <c r="C253" s="8">
        <f t="shared" si="20"/>
        <v>33132.415000000001</v>
      </c>
      <c r="D253" s="7" t="str">
        <f t="shared" si="21"/>
        <v>vis</v>
      </c>
      <c r="E253" s="20">
        <f>VLOOKUP(C253,Active!C$21:E$971,3,FALSE)</f>
        <v>-4820.9283588600883</v>
      </c>
      <c r="F253" s="1" t="s">
        <v>205</v>
      </c>
      <c r="G253" s="7" t="str">
        <f t="shared" si="22"/>
        <v>33132.415</v>
      </c>
      <c r="H253" s="8">
        <f t="shared" si="23"/>
        <v>-4821</v>
      </c>
      <c r="I253" s="21" t="s">
        <v>373</v>
      </c>
      <c r="J253" s="22" t="s">
        <v>374</v>
      </c>
      <c r="K253" s="21">
        <v>-4821</v>
      </c>
      <c r="L253" s="21" t="s">
        <v>375</v>
      </c>
      <c r="M253" s="22" t="s">
        <v>212</v>
      </c>
      <c r="N253" s="22"/>
      <c r="O253" s="23" t="s">
        <v>376</v>
      </c>
      <c r="P253" s="23" t="s">
        <v>377</v>
      </c>
    </row>
    <row r="254" spans="1:16" ht="13.5" thickBot="1" x14ac:dyDescent="0.25">
      <c r="A254" s="8" t="str">
        <f t="shared" si="18"/>
        <v> AC 93.5 </v>
      </c>
      <c r="B254" s="1" t="str">
        <f t="shared" si="19"/>
        <v>I</v>
      </c>
      <c r="C254" s="8">
        <f t="shared" si="20"/>
        <v>33157.343000000001</v>
      </c>
      <c r="D254" s="7" t="str">
        <f t="shared" si="21"/>
        <v>vis</v>
      </c>
      <c r="E254" s="20">
        <f>VLOOKUP(C254,Active!C$21:E$971,3,FALSE)</f>
        <v>-4809.9323312897368</v>
      </c>
      <c r="F254" s="1" t="s">
        <v>205</v>
      </c>
      <c r="G254" s="7" t="str">
        <f t="shared" si="22"/>
        <v>33157.343</v>
      </c>
      <c r="H254" s="8">
        <f t="shared" si="23"/>
        <v>-4810</v>
      </c>
      <c r="I254" s="21" t="s">
        <v>378</v>
      </c>
      <c r="J254" s="22" t="s">
        <v>379</v>
      </c>
      <c r="K254" s="21">
        <v>-4810</v>
      </c>
      <c r="L254" s="21" t="s">
        <v>380</v>
      </c>
      <c r="M254" s="22" t="s">
        <v>212</v>
      </c>
      <c r="N254" s="22"/>
      <c r="O254" s="23" t="s">
        <v>376</v>
      </c>
      <c r="P254" s="23" t="s">
        <v>377</v>
      </c>
    </row>
    <row r="255" spans="1:16" ht="13.5" thickBot="1" x14ac:dyDescent="0.25">
      <c r="A255" s="8" t="str">
        <f t="shared" si="18"/>
        <v> AAC 5.76 </v>
      </c>
      <c r="B255" s="1" t="str">
        <f t="shared" si="19"/>
        <v>I</v>
      </c>
      <c r="C255" s="8">
        <f t="shared" si="20"/>
        <v>33515.535000000003</v>
      </c>
      <c r="D255" s="7" t="str">
        <f t="shared" si="21"/>
        <v>vis</v>
      </c>
      <c r="E255" s="20">
        <f>VLOOKUP(C255,Active!C$21:E$971,3,FALSE)</f>
        <v>-4651.9297194685205</v>
      </c>
      <c r="F255" s="1" t="s">
        <v>205</v>
      </c>
      <c r="G255" s="7" t="str">
        <f t="shared" si="22"/>
        <v>33515.535</v>
      </c>
      <c r="H255" s="8">
        <f t="shared" si="23"/>
        <v>-4652</v>
      </c>
      <c r="I255" s="21" t="s">
        <v>381</v>
      </c>
      <c r="J255" s="22" t="s">
        <v>382</v>
      </c>
      <c r="K255" s="21">
        <v>-4652</v>
      </c>
      <c r="L255" s="21" t="s">
        <v>383</v>
      </c>
      <c r="M255" s="22" t="s">
        <v>212</v>
      </c>
      <c r="N255" s="22"/>
      <c r="O255" s="23" t="s">
        <v>364</v>
      </c>
      <c r="P255" s="23" t="s">
        <v>369</v>
      </c>
    </row>
    <row r="256" spans="1:16" ht="13.5" thickBot="1" x14ac:dyDescent="0.25">
      <c r="A256" s="8" t="str">
        <f t="shared" si="18"/>
        <v> AAC 5.76 </v>
      </c>
      <c r="B256" s="1" t="str">
        <f t="shared" si="19"/>
        <v>I</v>
      </c>
      <c r="C256" s="8">
        <f t="shared" si="20"/>
        <v>33540.470999999998</v>
      </c>
      <c r="D256" s="7" t="str">
        <f t="shared" si="21"/>
        <v>vis</v>
      </c>
      <c r="E256" s="20">
        <f>VLOOKUP(C256,Active!C$21:E$971,3,FALSE)</f>
        <v>-4640.9301630061409</v>
      </c>
      <c r="F256" s="1" t="s">
        <v>205</v>
      </c>
      <c r="G256" s="7" t="str">
        <f t="shared" si="22"/>
        <v>33540.471</v>
      </c>
      <c r="H256" s="8">
        <f t="shared" si="23"/>
        <v>-4641</v>
      </c>
      <c r="I256" s="21" t="s">
        <v>384</v>
      </c>
      <c r="J256" s="22" t="s">
        <v>385</v>
      </c>
      <c r="K256" s="21">
        <v>-4641</v>
      </c>
      <c r="L256" s="21" t="s">
        <v>386</v>
      </c>
      <c r="M256" s="22" t="s">
        <v>212</v>
      </c>
      <c r="N256" s="22"/>
      <c r="O256" s="23" t="s">
        <v>364</v>
      </c>
      <c r="P256" s="23" t="s">
        <v>369</v>
      </c>
    </row>
    <row r="257" spans="1:16" ht="13.5" thickBot="1" x14ac:dyDescent="0.25">
      <c r="A257" s="8" t="str">
        <f t="shared" si="18"/>
        <v> AAC 5.76 </v>
      </c>
      <c r="B257" s="1" t="str">
        <f t="shared" si="19"/>
        <v>I</v>
      </c>
      <c r="C257" s="8">
        <f t="shared" si="20"/>
        <v>33744.510999999999</v>
      </c>
      <c r="D257" s="7" t="str">
        <f t="shared" si="21"/>
        <v>vis</v>
      </c>
      <c r="E257" s="20">
        <f>VLOOKUP(C257,Active!C$21:E$971,3,FALSE)</f>
        <v>-4550.9257717411183</v>
      </c>
      <c r="F257" s="1" t="s">
        <v>205</v>
      </c>
      <c r="G257" s="7" t="str">
        <f t="shared" si="22"/>
        <v>33744.511</v>
      </c>
      <c r="H257" s="8">
        <f t="shared" si="23"/>
        <v>-4551</v>
      </c>
      <c r="I257" s="21" t="s">
        <v>387</v>
      </c>
      <c r="J257" s="22" t="s">
        <v>388</v>
      </c>
      <c r="K257" s="21">
        <v>-4551</v>
      </c>
      <c r="L257" s="21" t="s">
        <v>389</v>
      </c>
      <c r="M257" s="22" t="s">
        <v>212</v>
      </c>
      <c r="N257" s="22"/>
      <c r="O257" s="23" t="s">
        <v>364</v>
      </c>
      <c r="P257" s="23" t="s">
        <v>369</v>
      </c>
    </row>
    <row r="258" spans="1:16" ht="13.5" thickBot="1" x14ac:dyDescent="0.25">
      <c r="A258" s="8" t="str">
        <f t="shared" si="18"/>
        <v> SCA 4.403 </v>
      </c>
      <c r="B258" s="1" t="str">
        <f t="shared" si="19"/>
        <v>I</v>
      </c>
      <c r="C258" s="8">
        <f t="shared" si="20"/>
        <v>33896.404000000002</v>
      </c>
      <c r="D258" s="7" t="str">
        <f t="shared" si="21"/>
        <v>vis</v>
      </c>
      <c r="E258" s="20">
        <f>VLOOKUP(C258,Active!C$21:E$971,3,FALSE)</f>
        <v>-4483.9240220723359</v>
      </c>
      <c r="F258" s="1" t="s">
        <v>205</v>
      </c>
      <c r="G258" s="7" t="str">
        <f t="shared" si="22"/>
        <v>33896.404</v>
      </c>
      <c r="H258" s="8">
        <f t="shared" si="23"/>
        <v>-4484</v>
      </c>
      <c r="I258" s="21" t="s">
        <v>390</v>
      </c>
      <c r="J258" s="22" t="s">
        <v>391</v>
      </c>
      <c r="K258" s="21">
        <v>-4484</v>
      </c>
      <c r="L258" s="21" t="s">
        <v>392</v>
      </c>
      <c r="M258" s="22" t="s">
        <v>212</v>
      </c>
      <c r="N258" s="22"/>
      <c r="O258" s="23" t="s">
        <v>393</v>
      </c>
      <c r="P258" s="23" t="s">
        <v>394</v>
      </c>
    </row>
    <row r="259" spans="1:16" ht="13.5" thickBot="1" x14ac:dyDescent="0.25">
      <c r="A259" s="8" t="str">
        <f t="shared" si="18"/>
        <v> SCA 4.403 </v>
      </c>
      <c r="B259" s="1" t="str">
        <f t="shared" si="19"/>
        <v>I</v>
      </c>
      <c r="C259" s="8">
        <f t="shared" si="20"/>
        <v>33971.216</v>
      </c>
      <c r="D259" s="7" t="str">
        <f t="shared" si="21"/>
        <v>vis</v>
      </c>
      <c r="E259" s="20">
        <f>VLOOKUP(C259,Active!C$21:E$971,3,FALSE)</f>
        <v>-4450.9235882391731</v>
      </c>
      <c r="F259" s="1" t="s">
        <v>205</v>
      </c>
      <c r="G259" s="7" t="str">
        <f t="shared" si="22"/>
        <v>33971.216</v>
      </c>
      <c r="H259" s="8">
        <f t="shared" si="23"/>
        <v>-4451</v>
      </c>
      <c r="I259" s="21" t="s">
        <v>395</v>
      </c>
      <c r="J259" s="22" t="s">
        <v>396</v>
      </c>
      <c r="K259" s="21">
        <v>-4451</v>
      </c>
      <c r="L259" s="21" t="s">
        <v>397</v>
      </c>
      <c r="M259" s="22" t="s">
        <v>212</v>
      </c>
      <c r="N259" s="22"/>
      <c r="O259" s="23" t="s">
        <v>393</v>
      </c>
      <c r="P259" s="23" t="s">
        <v>394</v>
      </c>
    </row>
    <row r="260" spans="1:16" ht="13.5" thickBot="1" x14ac:dyDescent="0.25">
      <c r="A260" s="8" t="str">
        <f t="shared" si="18"/>
        <v> AAC 5.52 </v>
      </c>
      <c r="B260" s="1" t="str">
        <f t="shared" si="19"/>
        <v>I</v>
      </c>
      <c r="C260" s="8">
        <f t="shared" si="20"/>
        <v>34193.39</v>
      </c>
      <c r="D260" s="7" t="str">
        <f t="shared" si="21"/>
        <v>vis</v>
      </c>
      <c r="E260" s="20">
        <f>VLOOKUP(C260,Active!C$21:E$971,3,FALSE)</f>
        <v>-4352.9200809616059</v>
      </c>
      <c r="F260" s="1" t="s">
        <v>205</v>
      </c>
      <c r="G260" s="7" t="str">
        <f t="shared" si="22"/>
        <v>34193.390</v>
      </c>
      <c r="H260" s="8">
        <f t="shared" si="23"/>
        <v>-4353</v>
      </c>
      <c r="I260" s="21" t="s">
        <v>398</v>
      </c>
      <c r="J260" s="22" t="s">
        <v>399</v>
      </c>
      <c r="K260" s="21">
        <v>-4353</v>
      </c>
      <c r="L260" s="21" t="s">
        <v>400</v>
      </c>
      <c r="M260" s="22" t="s">
        <v>212</v>
      </c>
      <c r="N260" s="22"/>
      <c r="O260" s="23" t="s">
        <v>401</v>
      </c>
      <c r="P260" s="23" t="s">
        <v>402</v>
      </c>
    </row>
    <row r="261" spans="1:16" ht="13.5" thickBot="1" x14ac:dyDescent="0.25">
      <c r="A261" s="8" t="str">
        <f t="shared" si="18"/>
        <v> AAC 5.52 </v>
      </c>
      <c r="B261" s="1" t="str">
        <f t="shared" si="19"/>
        <v>I</v>
      </c>
      <c r="C261" s="8">
        <f t="shared" si="20"/>
        <v>34277.273000000001</v>
      </c>
      <c r="D261" s="7" t="str">
        <f t="shared" si="21"/>
        <v>vis</v>
      </c>
      <c r="E261" s="20">
        <f>VLOOKUP(C261,Active!C$21:E$971,3,FALSE)</f>
        <v>-4315.9183246761522</v>
      </c>
      <c r="F261" s="1" t="s">
        <v>205</v>
      </c>
      <c r="G261" s="7" t="str">
        <f t="shared" si="22"/>
        <v>34277.273</v>
      </c>
      <c r="H261" s="8">
        <f t="shared" si="23"/>
        <v>-4316</v>
      </c>
      <c r="I261" s="21" t="s">
        <v>403</v>
      </c>
      <c r="J261" s="22" t="s">
        <v>404</v>
      </c>
      <c r="K261" s="21">
        <v>-4316</v>
      </c>
      <c r="L261" s="21" t="s">
        <v>405</v>
      </c>
      <c r="M261" s="22" t="s">
        <v>212</v>
      </c>
      <c r="N261" s="22"/>
      <c r="O261" s="23" t="s">
        <v>401</v>
      </c>
      <c r="P261" s="23" t="s">
        <v>402</v>
      </c>
    </row>
    <row r="262" spans="1:16" ht="13.5" thickBot="1" x14ac:dyDescent="0.25">
      <c r="A262" s="8" t="str">
        <f t="shared" si="18"/>
        <v> AAC 5.190 </v>
      </c>
      <c r="B262" s="1" t="str">
        <f t="shared" si="19"/>
        <v>I</v>
      </c>
      <c r="C262" s="8">
        <f t="shared" si="20"/>
        <v>34458.633000000002</v>
      </c>
      <c r="D262" s="7" t="str">
        <f t="shared" si="21"/>
        <v>vis</v>
      </c>
      <c r="E262" s="20">
        <f>VLOOKUP(C262,Active!C$21:E$971,3,FALSE)</f>
        <v>-4235.9183423206114</v>
      </c>
      <c r="F262" s="1" t="s">
        <v>205</v>
      </c>
      <c r="G262" s="7" t="str">
        <f t="shared" si="22"/>
        <v>34458.633</v>
      </c>
      <c r="H262" s="8">
        <f t="shared" si="23"/>
        <v>-4236</v>
      </c>
      <c r="I262" s="21" t="s">
        <v>406</v>
      </c>
      <c r="J262" s="22" t="s">
        <v>407</v>
      </c>
      <c r="K262" s="21">
        <v>-4236</v>
      </c>
      <c r="L262" s="21" t="s">
        <v>405</v>
      </c>
      <c r="M262" s="22" t="s">
        <v>212</v>
      </c>
      <c r="N262" s="22"/>
      <c r="O262" s="23" t="s">
        <v>401</v>
      </c>
      <c r="P262" s="23" t="s">
        <v>408</v>
      </c>
    </row>
    <row r="263" spans="1:16" ht="13.5" thickBot="1" x14ac:dyDescent="0.25">
      <c r="A263" s="8" t="str">
        <f t="shared" si="18"/>
        <v> AA 6.145 </v>
      </c>
      <c r="B263" s="1" t="str">
        <f t="shared" si="19"/>
        <v>I</v>
      </c>
      <c r="C263" s="8">
        <f t="shared" si="20"/>
        <v>34481.300999999999</v>
      </c>
      <c r="D263" s="7" t="str">
        <f t="shared" si="21"/>
        <v>vis</v>
      </c>
      <c r="E263" s="20">
        <f>VLOOKUP(C263,Active!C$21:E$971,3,FALSE)</f>
        <v>-4225.9192267491781</v>
      </c>
      <c r="F263" s="1" t="s">
        <v>205</v>
      </c>
      <c r="G263" s="7" t="str">
        <f t="shared" si="22"/>
        <v>34481.301</v>
      </c>
      <c r="H263" s="8">
        <f t="shared" si="23"/>
        <v>-4226</v>
      </c>
      <c r="I263" s="21" t="s">
        <v>409</v>
      </c>
      <c r="J263" s="22" t="s">
        <v>410</v>
      </c>
      <c r="K263" s="21">
        <v>-4226</v>
      </c>
      <c r="L263" s="21" t="s">
        <v>411</v>
      </c>
      <c r="M263" s="22" t="s">
        <v>212</v>
      </c>
      <c r="N263" s="22"/>
      <c r="O263" s="23" t="s">
        <v>364</v>
      </c>
      <c r="P263" s="23" t="s">
        <v>412</v>
      </c>
    </row>
    <row r="264" spans="1:16" ht="13.5" thickBot="1" x14ac:dyDescent="0.25">
      <c r="A264" s="8" t="str">
        <f t="shared" si="18"/>
        <v> AJ 62.373 </v>
      </c>
      <c r="B264" s="1" t="str">
        <f t="shared" si="19"/>
        <v>I</v>
      </c>
      <c r="C264" s="8">
        <f t="shared" si="20"/>
        <v>34875.764000000003</v>
      </c>
      <c r="D264" s="7" t="str">
        <f t="shared" si="21"/>
        <v>vis</v>
      </c>
      <c r="E264" s="20">
        <f>VLOOKUP(C264,Active!C$21:E$971,3,FALSE)</f>
        <v>-4051.9170595683577</v>
      </c>
      <c r="F264" s="1" t="s">
        <v>205</v>
      </c>
      <c r="G264" s="7" t="str">
        <f t="shared" si="22"/>
        <v>34875.764</v>
      </c>
      <c r="H264" s="8">
        <f t="shared" si="23"/>
        <v>-4052</v>
      </c>
      <c r="I264" s="21" t="s">
        <v>416</v>
      </c>
      <c r="J264" s="22" t="s">
        <v>417</v>
      </c>
      <c r="K264" s="21">
        <v>-4052</v>
      </c>
      <c r="L264" s="21" t="s">
        <v>418</v>
      </c>
      <c r="M264" s="22" t="s">
        <v>208</v>
      </c>
      <c r="N264" s="22"/>
      <c r="O264" s="23" t="s">
        <v>419</v>
      </c>
      <c r="P264" s="23" t="s">
        <v>420</v>
      </c>
    </row>
    <row r="265" spans="1:16" ht="13.5" thickBot="1" x14ac:dyDescent="0.25">
      <c r="A265" s="8" t="str">
        <f t="shared" si="18"/>
        <v> AAC 5.194 </v>
      </c>
      <c r="B265" s="1" t="str">
        <f t="shared" si="19"/>
        <v>I</v>
      </c>
      <c r="C265" s="8">
        <f t="shared" si="20"/>
        <v>34898.446000000004</v>
      </c>
      <c r="D265" s="7" t="str">
        <f t="shared" si="21"/>
        <v>vis</v>
      </c>
      <c r="E265" s="20">
        <f>VLOOKUP(C265,Active!C$21:E$971,3,FALSE)</f>
        <v>-4041.9117684358675</v>
      </c>
      <c r="F265" s="1" t="s">
        <v>205</v>
      </c>
      <c r="G265" s="7" t="str">
        <f t="shared" si="22"/>
        <v>34898.446</v>
      </c>
      <c r="H265" s="8">
        <f t="shared" si="23"/>
        <v>-4042</v>
      </c>
      <c r="I265" s="21" t="s">
        <v>421</v>
      </c>
      <c r="J265" s="22" t="s">
        <v>422</v>
      </c>
      <c r="K265" s="21">
        <v>-4042</v>
      </c>
      <c r="L265" s="21" t="s">
        <v>423</v>
      </c>
      <c r="M265" s="22" t="s">
        <v>212</v>
      </c>
      <c r="N265" s="22"/>
      <c r="O265" s="23" t="s">
        <v>401</v>
      </c>
      <c r="P265" s="23" t="s">
        <v>424</v>
      </c>
    </row>
    <row r="266" spans="1:16" ht="13.5" thickBot="1" x14ac:dyDescent="0.25">
      <c r="A266" s="8" t="str">
        <f t="shared" si="18"/>
        <v> AJ 62.373 </v>
      </c>
      <c r="B266" s="1" t="str">
        <f t="shared" si="19"/>
        <v>I</v>
      </c>
      <c r="C266" s="8">
        <f t="shared" si="20"/>
        <v>34925.639000000003</v>
      </c>
      <c r="D266" s="7" t="str">
        <f t="shared" si="21"/>
        <v>vis</v>
      </c>
      <c r="E266" s="20">
        <f>VLOOKUP(C266,Active!C$21:E$971,3,FALSE)</f>
        <v>-4029.9166233090805</v>
      </c>
      <c r="F266" s="1" t="s">
        <v>205</v>
      </c>
      <c r="G266" s="7" t="str">
        <f t="shared" si="22"/>
        <v>34925.639</v>
      </c>
      <c r="H266" s="8">
        <f t="shared" si="23"/>
        <v>-4030</v>
      </c>
      <c r="I266" s="21" t="s">
        <v>425</v>
      </c>
      <c r="J266" s="22" t="s">
        <v>426</v>
      </c>
      <c r="K266" s="21">
        <v>-4030</v>
      </c>
      <c r="L266" s="21" t="s">
        <v>427</v>
      </c>
      <c r="M266" s="22" t="s">
        <v>208</v>
      </c>
      <c r="N266" s="22"/>
      <c r="O266" s="23" t="s">
        <v>419</v>
      </c>
      <c r="P266" s="23" t="s">
        <v>420</v>
      </c>
    </row>
    <row r="267" spans="1:16" ht="13.5" thickBot="1" x14ac:dyDescent="0.25">
      <c r="A267" s="8" t="str">
        <f t="shared" ref="A267:A330" si="24">P267</f>
        <v> SCA 4.403 </v>
      </c>
      <c r="B267" s="1" t="str">
        <f t="shared" ref="B267:B330" si="25">IF(H267=INT(H267),"I","II")</f>
        <v>I</v>
      </c>
      <c r="C267" s="8">
        <f t="shared" ref="C267:C330" si="26">1*G267</f>
        <v>34950.593999999997</v>
      </c>
      <c r="D267" s="7" t="str">
        <f t="shared" ref="D267:D330" si="27">VLOOKUP(F267,I$1:J$5,2,FALSE)</f>
        <v>vis</v>
      </c>
      <c r="E267" s="20">
        <f>VLOOKUP(C267,Active!C$21:E$971,3,FALSE)</f>
        <v>-4018.908685728125</v>
      </c>
      <c r="F267" s="1" t="s">
        <v>205</v>
      </c>
      <c r="G267" s="7" t="str">
        <f t="shared" ref="G267:G330" si="28">MID(I267,3,LEN(I267)-3)</f>
        <v>34950.594</v>
      </c>
      <c r="H267" s="8">
        <f t="shared" ref="H267:H330" si="29">1*K267</f>
        <v>-4019</v>
      </c>
      <c r="I267" s="21" t="s">
        <v>428</v>
      </c>
      <c r="J267" s="22" t="s">
        <v>429</v>
      </c>
      <c r="K267" s="21">
        <v>-4019</v>
      </c>
      <c r="L267" s="21" t="s">
        <v>430</v>
      </c>
      <c r="M267" s="22" t="s">
        <v>208</v>
      </c>
      <c r="N267" s="22"/>
      <c r="O267" s="23" t="s">
        <v>393</v>
      </c>
      <c r="P267" s="23" t="s">
        <v>394</v>
      </c>
    </row>
    <row r="268" spans="1:16" ht="13.5" thickBot="1" x14ac:dyDescent="0.25">
      <c r="A268" s="8" t="str">
        <f t="shared" si="24"/>
        <v> SCA 4.403 </v>
      </c>
      <c r="B268" s="1" t="str">
        <f t="shared" si="25"/>
        <v>I</v>
      </c>
      <c r="C268" s="8">
        <f t="shared" si="26"/>
        <v>34957.396999999997</v>
      </c>
      <c r="D268" s="7" t="str">
        <f t="shared" si="27"/>
        <v>vis</v>
      </c>
      <c r="E268" s="20">
        <f>VLOOKUP(C268,Active!C$21:E$971,3,FALSE)</f>
        <v>-4015.9078041667844</v>
      </c>
      <c r="F268" s="1" t="s">
        <v>205</v>
      </c>
      <c r="G268" s="7" t="str">
        <f t="shared" si="28"/>
        <v>34957.397</v>
      </c>
      <c r="H268" s="8">
        <f t="shared" si="29"/>
        <v>-4016</v>
      </c>
      <c r="I268" s="21" t="s">
        <v>431</v>
      </c>
      <c r="J268" s="22" t="s">
        <v>432</v>
      </c>
      <c r="K268" s="21">
        <v>-4016</v>
      </c>
      <c r="L268" s="21" t="s">
        <v>433</v>
      </c>
      <c r="M268" s="22" t="s">
        <v>208</v>
      </c>
      <c r="N268" s="22"/>
      <c r="O268" s="23" t="s">
        <v>434</v>
      </c>
      <c r="P268" s="23" t="s">
        <v>394</v>
      </c>
    </row>
    <row r="269" spans="1:16" ht="13.5" thickBot="1" x14ac:dyDescent="0.25">
      <c r="A269" s="8" t="str">
        <f t="shared" si="24"/>
        <v> AJ 62.373 </v>
      </c>
      <c r="B269" s="1" t="str">
        <f t="shared" si="25"/>
        <v>I</v>
      </c>
      <c r="C269" s="8">
        <f t="shared" si="26"/>
        <v>34959.644</v>
      </c>
      <c r="D269" s="7" t="str">
        <f t="shared" si="27"/>
        <v>pg</v>
      </c>
      <c r="E269" s="20">
        <f>VLOOKUP(C269,Active!C$21:E$971,3,FALSE)</f>
        <v>-4014.9166266174179</v>
      </c>
      <c r="F269" s="1" t="str">
        <f>LEFT(M269,1)</f>
        <v>F</v>
      </c>
      <c r="G269" s="7" t="str">
        <f t="shared" si="28"/>
        <v>34959.644</v>
      </c>
      <c r="H269" s="8">
        <f t="shared" si="29"/>
        <v>-4015</v>
      </c>
      <c r="I269" s="21" t="s">
        <v>435</v>
      </c>
      <c r="J269" s="22" t="s">
        <v>436</v>
      </c>
      <c r="K269" s="21">
        <v>-4015</v>
      </c>
      <c r="L269" s="21" t="s">
        <v>427</v>
      </c>
      <c r="M269" s="22" t="s">
        <v>208</v>
      </c>
      <c r="N269" s="22"/>
      <c r="O269" s="23" t="s">
        <v>419</v>
      </c>
      <c r="P269" s="23" t="s">
        <v>420</v>
      </c>
    </row>
    <row r="270" spans="1:16" ht="13.5" thickBot="1" x14ac:dyDescent="0.25">
      <c r="A270" s="8" t="str">
        <f t="shared" si="24"/>
        <v> SCA 4.403 </v>
      </c>
      <c r="B270" s="1" t="str">
        <f t="shared" si="25"/>
        <v>I</v>
      </c>
      <c r="C270" s="8">
        <f t="shared" si="26"/>
        <v>34975.533000000003</v>
      </c>
      <c r="D270" s="7" t="str">
        <f t="shared" si="27"/>
        <v>pg</v>
      </c>
      <c r="E270" s="20">
        <f>VLOOKUP(C270,Active!C$21:E$971,3,FALSE)</f>
        <v>-4007.9078059312278</v>
      </c>
      <c r="F270" s="1" t="str">
        <f>LEFT(M270,1)</f>
        <v>F</v>
      </c>
      <c r="G270" s="7" t="str">
        <f t="shared" si="28"/>
        <v>34975.533</v>
      </c>
      <c r="H270" s="8">
        <f t="shared" si="29"/>
        <v>-4008</v>
      </c>
      <c r="I270" s="21" t="s">
        <v>437</v>
      </c>
      <c r="J270" s="22" t="s">
        <v>438</v>
      </c>
      <c r="K270" s="21">
        <v>-4008</v>
      </c>
      <c r="L270" s="21" t="s">
        <v>433</v>
      </c>
      <c r="M270" s="22" t="s">
        <v>208</v>
      </c>
      <c r="N270" s="22"/>
      <c r="O270" s="23" t="s">
        <v>434</v>
      </c>
      <c r="P270" s="23" t="s">
        <v>394</v>
      </c>
    </row>
    <row r="271" spans="1:16" ht="13.5" thickBot="1" x14ac:dyDescent="0.25">
      <c r="A271" s="8" t="str">
        <f t="shared" si="24"/>
        <v> SCA 4.403 </v>
      </c>
      <c r="B271" s="1" t="str">
        <f t="shared" si="25"/>
        <v>I</v>
      </c>
      <c r="C271" s="8">
        <f t="shared" si="26"/>
        <v>35000.472999999998</v>
      </c>
      <c r="D271" s="7" t="str">
        <f t="shared" si="27"/>
        <v>pg</v>
      </c>
      <c r="E271" s="20">
        <f>VLOOKUP(C271,Active!C$21:E$971,3,FALSE)</f>
        <v>-3996.9064850228315</v>
      </c>
      <c r="F271" s="1" t="str">
        <f>LEFT(M271,1)</f>
        <v>F</v>
      </c>
      <c r="G271" s="7" t="str">
        <f t="shared" si="28"/>
        <v>35000.473</v>
      </c>
      <c r="H271" s="8">
        <f t="shared" si="29"/>
        <v>-3997</v>
      </c>
      <c r="I271" s="21" t="s">
        <v>439</v>
      </c>
      <c r="J271" s="22" t="s">
        <v>440</v>
      </c>
      <c r="K271" s="21">
        <v>-3997</v>
      </c>
      <c r="L271" s="21" t="s">
        <v>441</v>
      </c>
      <c r="M271" s="22" t="s">
        <v>208</v>
      </c>
      <c r="N271" s="22"/>
      <c r="O271" s="23" t="s">
        <v>434</v>
      </c>
      <c r="P271" s="23" t="s">
        <v>394</v>
      </c>
    </row>
    <row r="272" spans="1:16" ht="13.5" thickBot="1" x14ac:dyDescent="0.25">
      <c r="A272" s="8" t="str">
        <f t="shared" si="24"/>
        <v> AA 6.142 </v>
      </c>
      <c r="B272" s="1" t="str">
        <f t="shared" si="25"/>
        <v>I</v>
      </c>
      <c r="C272" s="8">
        <f t="shared" si="26"/>
        <v>35197.686999999998</v>
      </c>
      <c r="D272" s="7" t="str">
        <f t="shared" si="27"/>
        <v>vis</v>
      </c>
      <c r="E272" s="20">
        <f>VLOOKUP(C272,Active!C$21:E$971,3,FALSE)</f>
        <v>-3909.9131208837412</v>
      </c>
      <c r="F272" s="1" t="str">
        <f>LEFT(M272,1)</f>
        <v>V</v>
      </c>
      <c r="G272" s="7" t="str">
        <f t="shared" si="28"/>
        <v>35197.687</v>
      </c>
      <c r="H272" s="8">
        <f t="shared" si="29"/>
        <v>-3910</v>
      </c>
      <c r="I272" s="21" t="s">
        <v>442</v>
      </c>
      <c r="J272" s="22" t="s">
        <v>443</v>
      </c>
      <c r="K272" s="21">
        <v>-3910</v>
      </c>
      <c r="L272" s="21" t="s">
        <v>444</v>
      </c>
      <c r="M272" s="22" t="s">
        <v>212</v>
      </c>
      <c r="N272" s="22"/>
      <c r="O272" s="23" t="s">
        <v>401</v>
      </c>
      <c r="P272" s="23" t="s">
        <v>445</v>
      </c>
    </row>
    <row r="273" spans="1:16" ht="13.5" thickBot="1" x14ac:dyDescent="0.25">
      <c r="A273" s="8" t="str">
        <f t="shared" si="24"/>
        <v> AJ 62.373 </v>
      </c>
      <c r="B273" s="1" t="str">
        <f t="shared" si="25"/>
        <v>I</v>
      </c>
      <c r="C273" s="8">
        <f t="shared" si="26"/>
        <v>35265.692999999999</v>
      </c>
      <c r="D273" s="7" t="str">
        <f t="shared" si="27"/>
        <v>pg</v>
      </c>
      <c r="E273" s="20">
        <f>VLOOKUP(C273,Active!C$21:E$971,3,FALSE)</f>
        <v>-3879.9148919464287</v>
      </c>
      <c r="F273" s="1" t="str">
        <f>LEFT(M273,1)</f>
        <v>F</v>
      </c>
      <c r="G273" s="7" t="str">
        <f t="shared" si="28"/>
        <v>35265.693</v>
      </c>
      <c r="H273" s="8">
        <f t="shared" si="29"/>
        <v>-3880</v>
      </c>
      <c r="I273" s="21" t="s">
        <v>446</v>
      </c>
      <c r="J273" s="22" t="s">
        <v>447</v>
      </c>
      <c r="K273" s="21">
        <v>-3880</v>
      </c>
      <c r="L273" s="21" t="s">
        <v>448</v>
      </c>
      <c r="M273" s="22" t="s">
        <v>208</v>
      </c>
      <c r="N273" s="22"/>
      <c r="O273" s="23" t="s">
        <v>419</v>
      </c>
      <c r="P273" s="23" t="s">
        <v>420</v>
      </c>
    </row>
    <row r="274" spans="1:16" ht="13.5" thickBot="1" x14ac:dyDescent="0.25">
      <c r="A274" s="8" t="str">
        <f t="shared" si="24"/>
        <v> AC 164.19 </v>
      </c>
      <c r="B274" s="1" t="str">
        <f t="shared" si="25"/>
        <v>I</v>
      </c>
      <c r="C274" s="8">
        <f t="shared" si="26"/>
        <v>35331.438999999998</v>
      </c>
      <c r="D274" s="7" t="str">
        <f t="shared" si="27"/>
        <v>vis</v>
      </c>
      <c r="E274" s="20">
        <f>VLOOKUP(C274,Active!C$21:E$971,3,FALSE)</f>
        <v>-3850.9135750080341</v>
      </c>
      <c r="F274" s="1" t="s">
        <v>205</v>
      </c>
      <c r="G274" s="7" t="str">
        <f t="shared" si="28"/>
        <v>35331.439</v>
      </c>
      <c r="H274" s="8">
        <f t="shared" si="29"/>
        <v>-3851</v>
      </c>
      <c r="I274" s="21" t="s">
        <v>449</v>
      </c>
      <c r="J274" s="22" t="s">
        <v>450</v>
      </c>
      <c r="K274" s="21">
        <v>-3851</v>
      </c>
      <c r="L274" s="21" t="s">
        <v>451</v>
      </c>
      <c r="M274" s="22" t="s">
        <v>212</v>
      </c>
      <c r="N274" s="22"/>
      <c r="O274" s="23" t="s">
        <v>291</v>
      </c>
      <c r="P274" s="23" t="s">
        <v>452</v>
      </c>
    </row>
    <row r="275" spans="1:16" ht="13.5" thickBot="1" x14ac:dyDescent="0.25">
      <c r="A275" s="8" t="str">
        <f t="shared" si="24"/>
        <v> AJ 62.373 </v>
      </c>
      <c r="B275" s="1" t="str">
        <f t="shared" si="25"/>
        <v>I</v>
      </c>
      <c r="C275" s="8">
        <f t="shared" si="26"/>
        <v>35392.646999999997</v>
      </c>
      <c r="D275" s="7" t="str">
        <f t="shared" si="27"/>
        <v>vis</v>
      </c>
      <c r="E275" s="20">
        <f>VLOOKUP(C275,Active!C$21:E$971,3,FALSE)</f>
        <v>-3823.9140220745439</v>
      </c>
      <c r="F275" s="1" t="s">
        <v>205</v>
      </c>
      <c r="G275" s="7" t="str">
        <f t="shared" si="28"/>
        <v>35392.647</v>
      </c>
      <c r="H275" s="8">
        <f t="shared" si="29"/>
        <v>-3824</v>
      </c>
      <c r="I275" s="21" t="s">
        <v>453</v>
      </c>
      <c r="J275" s="22" t="s">
        <v>454</v>
      </c>
      <c r="K275" s="21">
        <v>-3824</v>
      </c>
      <c r="L275" s="21" t="s">
        <v>455</v>
      </c>
      <c r="M275" s="22" t="s">
        <v>208</v>
      </c>
      <c r="N275" s="22"/>
      <c r="O275" s="23" t="s">
        <v>419</v>
      </c>
      <c r="P275" s="23" t="s">
        <v>420</v>
      </c>
    </row>
    <row r="276" spans="1:16" ht="13.5" thickBot="1" x14ac:dyDescent="0.25">
      <c r="A276" s="8" t="str">
        <f t="shared" si="24"/>
        <v> AA 7.189 </v>
      </c>
      <c r="B276" s="1" t="str">
        <f t="shared" si="25"/>
        <v>I</v>
      </c>
      <c r="C276" s="8">
        <f t="shared" si="26"/>
        <v>35603.481</v>
      </c>
      <c r="D276" s="7" t="str">
        <f t="shared" si="27"/>
        <v>vis</v>
      </c>
      <c r="E276" s="20">
        <f>VLOOKUP(C276,Active!C$21:E$971,3,FALSE)</f>
        <v>-3730.9127192517162</v>
      </c>
      <c r="F276" s="1" t="s">
        <v>205</v>
      </c>
      <c r="G276" s="7" t="str">
        <f t="shared" si="28"/>
        <v>35603.481</v>
      </c>
      <c r="H276" s="8">
        <f t="shared" si="29"/>
        <v>-3731</v>
      </c>
      <c r="I276" s="21" t="s">
        <v>456</v>
      </c>
      <c r="J276" s="22" t="s">
        <v>457</v>
      </c>
      <c r="K276" s="21">
        <v>-3731</v>
      </c>
      <c r="L276" s="21" t="s">
        <v>458</v>
      </c>
      <c r="M276" s="22" t="s">
        <v>212</v>
      </c>
      <c r="N276" s="22"/>
      <c r="O276" s="23" t="s">
        <v>401</v>
      </c>
      <c r="P276" s="23" t="s">
        <v>459</v>
      </c>
    </row>
    <row r="277" spans="1:16" ht="13.5" thickBot="1" x14ac:dyDescent="0.25">
      <c r="A277" s="8" t="str">
        <f t="shared" si="24"/>
        <v> AJ 62.373 </v>
      </c>
      <c r="B277" s="1" t="str">
        <f t="shared" si="25"/>
        <v>I</v>
      </c>
      <c r="C277" s="8">
        <f t="shared" si="26"/>
        <v>35698.69</v>
      </c>
      <c r="D277" s="7" t="str">
        <f t="shared" si="27"/>
        <v>vis</v>
      </c>
      <c r="E277" s="20">
        <f>VLOOKUP(C277,Active!C$21:E$971,3,FALSE)</f>
        <v>-3688.9149340725762</v>
      </c>
      <c r="F277" s="1" t="s">
        <v>205</v>
      </c>
      <c r="G277" s="7" t="str">
        <f t="shared" si="28"/>
        <v>35698.690</v>
      </c>
      <c r="H277" s="8">
        <f t="shared" si="29"/>
        <v>-3689</v>
      </c>
      <c r="I277" s="21" t="s">
        <v>460</v>
      </c>
      <c r="J277" s="22" t="s">
        <v>461</v>
      </c>
      <c r="K277" s="21">
        <v>-3689</v>
      </c>
      <c r="L277" s="21" t="s">
        <v>448</v>
      </c>
      <c r="M277" s="22" t="s">
        <v>208</v>
      </c>
      <c r="N277" s="22"/>
      <c r="O277" s="23" t="s">
        <v>419</v>
      </c>
      <c r="P277" s="23" t="s">
        <v>420</v>
      </c>
    </row>
    <row r="278" spans="1:16" ht="13.5" thickBot="1" x14ac:dyDescent="0.25">
      <c r="A278" s="8" t="str">
        <f t="shared" si="24"/>
        <v> AC 174.17 </v>
      </c>
      <c r="B278" s="1" t="str">
        <f t="shared" si="25"/>
        <v>I</v>
      </c>
      <c r="C278" s="8">
        <f t="shared" si="26"/>
        <v>35721.364000000001</v>
      </c>
      <c r="D278" s="7" t="str">
        <f t="shared" si="27"/>
        <v>vis</v>
      </c>
      <c r="E278" s="20">
        <f>VLOOKUP(C278,Active!C$21:E$971,3,FALSE)</f>
        <v>-3678.9131718321182</v>
      </c>
      <c r="F278" s="1" t="s">
        <v>205</v>
      </c>
      <c r="G278" s="7" t="str">
        <f t="shared" si="28"/>
        <v>35721.364</v>
      </c>
      <c r="H278" s="8">
        <f t="shared" si="29"/>
        <v>-3679</v>
      </c>
      <c r="I278" s="21" t="s">
        <v>462</v>
      </c>
      <c r="J278" s="22" t="s">
        <v>463</v>
      </c>
      <c r="K278" s="21">
        <v>-3679</v>
      </c>
      <c r="L278" s="21" t="s">
        <v>444</v>
      </c>
      <c r="M278" s="22" t="s">
        <v>212</v>
      </c>
      <c r="N278" s="22"/>
      <c r="O278" s="23" t="s">
        <v>291</v>
      </c>
      <c r="P278" s="23" t="s">
        <v>464</v>
      </c>
    </row>
    <row r="279" spans="1:16" ht="13.5" thickBot="1" x14ac:dyDescent="0.25">
      <c r="A279" s="8" t="str">
        <f t="shared" si="24"/>
        <v> AA 9.47 </v>
      </c>
      <c r="B279" s="1" t="str">
        <f t="shared" si="25"/>
        <v>I</v>
      </c>
      <c r="C279" s="8">
        <f t="shared" si="26"/>
        <v>36308.504999999997</v>
      </c>
      <c r="D279" s="7" t="str">
        <f t="shared" si="27"/>
        <v>vis</v>
      </c>
      <c r="E279" s="20">
        <f>VLOOKUP(C279,Active!C$21:E$971,3,FALSE)</f>
        <v>-3419.9185222941073</v>
      </c>
      <c r="F279" s="1" t="s">
        <v>205</v>
      </c>
      <c r="G279" s="7" t="str">
        <f t="shared" si="28"/>
        <v>36308.505</v>
      </c>
      <c r="H279" s="8">
        <f t="shared" si="29"/>
        <v>-3420</v>
      </c>
      <c r="I279" s="21" t="s">
        <v>465</v>
      </c>
      <c r="J279" s="22" t="s">
        <v>466</v>
      </c>
      <c r="K279" s="21">
        <v>-3420</v>
      </c>
      <c r="L279" s="21" t="s">
        <v>405</v>
      </c>
      <c r="M279" s="22" t="s">
        <v>212</v>
      </c>
      <c r="N279" s="22"/>
      <c r="O279" s="23" t="s">
        <v>364</v>
      </c>
      <c r="P279" s="23" t="s">
        <v>467</v>
      </c>
    </row>
    <row r="280" spans="1:16" ht="13.5" thickBot="1" x14ac:dyDescent="0.25">
      <c r="A280" s="8" t="str">
        <f t="shared" si="24"/>
        <v> SCA 8.35 </v>
      </c>
      <c r="B280" s="1" t="str">
        <f t="shared" si="25"/>
        <v>I</v>
      </c>
      <c r="C280" s="8">
        <f t="shared" si="26"/>
        <v>37444.252999999997</v>
      </c>
      <c r="D280" s="7" t="str">
        <f t="shared" si="27"/>
        <v>vis</v>
      </c>
      <c r="E280" s="20">
        <f>VLOOKUP(C280,Active!C$21:E$971,3,FALSE)</f>
        <v>-2918.927013911114</v>
      </c>
      <c r="F280" s="1" t="s">
        <v>205</v>
      </c>
      <c r="G280" s="7" t="str">
        <f t="shared" si="28"/>
        <v>37444.253</v>
      </c>
      <c r="H280" s="8">
        <f t="shared" si="29"/>
        <v>-2919</v>
      </c>
      <c r="I280" s="21" t="s">
        <v>468</v>
      </c>
      <c r="J280" s="22" t="s">
        <v>469</v>
      </c>
      <c r="K280" s="21">
        <v>-2919</v>
      </c>
      <c r="L280" s="21" t="s">
        <v>470</v>
      </c>
      <c r="M280" s="22" t="s">
        <v>208</v>
      </c>
      <c r="N280" s="22"/>
      <c r="O280" s="23" t="s">
        <v>434</v>
      </c>
      <c r="P280" s="23" t="s">
        <v>471</v>
      </c>
    </row>
    <row r="281" spans="1:16" ht="13.5" thickBot="1" x14ac:dyDescent="0.25">
      <c r="A281" s="8" t="str">
        <f t="shared" si="24"/>
        <v> SCA 8.35 </v>
      </c>
      <c r="B281" s="1" t="str">
        <f t="shared" si="25"/>
        <v>I</v>
      </c>
      <c r="C281" s="8">
        <f t="shared" si="26"/>
        <v>37446.521999999997</v>
      </c>
      <c r="D281" s="7" t="str">
        <f t="shared" si="27"/>
        <v>vis</v>
      </c>
      <c r="E281" s="20">
        <f>VLOOKUP(C281,Active!C$21:E$971,3,FALSE)</f>
        <v>-2917.9261319086618</v>
      </c>
      <c r="F281" s="1" t="s">
        <v>205</v>
      </c>
      <c r="G281" s="7" t="str">
        <f t="shared" si="28"/>
        <v>37446.522</v>
      </c>
      <c r="H281" s="8">
        <f t="shared" si="29"/>
        <v>-2918</v>
      </c>
      <c r="I281" s="21" t="s">
        <v>472</v>
      </c>
      <c r="J281" s="22" t="s">
        <v>473</v>
      </c>
      <c r="K281" s="21">
        <v>-2918</v>
      </c>
      <c r="L281" s="21" t="s">
        <v>474</v>
      </c>
      <c r="M281" s="22" t="s">
        <v>212</v>
      </c>
      <c r="N281" s="22"/>
      <c r="O281" s="23" t="s">
        <v>434</v>
      </c>
      <c r="P281" s="23" t="s">
        <v>471</v>
      </c>
    </row>
    <row r="282" spans="1:16" ht="13.5" thickBot="1" x14ac:dyDescent="0.25">
      <c r="A282" s="8" t="str">
        <f t="shared" si="24"/>
        <v> SCA 8.35 </v>
      </c>
      <c r="B282" s="1" t="str">
        <f t="shared" si="25"/>
        <v>I</v>
      </c>
      <c r="C282" s="8">
        <f t="shared" si="26"/>
        <v>37480.523999999998</v>
      </c>
      <c r="D282" s="7" t="str">
        <f t="shared" si="27"/>
        <v>vis</v>
      </c>
      <c r="E282" s="20">
        <f>VLOOKUP(C282,Active!C$21:E$971,3,FALSE)</f>
        <v>-2902.92745855151</v>
      </c>
      <c r="F282" s="1" t="s">
        <v>205</v>
      </c>
      <c r="G282" s="7" t="str">
        <f t="shared" si="28"/>
        <v>37480.524</v>
      </c>
      <c r="H282" s="8">
        <f t="shared" si="29"/>
        <v>-2903</v>
      </c>
      <c r="I282" s="21" t="s">
        <v>475</v>
      </c>
      <c r="J282" s="22" t="s">
        <v>476</v>
      </c>
      <c r="K282" s="21">
        <v>-2903</v>
      </c>
      <c r="L282" s="21" t="s">
        <v>477</v>
      </c>
      <c r="M282" s="22" t="s">
        <v>208</v>
      </c>
      <c r="N282" s="22"/>
      <c r="O282" s="23" t="s">
        <v>434</v>
      </c>
      <c r="P282" s="23" t="s">
        <v>471</v>
      </c>
    </row>
    <row r="283" spans="1:16" ht="13.5" thickBot="1" x14ac:dyDescent="0.25">
      <c r="A283" s="8" t="str">
        <f t="shared" si="24"/>
        <v> SCA 8.35 </v>
      </c>
      <c r="B283" s="1" t="str">
        <f t="shared" si="25"/>
        <v>I</v>
      </c>
      <c r="C283" s="8">
        <f t="shared" si="26"/>
        <v>37487.324000000001</v>
      </c>
      <c r="D283" s="7" t="str">
        <f t="shared" si="27"/>
        <v>vis</v>
      </c>
      <c r="E283" s="20">
        <f>VLOOKUP(C283,Active!C$21:E$971,3,FALSE)</f>
        <v>-2899.9279003246797</v>
      </c>
      <c r="F283" s="1" t="s">
        <v>205</v>
      </c>
      <c r="G283" s="7" t="str">
        <f t="shared" si="28"/>
        <v>37487.324</v>
      </c>
      <c r="H283" s="8">
        <f t="shared" si="29"/>
        <v>-2900</v>
      </c>
      <c r="I283" s="21" t="s">
        <v>478</v>
      </c>
      <c r="J283" s="22" t="s">
        <v>479</v>
      </c>
      <c r="K283" s="21">
        <v>-2900</v>
      </c>
      <c r="L283" s="21" t="s">
        <v>480</v>
      </c>
      <c r="M283" s="22" t="s">
        <v>208</v>
      </c>
      <c r="N283" s="22"/>
      <c r="O283" s="23" t="s">
        <v>434</v>
      </c>
      <c r="P283" s="23" t="s">
        <v>471</v>
      </c>
    </row>
    <row r="284" spans="1:16" ht="13.5" thickBot="1" x14ac:dyDescent="0.25">
      <c r="A284" s="8" t="str">
        <f t="shared" si="24"/>
        <v> SCA 8.35 </v>
      </c>
      <c r="B284" s="1" t="str">
        <f t="shared" si="25"/>
        <v>I</v>
      </c>
      <c r="C284" s="8">
        <f t="shared" si="26"/>
        <v>37487.328000000001</v>
      </c>
      <c r="D284" s="7" t="str">
        <f t="shared" si="27"/>
        <v>vis</v>
      </c>
      <c r="E284" s="20">
        <f>VLOOKUP(C284,Active!C$21:E$971,3,FALSE)</f>
        <v>-2899.9261358786634</v>
      </c>
      <c r="F284" s="1" t="s">
        <v>205</v>
      </c>
      <c r="G284" s="7" t="str">
        <f t="shared" si="28"/>
        <v>37487.328</v>
      </c>
      <c r="H284" s="8">
        <f t="shared" si="29"/>
        <v>-2900</v>
      </c>
      <c r="I284" s="21" t="s">
        <v>481</v>
      </c>
      <c r="J284" s="22" t="s">
        <v>482</v>
      </c>
      <c r="K284" s="21">
        <v>-2900</v>
      </c>
      <c r="L284" s="21" t="s">
        <v>474</v>
      </c>
      <c r="M284" s="22" t="s">
        <v>212</v>
      </c>
      <c r="N284" s="22"/>
      <c r="O284" s="23" t="s">
        <v>434</v>
      </c>
      <c r="P284" s="23" t="s">
        <v>471</v>
      </c>
    </row>
    <row r="285" spans="1:16" ht="13.5" thickBot="1" x14ac:dyDescent="0.25">
      <c r="A285" s="8" t="str">
        <f t="shared" si="24"/>
        <v> SCA 8.35 </v>
      </c>
      <c r="B285" s="1" t="str">
        <f t="shared" si="25"/>
        <v>I</v>
      </c>
      <c r="C285" s="8">
        <f t="shared" si="26"/>
        <v>37496.396000000001</v>
      </c>
      <c r="D285" s="7" t="str">
        <f t="shared" si="27"/>
        <v>vis</v>
      </c>
      <c r="E285" s="20">
        <f>VLOOKUP(C285,Active!C$21:E$971,3,FALSE)</f>
        <v>-2895.9261367608869</v>
      </c>
      <c r="F285" s="1" t="s">
        <v>205</v>
      </c>
      <c r="G285" s="7" t="str">
        <f t="shared" si="28"/>
        <v>37496.396</v>
      </c>
      <c r="H285" s="8">
        <f t="shared" si="29"/>
        <v>-2896</v>
      </c>
      <c r="I285" s="21" t="s">
        <v>483</v>
      </c>
      <c r="J285" s="22" t="s">
        <v>484</v>
      </c>
      <c r="K285" s="21">
        <v>-2896</v>
      </c>
      <c r="L285" s="21" t="s">
        <v>474</v>
      </c>
      <c r="M285" s="22" t="s">
        <v>208</v>
      </c>
      <c r="N285" s="22"/>
      <c r="O285" s="23" t="s">
        <v>434</v>
      </c>
      <c r="P285" s="23" t="s">
        <v>471</v>
      </c>
    </row>
    <row r="286" spans="1:16" ht="13.5" thickBot="1" x14ac:dyDescent="0.25">
      <c r="A286" s="8" t="str">
        <f t="shared" si="24"/>
        <v> SCA 8.35 </v>
      </c>
      <c r="B286" s="1" t="str">
        <f t="shared" si="25"/>
        <v>I</v>
      </c>
      <c r="C286" s="8">
        <f t="shared" si="26"/>
        <v>37496.398999999998</v>
      </c>
      <c r="D286" s="7" t="str">
        <f t="shared" si="27"/>
        <v>vis</v>
      </c>
      <c r="E286" s="20">
        <f>VLOOKUP(C286,Active!C$21:E$971,3,FALSE)</f>
        <v>-2895.9248134263762</v>
      </c>
      <c r="F286" s="1" t="s">
        <v>205</v>
      </c>
      <c r="G286" s="7" t="str">
        <f t="shared" si="28"/>
        <v>37496.399</v>
      </c>
      <c r="H286" s="8">
        <f t="shared" si="29"/>
        <v>-2896</v>
      </c>
      <c r="I286" s="21" t="s">
        <v>485</v>
      </c>
      <c r="J286" s="22" t="s">
        <v>486</v>
      </c>
      <c r="K286" s="21">
        <v>-2896</v>
      </c>
      <c r="L286" s="21" t="s">
        <v>487</v>
      </c>
      <c r="M286" s="22" t="s">
        <v>212</v>
      </c>
      <c r="N286" s="22"/>
      <c r="O286" s="23" t="s">
        <v>434</v>
      </c>
      <c r="P286" s="23" t="s">
        <v>471</v>
      </c>
    </row>
    <row r="287" spans="1:16" ht="13.5" thickBot="1" x14ac:dyDescent="0.25">
      <c r="A287" s="8" t="str">
        <f t="shared" si="24"/>
        <v> SCA 8.35 </v>
      </c>
      <c r="B287" s="1" t="str">
        <f t="shared" si="25"/>
        <v>I</v>
      </c>
      <c r="C287" s="8">
        <f t="shared" si="26"/>
        <v>37512.260999999999</v>
      </c>
      <c r="D287" s="7" t="str">
        <f t="shared" si="27"/>
        <v>vis</v>
      </c>
      <c r="E287" s="20">
        <f>VLOOKUP(C287,Active!C$21:E$971,3,FALSE)</f>
        <v>-2888.9279027507937</v>
      </c>
      <c r="F287" s="1" t="s">
        <v>205</v>
      </c>
      <c r="G287" s="7" t="str">
        <f t="shared" si="28"/>
        <v>37512.261</v>
      </c>
      <c r="H287" s="8">
        <f t="shared" si="29"/>
        <v>-2889</v>
      </c>
      <c r="I287" s="21" t="s">
        <v>488</v>
      </c>
      <c r="J287" s="22" t="s">
        <v>489</v>
      </c>
      <c r="K287" s="21">
        <v>-2889</v>
      </c>
      <c r="L287" s="21" t="s">
        <v>480</v>
      </c>
      <c r="M287" s="22" t="s">
        <v>208</v>
      </c>
      <c r="N287" s="22"/>
      <c r="O287" s="23" t="s">
        <v>434</v>
      </c>
      <c r="P287" s="23" t="s">
        <v>471</v>
      </c>
    </row>
    <row r="288" spans="1:16" ht="13.5" thickBot="1" x14ac:dyDescent="0.25">
      <c r="A288" s="8" t="str">
        <f t="shared" si="24"/>
        <v> SCA 8.35 </v>
      </c>
      <c r="B288" s="1" t="str">
        <f t="shared" si="25"/>
        <v>I</v>
      </c>
      <c r="C288" s="8">
        <f t="shared" si="26"/>
        <v>37512.271000000001</v>
      </c>
      <c r="D288" s="7" t="str">
        <f t="shared" si="27"/>
        <v>vis</v>
      </c>
      <c r="E288" s="20">
        <f>VLOOKUP(C288,Active!C$21:E$971,3,FALSE)</f>
        <v>-2888.9234916357536</v>
      </c>
      <c r="F288" s="1" t="s">
        <v>205</v>
      </c>
      <c r="G288" s="7" t="str">
        <f t="shared" si="28"/>
        <v>37512.271</v>
      </c>
      <c r="H288" s="8">
        <f t="shared" si="29"/>
        <v>-2889</v>
      </c>
      <c r="I288" s="21" t="s">
        <v>490</v>
      </c>
      <c r="J288" s="22" t="s">
        <v>491</v>
      </c>
      <c r="K288" s="21">
        <v>-2889</v>
      </c>
      <c r="L288" s="21" t="s">
        <v>397</v>
      </c>
      <c r="M288" s="22" t="s">
        <v>212</v>
      </c>
      <c r="N288" s="22"/>
      <c r="O288" s="23" t="s">
        <v>434</v>
      </c>
      <c r="P288" s="23" t="s">
        <v>471</v>
      </c>
    </row>
    <row r="289" spans="1:16" ht="13.5" thickBot="1" x14ac:dyDescent="0.25">
      <c r="A289" s="8" t="str">
        <f t="shared" si="24"/>
        <v> SCA 8.35 </v>
      </c>
      <c r="B289" s="1" t="str">
        <f t="shared" si="25"/>
        <v>I</v>
      </c>
      <c r="C289" s="8">
        <f t="shared" si="26"/>
        <v>37514.535000000003</v>
      </c>
      <c r="D289" s="7" t="str">
        <f t="shared" si="27"/>
        <v>vis</v>
      </c>
      <c r="E289" s="20">
        <f>VLOOKUP(C289,Active!C$21:E$971,3,FALSE)</f>
        <v>-2887.92481519082</v>
      </c>
      <c r="F289" s="1" t="s">
        <v>205</v>
      </c>
      <c r="G289" s="7" t="str">
        <f t="shared" si="28"/>
        <v>37514.535</v>
      </c>
      <c r="H289" s="8">
        <f t="shared" si="29"/>
        <v>-2888</v>
      </c>
      <c r="I289" s="21" t="s">
        <v>492</v>
      </c>
      <c r="J289" s="22" t="s">
        <v>493</v>
      </c>
      <c r="K289" s="21">
        <v>-2888</v>
      </c>
      <c r="L289" s="21" t="s">
        <v>487</v>
      </c>
      <c r="M289" s="22" t="s">
        <v>212</v>
      </c>
      <c r="N289" s="22"/>
      <c r="O289" s="23" t="s">
        <v>434</v>
      </c>
      <c r="P289" s="23" t="s">
        <v>471</v>
      </c>
    </row>
    <row r="290" spans="1:16" ht="13.5" thickBot="1" x14ac:dyDescent="0.25">
      <c r="A290" s="8" t="str">
        <f t="shared" si="24"/>
        <v> SCA 8.35 </v>
      </c>
      <c r="B290" s="1" t="str">
        <f t="shared" si="25"/>
        <v>I</v>
      </c>
      <c r="C290" s="8">
        <f t="shared" si="26"/>
        <v>37521.334999999999</v>
      </c>
      <c r="D290" s="7" t="str">
        <f t="shared" si="27"/>
        <v>vis</v>
      </c>
      <c r="E290" s="20">
        <f>VLOOKUP(C290,Active!C$21:E$971,3,FALSE)</f>
        <v>-2884.925256963993</v>
      </c>
      <c r="F290" s="1" t="s">
        <v>205</v>
      </c>
      <c r="G290" s="7" t="str">
        <f t="shared" si="28"/>
        <v>37521.335</v>
      </c>
      <c r="H290" s="8">
        <f t="shared" si="29"/>
        <v>-2885</v>
      </c>
      <c r="I290" s="21" t="s">
        <v>494</v>
      </c>
      <c r="J290" s="22" t="s">
        <v>495</v>
      </c>
      <c r="K290" s="21">
        <v>-2885</v>
      </c>
      <c r="L290" s="21" t="s">
        <v>496</v>
      </c>
      <c r="M290" s="22" t="s">
        <v>208</v>
      </c>
      <c r="N290" s="22"/>
      <c r="O290" s="23" t="s">
        <v>434</v>
      </c>
      <c r="P290" s="23" t="s">
        <v>471</v>
      </c>
    </row>
    <row r="291" spans="1:16" ht="13.5" thickBot="1" x14ac:dyDescent="0.25">
      <c r="A291" s="8" t="str">
        <f t="shared" si="24"/>
        <v> SCA 8.35 </v>
      </c>
      <c r="B291" s="1" t="str">
        <f t="shared" si="25"/>
        <v>I</v>
      </c>
      <c r="C291" s="8">
        <f t="shared" si="26"/>
        <v>37521.336000000003</v>
      </c>
      <c r="D291" s="7" t="str">
        <f t="shared" si="27"/>
        <v>vis</v>
      </c>
      <c r="E291" s="20">
        <f>VLOOKUP(C291,Active!C$21:E$971,3,FALSE)</f>
        <v>-2884.9248158524874</v>
      </c>
      <c r="F291" s="1" t="s">
        <v>205</v>
      </c>
      <c r="G291" s="7" t="str">
        <f t="shared" si="28"/>
        <v>37521.336</v>
      </c>
      <c r="H291" s="8">
        <f t="shared" si="29"/>
        <v>-2885</v>
      </c>
      <c r="I291" s="21" t="s">
        <v>497</v>
      </c>
      <c r="J291" s="22" t="s">
        <v>498</v>
      </c>
      <c r="K291" s="21">
        <v>-2885</v>
      </c>
      <c r="L291" s="21" t="s">
        <v>487</v>
      </c>
      <c r="M291" s="22" t="s">
        <v>212</v>
      </c>
      <c r="N291" s="22"/>
      <c r="O291" s="23" t="s">
        <v>434</v>
      </c>
      <c r="P291" s="23" t="s">
        <v>471</v>
      </c>
    </row>
    <row r="292" spans="1:16" ht="13.5" thickBot="1" x14ac:dyDescent="0.25">
      <c r="A292" s="8" t="str">
        <f t="shared" si="24"/>
        <v> SCA 8.35 </v>
      </c>
      <c r="B292" s="1" t="str">
        <f t="shared" si="25"/>
        <v>I</v>
      </c>
      <c r="C292" s="8">
        <f t="shared" si="26"/>
        <v>37555.338000000003</v>
      </c>
      <c r="D292" s="7" t="str">
        <f t="shared" si="27"/>
        <v>vis</v>
      </c>
      <c r="E292" s="20">
        <f>VLOOKUP(C292,Active!C$21:E$971,3,FALSE)</f>
        <v>-2869.9261424953352</v>
      </c>
      <c r="F292" s="1" t="s">
        <v>205</v>
      </c>
      <c r="G292" s="7" t="str">
        <f t="shared" si="28"/>
        <v>37555.338</v>
      </c>
      <c r="H292" s="8">
        <f t="shared" si="29"/>
        <v>-2870</v>
      </c>
      <c r="I292" s="21" t="s">
        <v>499</v>
      </c>
      <c r="J292" s="22" t="s">
        <v>500</v>
      </c>
      <c r="K292" s="21">
        <v>-2870</v>
      </c>
      <c r="L292" s="21" t="s">
        <v>474</v>
      </c>
      <c r="M292" s="22" t="s">
        <v>208</v>
      </c>
      <c r="N292" s="22"/>
      <c r="O292" s="23" t="s">
        <v>434</v>
      </c>
      <c r="P292" s="23" t="s">
        <v>471</v>
      </c>
    </row>
    <row r="293" spans="1:16" ht="13.5" thickBot="1" x14ac:dyDescent="0.25">
      <c r="A293" s="8" t="str">
        <f t="shared" si="24"/>
        <v> SCA 8.35 </v>
      </c>
      <c r="B293" s="1" t="str">
        <f t="shared" si="25"/>
        <v>I</v>
      </c>
      <c r="C293" s="8">
        <f t="shared" si="26"/>
        <v>37564.404999999999</v>
      </c>
      <c r="D293" s="7" t="str">
        <f t="shared" si="27"/>
        <v>vis</v>
      </c>
      <c r="E293" s="20">
        <f>VLOOKUP(C293,Active!C$21:E$971,3,FALSE)</f>
        <v>-2865.9265844890642</v>
      </c>
      <c r="F293" s="1" t="s">
        <v>205</v>
      </c>
      <c r="G293" s="7" t="str">
        <f t="shared" si="28"/>
        <v>37564.405</v>
      </c>
      <c r="H293" s="8">
        <f t="shared" si="29"/>
        <v>-2866</v>
      </c>
      <c r="I293" s="21" t="s">
        <v>501</v>
      </c>
      <c r="J293" s="22" t="s">
        <v>502</v>
      </c>
      <c r="K293" s="21">
        <v>-2866</v>
      </c>
      <c r="L293" s="21" t="s">
        <v>503</v>
      </c>
      <c r="M293" s="22" t="s">
        <v>212</v>
      </c>
      <c r="N293" s="22"/>
      <c r="O293" s="23" t="s">
        <v>434</v>
      </c>
      <c r="P293" s="23" t="s">
        <v>471</v>
      </c>
    </row>
    <row r="294" spans="1:16" ht="13.5" thickBot="1" x14ac:dyDescent="0.25">
      <c r="A294" s="8" t="str">
        <f t="shared" si="24"/>
        <v> SCA 8.245 </v>
      </c>
      <c r="B294" s="1" t="str">
        <f t="shared" si="25"/>
        <v>I</v>
      </c>
      <c r="C294" s="8">
        <f t="shared" si="26"/>
        <v>37811.504000000001</v>
      </c>
      <c r="D294" s="7" t="str">
        <f t="shared" si="27"/>
        <v>vis</v>
      </c>
      <c r="E294" s="20">
        <f>VLOOKUP(C294,Active!C$21:E$971,3,FALSE)</f>
        <v>-2756.9283729756562</v>
      </c>
      <c r="F294" s="1" t="s">
        <v>205</v>
      </c>
      <c r="G294" s="7" t="str">
        <f t="shared" si="28"/>
        <v>37811.504</v>
      </c>
      <c r="H294" s="8">
        <f t="shared" si="29"/>
        <v>-2757</v>
      </c>
      <c r="I294" s="21" t="s">
        <v>504</v>
      </c>
      <c r="J294" s="22" t="s">
        <v>505</v>
      </c>
      <c r="K294" s="21">
        <v>-2757</v>
      </c>
      <c r="L294" s="21" t="s">
        <v>375</v>
      </c>
      <c r="M294" s="22" t="s">
        <v>208</v>
      </c>
      <c r="N294" s="22"/>
      <c r="O294" s="23" t="s">
        <v>434</v>
      </c>
      <c r="P294" s="23" t="s">
        <v>506</v>
      </c>
    </row>
    <row r="295" spans="1:16" ht="13.5" thickBot="1" x14ac:dyDescent="0.25">
      <c r="A295" s="8" t="str">
        <f t="shared" si="24"/>
        <v> SCA 8.245 </v>
      </c>
      <c r="B295" s="1" t="str">
        <f t="shared" si="25"/>
        <v>I</v>
      </c>
      <c r="C295" s="8">
        <f t="shared" si="26"/>
        <v>37820.574999999997</v>
      </c>
      <c r="D295" s="7" t="str">
        <f t="shared" si="27"/>
        <v>vis</v>
      </c>
      <c r="E295" s="20">
        <f>VLOOKUP(C295,Active!C$21:E$971,3,FALSE)</f>
        <v>-2752.927050523369</v>
      </c>
      <c r="F295" s="1" t="s">
        <v>205</v>
      </c>
      <c r="G295" s="7" t="str">
        <f t="shared" si="28"/>
        <v>37820.575</v>
      </c>
      <c r="H295" s="8">
        <f t="shared" si="29"/>
        <v>-2753</v>
      </c>
      <c r="I295" s="21" t="s">
        <v>507</v>
      </c>
      <c r="J295" s="22" t="s">
        <v>508</v>
      </c>
      <c r="K295" s="21">
        <v>-2753</v>
      </c>
      <c r="L295" s="21" t="s">
        <v>470</v>
      </c>
      <c r="M295" s="22" t="s">
        <v>208</v>
      </c>
      <c r="N295" s="22"/>
      <c r="O295" s="23" t="s">
        <v>434</v>
      </c>
      <c r="P295" s="23" t="s">
        <v>506</v>
      </c>
    </row>
    <row r="296" spans="1:16" ht="13.5" thickBot="1" x14ac:dyDescent="0.25">
      <c r="A296" s="8" t="str">
        <f t="shared" si="24"/>
        <v> SCA 8.245 </v>
      </c>
      <c r="B296" s="1" t="str">
        <f t="shared" si="25"/>
        <v>I</v>
      </c>
      <c r="C296" s="8">
        <f t="shared" si="26"/>
        <v>37845.51</v>
      </c>
      <c r="D296" s="7" t="str">
        <f t="shared" si="27"/>
        <v>vis</v>
      </c>
      <c r="E296" s="20">
        <f>VLOOKUP(C296,Active!C$21:E$971,3,FALSE)</f>
        <v>-2741.9279351724877</v>
      </c>
      <c r="F296" s="1" t="s">
        <v>205</v>
      </c>
      <c r="G296" s="7" t="str">
        <f t="shared" si="28"/>
        <v>37845.510</v>
      </c>
      <c r="H296" s="8">
        <f t="shared" si="29"/>
        <v>-2742</v>
      </c>
      <c r="I296" s="21" t="s">
        <v>509</v>
      </c>
      <c r="J296" s="22" t="s">
        <v>510</v>
      </c>
      <c r="K296" s="21">
        <v>-2742</v>
      </c>
      <c r="L296" s="21" t="s">
        <v>480</v>
      </c>
      <c r="M296" s="22" t="s">
        <v>208</v>
      </c>
      <c r="N296" s="22"/>
      <c r="O296" s="23" t="s">
        <v>434</v>
      </c>
      <c r="P296" s="23" t="s">
        <v>506</v>
      </c>
    </row>
    <row r="297" spans="1:16" ht="13.5" thickBot="1" x14ac:dyDescent="0.25">
      <c r="A297" s="8" t="str">
        <f t="shared" si="24"/>
        <v> SCA 8.245 </v>
      </c>
      <c r="B297" s="1" t="str">
        <f t="shared" si="25"/>
        <v>I</v>
      </c>
      <c r="C297" s="8">
        <f t="shared" si="26"/>
        <v>37879.514999999999</v>
      </c>
      <c r="D297" s="7" t="str">
        <f t="shared" si="27"/>
        <v>vis</v>
      </c>
      <c r="E297" s="20">
        <f>VLOOKUP(C297,Active!C$21:E$971,3,FALSE)</f>
        <v>-2726.9279384808251</v>
      </c>
      <c r="F297" s="1" t="s">
        <v>205</v>
      </c>
      <c r="G297" s="7" t="str">
        <f t="shared" si="28"/>
        <v>37879.515</v>
      </c>
      <c r="H297" s="8">
        <f t="shared" si="29"/>
        <v>-2727</v>
      </c>
      <c r="I297" s="21" t="s">
        <v>511</v>
      </c>
      <c r="J297" s="22" t="s">
        <v>512</v>
      </c>
      <c r="K297" s="21">
        <v>-2727</v>
      </c>
      <c r="L297" s="21" t="s">
        <v>480</v>
      </c>
      <c r="M297" s="22" t="s">
        <v>208</v>
      </c>
      <c r="N297" s="22"/>
      <c r="O297" s="23" t="s">
        <v>434</v>
      </c>
      <c r="P297" s="23" t="s">
        <v>506</v>
      </c>
    </row>
    <row r="298" spans="1:16" ht="13.5" thickBot="1" x14ac:dyDescent="0.25">
      <c r="A298" s="8" t="str">
        <f t="shared" si="24"/>
        <v> SCA 8.245 </v>
      </c>
      <c r="B298" s="1" t="str">
        <f t="shared" si="25"/>
        <v>I</v>
      </c>
      <c r="C298" s="8">
        <f t="shared" si="26"/>
        <v>37920.324000000001</v>
      </c>
      <c r="D298" s="7" t="str">
        <f t="shared" si="27"/>
        <v>vis</v>
      </c>
      <c r="E298" s="20">
        <f>VLOOKUP(C298,Active!C$21:E$971,3,FALSE)</f>
        <v>-2708.9266191163165</v>
      </c>
      <c r="F298" s="1" t="s">
        <v>205</v>
      </c>
      <c r="G298" s="7" t="str">
        <f t="shared" si="28"/>
        <v>37920.324</v>
      </c>
      <c r="H298" s="8">
        <f t="shared" si="29"/>
        <v>-2709</v>
      </c>
      <c r="I298" s="21" t="s">
        <v>513</v>
      </c>
      <c r="J298" s="22" t="s">
        <v>514</v>
      </c>
      <c r="K298" s="21">
        <v>-2709</v>
      </c>
      <c r="L298" s="21" t="s">
        <v>503</v>
      </c>
      <c r="M298" s="22" t="s">
        <v>208</v>
      </c>
      <c r="N298" s="22"/>
      <c r="O298" s="23" t="s">
        <v>434</v>
      </c>
      <c r="P298" s="23" t="s">
        <v>506</v>
      </c>
    </row>
    <row r="299" spans="1:16" ht="13.5" thickBot="1" x14ac:dyDescent="0.25">
      <c r="A299" s="8" t="str">
        <f t="shared" si="24"/>
        <v>IBVS 187 </v>
      </c>
      <c r="B299" s="1" t="str">
        <f t="shared" si="25"/>
        <v>I</v>
      </c>
      <c r="C299" s="8">
        <f t="shared" si="26"/>
        <v>39289.552000000003</v>
      </c>
      <c r="D299" s="7" t="str">
        <f t="shared" si="27"/>
        <v>vis</v>
      </c>
      <c r="E299" s="20" t="e">
        <f>VLOOKUP(C299,Active!C$21:E$971,3,FALSE)</f>
        <v>#N/A</v>
      </c>
      <c r="F299" s="1" t="s">
        <v>205</v>
      </c>
      <c r="G299" s="7" t="str">
        <f t="shared" si="28"/>
        <v>39289.552</v>
      </c>
      <c r="H299" s="8">
        <f t="shared" si="29"/>
        <v>-2105</v>
      </c>
      <c r="I299" s="21" t="s">
        <v>527</v>
      </c>
      <c r="J299" s="22" t="s">
        <v>528</v>
      </c>
      <c r="K299" s="21">
        <v>-2105</v>
      </c>
      <c r="L299" s="21" t="s">
        <v>529</v>
      </c>
      <c r="M299" s="22" t="s">
        <v>208</v>
      </c>
      <c r="N299" s="22"/>
      <c r="O299" s="23" t="s">
        <v>434</v>
      </c>
      <c r="P299" s="24" t="s">
        <v>518</v>
      </c>
    </row>
    <row r="300" spans="1:16" ht="13.5" thickBot="1" x14ac:dyDescent="0.25">
      <c r="A300" s="8" t="str">
        <f t="shared" si="24"/>
        <v> BRNO 12 </v>
      </c>
      <c r="B300" s="1" t="str">
        <f t="shared" si="25"/>
        <v>I</v>
      </c>
      <c r="C300" s="8">
        <f t="shared" si="26"/>
        <v>40724.531999999999</v>
      </c>
      <c r="D300" s="7" t="str">
        <f t="shared" si="27"/>
        <v>vis</v>
      </c>
      <c r="E300" s="20">
        <f>VLOOKUP(C300,Active!C$21:E$971,3,FALSE)</f>
        <v>-1471.9582108605623</v>
      </c>
      <c r="F300" s="1" t="s">
        <v>205</v>
      </c>
      <c r="G300" s="7" t="str">
        <f t="shared" si="28"/>
        <v>40724.532</v>
      </c>
      <c r="H300" s="8">
        <f t="shared" si="29"/>
        <v>-1472</v>
      </c>
      <c r="I300" s="21" t="s">
        <v>563</v>
      </c>
      <c r="J300" s="22" t="s">
        <v>564</v>
      </c>
      <c r="K300" s="21">
        <v>-1472</v>
      </c>
      <c r="L300" s="21" t="s">
        <v>565</v>
      </c>
      <c r="M300" s="22" t="s">
        <v>212</v>
      </c>
      <c r="N300" s="22"/>
      <c r="O300" s="23" t="s">
        <v>566</v>
      </c>
      <c r="P300" s="23" t="s">
        <v>567</v>
      </c>
    </row>
    <row r="301" spans="1:16" ht="13.5" thickBot="1" x14ac:dyDescent="0.25">
      <c r="A301" s="8" t="str">
        <f t="shared" si="24"/>
        <v> BRNO 12 </v>
      </c>
      <c r="B301" s="1" t="str">
        <f t="shared" si="25"/>
        <v>I</v>
      </c>
      <c r="C301" s="8">
        <f t="shared" si="26"/>
        <v>40756.267999999996</v>
      </c>
      <c r="D301" s="7" t="str">
        <f t="shared" si="27"/>
        <v>vis</v>
      </c>
      <c r="E301" s="20">
        <f>VLOOKUP(C301,Active!C$21:E$971,3,FALSE)</f>
        <v>-1457.959096171352</v>
      </c>
      <c r="F301" s="1" t="s">
        <v>205</v>
      </c>
      <c r="G301" s="7" t="str">
        <f t="shared" si="28"/>
        <v>40756.268</v>
      </c>
      <c r="H301" s="8">
        <f t="shared" si="29"/>
        <v>-1458</v>
      </c>
      <c r="I301" s="21" t="s">
        <v>568</v>
      </c>
      <c r="J301" s="22" t="s">
        <v>569</v>
      </c>
      <c r="K301" s="21">
        <v>-1458</v>
      </c>
      <c r="L301" s="21" t="s">
        <v>570</v>
      </c>
      <c r="M301" s="22" t="s">
        <v>212</v>
      </c>
      <c r="N301" s="22"/>
      <c r="O301" s="23" t="s">
        <v>566</v>
      </c>
      <c r="P301" s="23" t="s">
        <v>567</v>
      </c>
    </row>
    <row r="302" spans="1:16" ht="13.5" thickBot="1" x14ac:dyDescent="0.25">
      <c r="A302" s="8" t="str">
        <f t="shared" si="24"/>
        <v> BRNO 12 </v>
      </c>
      <c r="B302" s="1" t="str">
        <f t="shared" si="25"/>
        <v>I</v>
      </c>
      <c r="C302" s="8">
        <f t="shared" si="26"/>
        <v>40756.267999999996</v>
      </c>
      <c r="D302" s="7" t="str">
        <f t="shared" si="27"/>
        <v>vis</v>
      </c>
      <c r="E302" s="20">
        <f>VLOOKUP(C302,Active!C$21:E$971,3,FALSE)</f>
        <v>-1457.959096171352</v>
      </c>
      <c r="F302" s="1" t="s">
        <v>205</v>
      </c>
      <c r="G302" s="7" t="str">
        <f t="shared" si="28"/>
        <v>40756.268</v>
      </c>
      <c r="H302" s="8">
        <f t="shared" si="29"/>
        <v>-1458</v>
      </c>
      <c r="I302" s="21" t="s">
        <v>568</v>
      </c>
      <c r="J302" s="22" t="s">
        <v>569</v>
      </c>
      <c r="K302" s="21">
        <v>-1458</v>
      </c>
      <c r="L302" s="21" t="s">
        <v>570</v>
      </c>
      <c r="M302" s="22" t="s">
        <v>212</v>
      </c>
      <c r="N302" s="22"/>
      <c r="O302" s="23" t="s">
        <v>571</v>
      </c>
      <c r="P302" s="23" t="s">
        <v>567</v>
      </c>
    </row>
    <row r="303" spans="1:16" ht="13.5" thickBot="1" x14ac:dyDescent="0.25">
      <c r="A303" s="8" t="str">
        <f t="shared" si="24"/>
        <v> AVSJ 5.35 </v>
      </c>
      <c r="B303" s="1" t="str">
        <f t="shared" si="25"/>
        <v>I</v>
      </c>
      <c r="C303" s="8">
        <f t="shared" si="26"/>
        <v>41048.724999999999</v>
      </c>
      <c r="D303" s="7" t="str">
        <f t="shared" si="27"/>
        <v>vis</v>
      </c>
      <c r="E303" s="20">
        <f>VLOOKUP(C303,Active!C$21:E$971,3,FALSE)</f>
        <v>-1328.952949061988</v>
      </c>
      <c r="F303" s="1" t="s">
        <v>205</v>
      </c>
      <c r="G303" s="7" t="str">
        <f t="shared" si="28"/>
        <v>41048.725</v>
      </c>
      <c r="H303" s="8">
        <f t="shared" si="29"/>
        <v>-1329</v>
      </c>
      <c r="I303" s="21" t="s">
        <v>572</v>
      </c>
      <c r="J303" s="22" t="s">
        <v>573</v>
      </c>
      <c r="K303" s="21">
        <v>-1329</v>
      </c>
      <c r="L303" s="21" t="s">
        <v>574</v>
      </c>
      <c r="M303" s="22" t="s">
        <v>212</v>
      </c>
      <c r="N303" s="22"/>
      <c r="O303" s="23" t="s">
        <v>575</v>
      </c>
      <c r="P303" s="23" t="s">
        <v>576</v>
      </c>
    </row>
    <row r="304" spans="1:16" ht="13.5" thickBot="1" x14ac:dyDescent="0.25">
      <c r="A304" s="8" t="str">
        <f t="shared" si="24"/>
        <v> AVSJ 7.36 </v>
      </c>
      <c r="B304" s="1" t="str">
        <f t="shared" si="25"/>
        <v>I</v>
      </c>
      <c r="C304" s="8">
        <f t="shared" si="26"/>
        <v>42560.735000000001</v>
      </c>
      <c r="D304" s="7" t="str">
        <f t="shared" si="27"/>
        <v>vis</v>
      </c>
      <c r="E304" s="20">
        <f>VLOOKUP(C304,Active!C$21:E$971,3,FALSE)</f>
        <v>-661.98794398148516</v>
      </c>
      <c r="F304" s="1" t="s">
        <v>205</v>
      </c>
      <c r="G304" s="7" t="str">
        <f t="shared" si="28"/>
        <v>42560.735</v>
      </c>
      <c r="H304" s="8">
        <f t="shared" si="29"/>
        <v>-662</v>
      </c>
      <c r="I304" s="21" t="s">
        <v>645</v>
      </c>
      <c r="J304" s="22" t="s">
        <v>646</v>
      </c>
      <c r="K304" s="21">
        <v>-662</v>
      </c>
      <c r="L304" s="21" t="s">
        <v>647</v>
      </c>
      <c r="M304" s="22" t="s">
        <v>212</v>
      </c>
      <c r="N304" s="22"/>
      <c r="O304" s="23" t="s">
        <v>648</v>
      </c>
      <c r="P304" s="23" t="s">
        <v>649</v>
      </c>
    </row>
    <row r="305" spans="1:16" ht="13.5" thickBot="1" x14ac:dyDescent="0.25">
      <c r="A305" s="8" t="str">
        <f t="shared" si="24"/>
        <v> AVSJ 7.36 </v>
      </c>
      <c r="B305" s="1" t="str">
        <f t="shared" si="25"/>
        <v>I</v>
      </c>
      <c r="C305" s="8">
        <f t="shared" si="26"/>
        <v>42594.739000000001</v>
      </c>
      <c r="D305" s="7" t="str">
        <f t="shared" si="27"/>
        <v>vis</v>
      </c>
      <c r="E305" s="20">
        <f>VLOOKUP(C305,Active!C$21:E$971,3,FALSE)</f>
        <v>-646.9883884013251</v>
      </c>
      <c r="F305" s="1" t="s">
        <v>205</v>
      </c>
      <c r="G305" s="7" t="str">
        <f t="shared" si="28"/>
        <v>42594.739</v>
      </c>
      <c r="H305" s="8">
        <f t="shared" si="29"/>
        <v>-647</v>
      </c>
      <c r="I305" s="21" t="s">
        <v>650</v>
      </c>
      <c r="J305" s="22" t="s">
        <v>651</v>
      </c>
      <c r="K305" s="21">
        <v>-647</v>
      </c>
      <c r="L305" s="21" t="s">
        <v>652</v>
      </c>
      <c r="M305" s="22" t="s">
        <v>212</v>
      </c>
      <c r="N305" s="22"/>
      <c r="O305" s="23" t="s">
        <v>653</v>
      </c>
      <c r="P305" s="23" t="s">
        <v>649</v>
      </c>
    </row>
    <row r="306" spans="1:16" ht="13.5" thickBot="1" x14ac:dyDescent="0.25">
      <c r="A306" s="8" t="str">
        <f t="shared" si="24"/>
        <v> AVSJ 7.36 </v>
      </c>
      <c r="B306" s="1" t="str">
        <f t="shared" si="25"/>
        <v>I</v>
      </c>
      <c r="C306" s="8">
        <f t="shared" si="26"/>
        <v>42619.678</v>
      </c>
      <c r="D306" s="7" t="str">
        <f t="shared" si="27"/>
        <v>vis</v>
      </c>
      <c r="E306" s="20">
        <f>VLOOKUP(C306,Active!C$21:E$971,3,FALSE)</f>
        <v>-635.98750860443113</v>
      </c>
      <c r="F306" s="1" t="s">
        <v>205</v>
      </c>
      <c r="G306" s="7" t="str">
        <f t="shared" si="28"/>
        <v>42619.678</v>
      </c>
      <c r="H306" s="8">
        <f t="shared" si="29"/>
        <v>-636</v>
      </c>
      <c r="I306" s="21" t="s">
        <v>654</v>
      </c>
      <c r="J306" s="22" t="s">
        <v>655</v>
      </c>
      <c r="K306" s="21">
        <v>-636</v>
      </c>
      <c r="L306" s="21" t="s">
        <v>656</v>
      </c>
      <c r="M306" s="22" t="s">
        <v>212</v>
      </c>
      <c r="N306" s="22"/>
      <c r="O306" s="23" t="s">
        <v>657</v>
      </c>
      <c r="P306" s="23" t="s">
        <v>649</v>
      </c>
    </row>
    <row r="307" spans="1:16" ht="13.5" thickBot="1" x14ac:dyDescent="0.25">
      <c r="A307" s="8" t="str">
        <f t="shared" si="24"/>
        <v> AVSJ 7.36 </v>
      </c>
      <c r="B307" s="1" t="str">
        <f t="shared" si="25"/>
        <v>I</v>
      </c>
      <c r="C307" s="8">
        <f t="shared" si="26"/>
        <v>42628.743000000002</v>
      </c>
      <c r="D307" s="7" t="str">
        <f t="shared" si="27"/>
        <v>vis</v>
      </c>
      <c r="E307" s="20">
        <f>VLOOKUP(C307,Active!C$21:E$971,3,FALSE)</f>
        <v>-631.98883282116492</v>
      </c>
      <c r="F307" s="1" t="s">
        <v>205</v>
      </c>
      <c r="G307" s="7" t="str">
        <f t="shared" si="28"/>
        <v>42628.743</v>
      </c>
      <c r="H307" s="8">
        <f t="shared" si="29"/>
        <v>-632</v>
      </c>
      <c r="I307" s="21" t="s">
        <v>662</v>
      </c>
      <c r="J307" s="22" t="s">
        <v>663</v>
      </c>
      <c r="K307" s="21">
        <v>-632</v>
      </c>
      <c r="L307" s="21" t="s">
        <v>664</v>
      </c>
      <c r="M307" s="22" t="s">
        <v>212</v>
      </c>
      <c r="N307" s="22"/>
      <c r="O307" s="23" t="s">
        <v>648</v>
      </c>
      <c r="P307" s="23" t="s">
        <v>649</v>
      </c>
    </row>
    <row r="308" spans="1:16" ht="13.5" thickBot="1" x14ac:dyDescent="0.25">
      <c r="A308" s="8" t="str">
        <f t="shared" si="24"/>
        <v> AVSJ 7.36 </v>
      </c>
      <c r="B308" s="1" t="str">
        <f t="shared" si="25"/>
        <v>I</v>
      </c>
      <c r="C308" s="8">
        <f t="shared" si="26"/>
        <v>42628.745000000003</v>
      </c>
      <c r="D308" s="7" t="str">
        <f t="shared" si="27"/>
        <v>vis</v>
      </c>
      <c r="E308" s="20">
        <f>VLOOKUP(C308,Active!C$21:E$971,3,FALSE)</f>
        <v>-631.98795059815689</v>
      </c>
      <c r="F308" s="1" t="s">
        <v>205</v>
      </c>
      <c r="G308" s="7" t="str">
        <f t="shared" si="28"/>
        <v>42628.745</v>
      </c>
      <c r="H308" s="8">
        <f t="shared" si="29"/>
        <v>-632</v>
      </c>
      <c r="I308" s="21" t="s">
        <v>665</v>
      </c>
      <c r="J308" s="22" t="s">
        <v>666</v>
      </c>
      <c r="K308" s="21">
        <v>-632</v>
      </c>
      <c r="L308" s="21" t="s">
        <v>647</v>
      </c>
      <c r="M308" s="22" t="s">
        <v>212</v>
      </c>
      <c r="N308" s="22"/>
      <c r="O308" s="23" t="s">
        <v>667</v>
      </c>
      <c r="P308" s="23" t="s">
        <v>649</v>
      </c>
    </row>
    <row r="309" spans="1:16" ht="13.5" thickBot="1" x14ac:dyDescent="0.25">
      <c r="A309" s="8" t="str">
        <f t="shared" si="24"/>
        <v> AVSJ 7.36 </v>
      </c>
      <c r="B309" s="1" t="str">
        <f t="shared" si="25"/>
        <v>I</v>
      </c>
      <c r="C309" s="8">
        <f t="shared" si="26"/>
        <v>42628.747000000003</v>
      </c>
      <c r="D309" s="7" t="str">
        <f t="shared" si="27"/>
        <v>vis</v>
      </c>
      <c r="E309" s="20">
        <f>VLOOKUP(C309,Active!C$21:E$971,3,FALSE)</f>
        <v>-631.98706837514885</v>
      </c>
      <c r="F309" s="1" t="s">
        <v>205</v>
      </c>
      <c r="G309" s="7" t="str">
        <f t="shared" si="28"/>
        <v>42628.747</v>
      </c>
      <c r="H309" s="8">
        <f t="shared" si="29"/>
        <v>-632</v>
      </c>
      <c r="I309" s="21" t="s">
        <v>668</v>
      </c>
      <c r="J309" s="22" t="s">
        <v>669</v>
      </c>
      <c r="K309" s="21">
        <v>-632</v>
      </c>
      <c r="L309" s="21" t="s">
        <v>660</v>
      </c>
      <c r="M309" s="22" t="s">
        <v>212</v>
      </c>
      <c r="N309" s="22"/>
      <c r="O309" s="23" t="s">
        <v>670</v>
      </c>
      <c r="P309" s="23" t="s">
        <v>649</v>
      </c>
    </row>
    <row r="310" spans="1:16" ht="13.5" thickBot="1" x14ac:dyDescent="0.25">
      <c r="A310" s="8" t="str">
        <f t="shared" si="24"/>
        <v> AOEB 8 </v>
      </c>
      <c r="B310" s="1" t="str">
        <f t="shared" si="25"/>
        <v>I</v>
      </c>
      <c r="C310" s="8">
        <f t="shared" si="26"/>
        <v>49812.788999999997</v>
      </c>
      <c r="D310" s="7" t="str">
        <f t="shared" si="27"/>
        <v>vis</v>
      </c>
      <c r="E310" s="20">
        <f>VLOOKUP(C310,Active!C$21:E$971,3,FALSE)</f>
        <v>2536.9765026518512</v>
      </c>
      <c r="F310" s="1" t="s">
        <v>205</v>
      </c>
      <c r="G310" s="7" t="str">
        <f t="shared" si="28"/>
        <v>49812.789</v>
      </c>
      <c r="H310" s="8">
        <f t="shared" si="29"/>
        <v>2537</v>
      </c>
      <c r="I310" s="21" t="s">
        <v>1011</v>
      </c>
      <c r="J310" s="22" t="s">
        <v>1012</v>
      </c>
      <c r="K310" s="21">
        <v>2537</v>
      </c>
      <c r="L310" s="21" t="s">
        <v>1013</v>
      </c>
      <c r="M310" s="22" t="s">
        <v>212</v>
      </c>
      <c r="N310" s="22"/>
      <c r="O310" s="23" t="s">
        <v>653</v>
      </c>
      <c r="P310" s="23" t="s">
        <v>1014</v>
      </c>
    </row>
    <row r="311" spans="1:16" ht="13.5" thickBot="1" x14ac:dyDescent="0.25">
      <c r="A311" s="8" t="str">
        <f t="shared" si="24"/>
        <v>VSB 47 </v>
      </c>
      <c r="B311" s="1" t="str">
        <f t="shared" si="25"/>
        <v>I</v>
      </c>
      <c r="C311" s="8">
        <f t="shared" si="26"/>
        <v>49926.127999999997</v>
      </c>
      <c r="D311" s="7" t="str">
        <f t="shared" si="27"/>
        <v>vis</v>
      </c>
      <c r="E311" s="20">
        <f>VLOOKUP(C311,Active!C$21:E$971,3,FALSE)</f>
        <v>2586.97163939752</v>
      </c>
      <c r="F311" s="1" t="s">
        <v>205</v>
      </c>
      <c r="G311" s="7" t="str">
        <f t="shared" si="28"/>
        <v>49926.128</v>
      </c>
      <c r="H311" s="8">
        <f t="shared" si="29"/>
        <v>2587</v>
      </c>
      <c r="I311" s="21" t="s">
        <v>1018</v>
      </c>
      <c r="J311" s="22" t="s">
        <v>1019</v>
      </c>
      <c r="K311" s="21">
        <v>2587</v>
      </c>
      <c r="L311" s="21" t="s">
        <v>1020</v>
      </c>
      <c r="M311" s="22" t="s">
        <v>212</v>
      </c>
      <c r="N311" s="22"/>
      <c r="O311" s="23" t="s">
        <v>1021</v>
      </c>
      <c r="P311" s="24" t="s">
        <v>1022</v>
      </c>
    </row>
    <row r="312" spans="1:16" ht="13.5" thickBot="1" x14ac:dyDescent="0.25">
      <c r="A312" s="8" t="str">
        <f t="shared" si="24"/>
        <v> AOEB 8 </v>
      </c>
      <c r="B312" s="1" t="str">
        <f t="shared" si="25"/>
        <v>I</v>
      </c>
      <c r="C312" s="8">
        <f t="shared" si="26"/>
        <v>49960.144</v>
      </c>
      <c r="D312" s="7" t="str">
        <f t="shared" si="27"/>
        <v>vis</v>
      </c>
      <c r="E312" s="20">
        <f>VLOOKUP(C312,Active!C$21:E$971,3,FALSE)</f>
        <v>2601.9764883157286</v>
      </c>
      <c r="F312" s="1" t="s">
        <v>205</v>
      </c>
      <c r="G312" s="7" t="str">
        <f t="shared" si="28"/>
        <v>49960.144</v>
      </c>
      <c r="H312" s="8">
        <f t="shared" si="29"/>
        <v>2602</v>
      </c>
      <c r="I312" s="21" t="s">
        <v>1023</v>
      </c>
      <c r="J312" s="22" t="s">
        <v>1024</v>
      </c>
      <c r="K312" s="21">
        <v>2602</v>
      </c>
      <c r="L312" s="21" t="s">
        <v>1013</v>
      </c>
      <c r="M312" s="22" t="s">
        <v>212</v>
      </c>
      <c r="N312" s="22"/>
      <c r="O312" s="23" t="s">
        <v>648</v>
      </c>
      <c r="P312" s="23" t="s">
        <v>1014</v>
      </c>
    </row>
    <row r="313" spans="1:16" ht="13.5" thickBot="1" x14ac:dyDescent="0.25">
      <c r="A313" s="8" t="str">
        <f t="shared" si="24"/>
        <v> AOEB 8 </v>
      </c>
      <c r="B313" s="1" t="str">
        <f t="shared" si="25"/>
        <v>I</v>
      </c>
      <c r="C313" s="8">
        <f t="shared" si="26"/>
        <v>50211.773999999998</v>
      </c>
      <c r="D313" s="7" t="str">
        <f t="shared" si="27"/>
        <v>vis</v>
      </c>
      <c r="E313" s="20">
        <f>VLOOKUP(C313,Active!C$21:E$971,3,FALSE)</f>
        <v>2712.9733760535114</v>
      </c>
      <c r="F313" s="1" t="s">
        <v>205</v>
      </c>
      <c r="G313" s="7" t="str">
        <f t="shared" si="28"/>
        <v>50211.774</v>
      </c>
      <c r="H313" s="8">
        <f t="shared" si="29"/>
        <v>2713</v>
      </c>
      <c r="I313" s="21" t="s">
        <v>1033</v>
      </c>
      <c r="J313" s="22" t="s">
        <v>1034</v>
      </c>
      <c r="K313" s="21">
        <v>2713</v>
      </c>
      <c r="L313" s="21" t="s">
        <v>1027</v>
      </c>
      <c r="M313" s="22" t="s">
        <v>212</v>
      </c>
      <c r="N313" s="22"/>
      <c r="O313" s="23" t="s">
        <v>821</v>
      </c>
      <c r="P313" s="23" t="s">
        <v>1014</v>
      </c>
    </row>
    <row r="314" spans="1:16" ht="13.5" thickBot="1" x14ac:dyDescent="0.25">
      <c r="A314" s="8" t="str">
        <f t="shared" si="24"/>
        <v> AOEB 8 </v>
      </c>
      <c r="B314" s="1" t="str">
        <f t="shared" si="25"/>
        <v>I</v>
      </c>
      <c r="C314" s="8">
        <f t="shared" si="26"/>
        <v>50304.720999999998</v>
      </c>
      <c r="D314" s="7" t="str">
        <f t="shared" si="27"/>
        <v>vis</v>
      </c>
      <c r="E314" s="20">
        <f>VLOOKUP(C314,Active!C$21:E$971,3,FALSE)</f>
        <v>2753.9733670107257</v>
      </c>
      <c r="F314" s="1" t="s">
        <v>205</v>
      </c>
      <c r="G314" s="7" t="str">
        <f t="shared" si="28"/>
        <v>50304.721</v>
      </c>
      <c r="H314" s="8">
        <f t="shared" si="29"/>
        <v>2754</v>
      </c>
      <c r="I314" s="21" t="s">
        <v>1041</v>
      </c>
      <c r="J314" s="22" t="s">
        <v>1042</v>
      </c>
      <c r="K314" s="21">
        <v>2754</v>
      </c>
      <c r="L314" s="21" t="s">
        <v>1027</v>
      </c>
      <c r="M314" s="22" t="s">
        <v>212</v>
      </c>
      <c r="N314" s="22"/>
      <c r="O314" s="23" t="s">
        <v>653</v>
      </c>
      <c r="P314" s="23" t="s">
        <v>1014</v>
      </c>
    </row>
    <row r="315" spans="1:16" ht="13.5" thickBot="1" x14ac:dyDescent="0.25">
      <c r="A315" s="8" t="str">
        <f t="shared" si="24"/>
        <v> BRNO 32 </v>
      </c>
      <c r="B315" s="1" t="str">
        <f t="shared" si="25"/>
        <v>I</v>
      </c>
      <c r="C315" s="8">
        <f t="shared" si="26"/>
        <v>50515.549599999998</v>
      </c>
      <c r="D315" s="7" t="str">
        <f t="shared" si="27"/>
        <v>vis</v>
      </c>
      <c r="E315" s="20">
        <f>VLOOKUP(C315,Active!C$21:E$971,3,FALSE)</f>
        <v>2846.9722878314315</v>
      </c>
      <c r="F315" s="1" t="s">
        <v>205</v>
      </c>
      <c r="G315" s="7" t="str">
        <f t="shared" si="28"/>
        <v>50515.5496</v>
      </c>
      <c r="H315" s="8">
        <f t="shared" si="29"/>
        <v>2847</v>
      </c>
      <c r="I315" s="21" t="s">
        <v>1043</v>
      </c>
      <c r="J315" s="22" t="s">
        <v>1044</v>
      </c>
      <c r="K315" s="21">
        <v>2847</v>
      </c>
      <c r="L315" s="21" t="s">
        <v>1045</v>
      </c>
      <c r="M315" s="22" t="s">
        <v>212</v>
      </c>
      <c r="N315" s="22"/>
      <c r="O315" s="23" t="s">
        <v>1046</v>
      </c>
      <c r="P315" s="23" t="s">
        <v>1047</v>
      </c>
    </row>
    <row r="316" spans="1:16" ht="13.5" thickBot="1" x14ac:dyDescent="0.25">
      <c r="A316" s="8" t="str">
        <f t="shared" si="24"/>
        <v> BRNO 32 </v>
      </c>
      <c r="B316" s="1" t="str">
        <f t="shared" si="25"/>
        <v>I</v>
      </c>
      <c r="C316" s="8">
        <f t="shared" si="26"/>
        <v>50515.551700000004</v>
      </c>
      <c r="D316" s="7" t="str">
        <f t="shared" si="27"/>
        <v>vis</v>
      </c>
      <c r="E316" s="20">
        <f>VLOOKUP(C316,Active!C$21:E$971,3,FALSE)</f>
        <v>2846.9732141655918</v>
      </c>
      <c r="F316" s="1" t="s">
        <v>205</v>
      </c>
      <c r="G316" s="7" t="str">
        <f t="shared" si="28"/>
        <v>50515.5517</v>
      </c>
      <c r="H316" s="8">
        <f t="shared" si="29"/>
        <v>2847</v>
      </c>
      <c r="I316" s="21" t="s">
        <v>1048</v>
      </c>
      <c r="J316" s="22" t="s">
        <v>1049</v>
      </c>
      <c r="K316" s="21">
        <v>2847</v>
      </c>
      <c r="L316" s="21" t="s">
        <v>1050</v>
      </c>
      <c r="M316" s="22" t="s">
        <v>212</v>
      </c>
      <c r="N316" s="22"/>
      <c r="O316" s="23" t="s">
        <v>1051</v>
      </c>
      <c r="P316" s="23" t="s">
        <v>1047</v>
      </c>
    </row>
    <row r="317" spans="1:16" ht="13.5" thickBot="1" x14ac:dyDescent="0.25">
      <c r="A317" s="8" t="str">
        <f t="shared" si="24"/>
        <v> BRNO 32 </v>
      </c>
      <c r="B317" s="1" t="str">
        <f t="shared" si="25"/>
        <v>I</v>
      </c>
      <c r="C317" s="8">
        <f t="shared" si="26"/>
        <v>50515.553800000002</v>
      </c>
      <c r="D317" s="7" t="str">
        <f t="shared" si="27"/>
        <v>vis</v>
      </c>
      <c r="E317" s="20">
        <f>VLOOKUP(C317,Active!C$21:E$971,3,FALSE)</f>
        <v>2846.9741404997494</v>
      </c>
      <c r="F317" s="1" t="s">
        <v>205</v>
      </c>
      <c r="G317" s="7" t="str">
        <f t="shared" si="28"/>
        <v>50515.5538</v>
      </c>
      <c r="H317" s="8">
        <f t="shared" si="29"/>
        <v>2847</v>
      </c>
      <c r="I317" s="21" t="s">
        <v>1052</v>
      </c>
      <c r="J317" s="22" t="s">
        <v>1053</v>
      </c>
      <c r="K317" s="21">
        <v>2847</v>
      </c>
      <c r="L317" s="21" t="s">
        <v>1054</v>
      </c>
      <c r="M317" s="22" t="s">
        <v>212</v>
      </c>
      <c r="N317" s="22"/>
      <c r="O317" s="23" t="s">
        <v>1055</v>
      </c>
      <c r="P317" s="23" t="s">
        <v>1047</v>
      </c>
    </row>
    <row r="318" spans="1:16" ht="13.5" thickBot="1" x14ac:dyDescent="0.25">
      <c r="A318" s="8" t="str">
        <f t="shared" si="24"/>
        <v> BRNO 32 </v>
      </c>
      <c r="B318" s="1" t="str">
        <f t="shared" si="25"/>
        <v>I</v>
      </c>
      <c r="C318" s="8">
        <f t="shared" si="26"/>
        <v>50667.435700000002</v>
      </c>
      <c r="D318" s="7" t="str">
        <f t="shared" si="27"/>
        <v>vis</v>
      </c>
      <c r="E318" s="20">
        <f>VLOOKUP(C318,Active!C$21:E$971,3,FALSE)</f>
        <v>2913.9709938308361</v>
      </c>
      <c r="F318" s="1" t="s">
        <v>205</v>
      </c>
      <c r="G318" s="7" t="str">
        <f t="shared" si="28"/>
        <v>50667.4357</v>
      </c>
      <c r="H318" s="8">
        <f t="shared" si="29"/>
        <v>2914</v>
      </c>
      <c r="I318" s="21" t="s">
        <v>1065</v>
      </c>
      <c r="J318" s="22" t="s">
        <v>1066</v>
      </c>
      <c r="K318" s="21">
        <v>2914</v>
      </c>
      <c r="L318" s="21" t="s">
        <v>1067</v>
      </c>
      <c r="M318" s="22" t="s">
        <v>212</v>
      </c>
      <c r="N318" s="22"/>
      <c r="O318" s="23" t="s">
        <v>1068</v>
      </c>
      <c r="P318" s="23" t="s">
        <v>1047</v>
      </c>
    </row>
    <row r="319" spans="1:16" ht="13.5" thickBot="1" x14ac:dyDescent="0.25">
      <c r="A319" s="8" t="str">
        <f t="shared" si="24"/>
        <v> BRNO 32 </v>
      </c>
      <c r="B319" s="1" t="str">
        <f t="shared" si="25"/>
        <v>I</v>
      </c>
      <c r="C319" s="8">
        <f t="shared" si="26"/>
        <v>50667.436399999999</v>
      </c>
      <c r="D319" s="7" t="str">
        <f t="shared" si="27"/>
        <v>vis</v>
      </c>
      <c r="E319" s="20">
        <f>VLOOKUP(C319,Active!C$21:E$971,3,FALSE)</f>
        <v>2913.9713026088875</v>
      </c>
      <c r="F319" s="1" t="s">
        <v>205</v>
      </c>
      <c r="G319" s="7" t="str">
        <f t="shared" si="28"/>
        <v>50667.4364</v>
      </c>
      <c r="H319" s="8">
        <f t="shared" si="29"/>
        <v>2914</v>
      </c>
      <c r="I319" s="21" t="s">
        <v>1069</v>
      </c>
      <c r="J319" s="22" t="s">
        <v>1070</v>
      </c>
      <c r="K319" s="21">
        <v>2914</v>
      </c>
      <c r="L319" s="21" t="s">
        <v>1071</v>
      </c>
      <c r="M319" s="22" t="s">
        <v>212</v>
      </c>
      <c r="N319" s="22"/>
      <c r="O319" s="23" t="s">
        <v>1055</v>
      </c>
      <c r="P319" s="23" t="s">
        <v>1047</v>
      </c>
    </row>
    <row r="320" spans="1:16" ht="13.5" thickBot="1" x14ac:dyDescent="0.25">
      <c r="A320" s="8" t="str">
        <f t="shared" si="24"/>
        <v> BRNO 32 </v>
      </c>
      <c r="B320" s="1" t="str">
        <f t="shared" si="25"/>
        <v>I</v>
      </c>
      <c r="C320" s="8">
        <f t="shared" si="26"/>
        <v>50667.436399999999</v>
      </c>
      <c r="D320" s="7" t="str">
        <f t="shared" si="27"/>
        <v>vis</v>
      </c>
      <c r="E320" s="20">
        <f>VLOOKUP(C320,Active!C$21:E$971,3,FALSE)</f>
        <v>2913.9713026088875</v>
      </c>
      <c r="F320" s="1" t="s">
        <v>205</v>
      </c>
      <c r="G320" s="7" t="str">
        <f t="shared" si="28"/>
        <v>50667.4364</v>
      </c>
      <c r="H320" s="8">
        <f t="shared" si="29"/>
        <v>2914</v>
      </c>
      <c r="I320" s="21" t="s">
        <v>1069</v>
      </c>
      <c r="J320" s="22" t="s">
        <v>1070</v>
      </c>
      <c r="K320" s="21">
        <v>2914</v>
      </c>
      <c r="L320" s="21" t="s">
        <v>1071</v>
      </c>
      <c r="M320" s="22" t="s">
        <v>212</v>
      </c>
      <c r="N320" s="22"/>
      <c r="O320" s="23" t="s">
        <v>1072</v>
      </c>
      <c r="P320" s="23" t="s">
        <v>1047</v>
      </c>
    </row>
    <row r="321" spans="1:16" ht="13.5" thickBot="1" x14ac:dyDescent="0.25">
      <c r="A321" s="8" t="str">
        <f t="shared" si="24"/>
        <v> BRNO 32 </v>
      </c>
      <c r="B321" s="1" t="str">
        <f t="shared" si="25"/>
        <v>I</v>
      </c>
      <c r="C321" s="8">
        <f t="shared" si="26"/>
        <v>50667.442000000003</v>
      </c>
      <c r="D321" s="7" t="str">
        <f t="shared" si="27"/>
        <v>vis</v>
      </c>
      <c r="E321" s="20">
        <f>VLOOKUP(C321,Active!C$21:E$971,3,FALSE)</f>
        <v>2913.9737728333112</v>
      </c>
      <c r="F321" s="1" t="s">
        <v>205</v>
      </c>
      <c r="G321" s="7" t="str">
        <f t="shared" si="28"/>
        <v>50667.4420</v>
      </c>
      <c r="H321" s="8">
        <f t="shared" si="29"/>
        <v>2914</v>
      </c>
      <c r="I321" s="21" t="s">
        <v>1073</v>
      </c>
      <c r="J321" s="22" t="s">
        <v>1074</v>
      </c>
      <c r="K321" s="21">
        <v>2914</v>
      </c>
      <c r="L321" s="21" t="s">
        <v>1075</v>
      </c>
      <c r="M321" s="22" t="s">
        <v>212</v>
      </c>
      <c r="N321" s="22"/>
      <c r="O321" s="23" t="s">
        <v>1076</v>
      </c>
      <c r="P321" s="23" t="s">
        <v>1047</v>
      </c>
    </row>
    <row r="322" spans="1:16" ht="13.5" thickBot="1" x14ac:dyDescent="0.25">
      <c r="A322" s="8" t="str">
        <f t="shared" si="24"/>
        <v> AOEB 8 </v>
      </c>
      <c r="B322" s="1" t="str">
        <f t="shared" si="25"/>
        <v>I</v>
      </c>
      <c r="C322" s="8">
        <f t="shared" si="26"/>
        <v>50669.711000000003</v>
      </c>
      <c r="D322" s="7" t="str">
        <f t="shared" si="27"/>
        <v>vis</v>
      </c>
      <c r="E322" s="20">
        <f>VLOOKUP(C322,Active!C$21:E$971,3,FALSE)</f>
        <v>2914.9746548357634</v>
      </c>
      <c r="F322" s="1" t="s">
        <v>205</v>
      </c>
      <c r="G322" s="7" t="str">
        <f t="shared" si="28"/>
        <v>50669.711</v>
      </c>
      <c r="H322" s="8">
        <f t="shared" si="29"/>
        <v>2915</v>
      </c>
      <c r="I322" s="21" t="s">
        <v>1077</v>
      </c>
      <c r="J322" s="22" t="s">
        <v>1078</v>
      </c>
      <c r="K322" s="21">
        <v>2915</v>
      </c>
      <c r="L322" s="21" t="s">
        <v>1079</v>
      </c>
      <c r="M322" s="22" t="s">
        <v>212</v>
      </c>
      <c r="N322" s="22"/>
      <c r="O322" s="23" t="s">
        <v>648</v>
      </c>
      <c r="P322" s="23" t="s">
        <v>1014</v>
      </c>
    </row>
    <row r="323" spans="1:16" ht="13.5" thickBot="1" x14ac:dyDescent="0.25">
      <c r="A323" s="8" t="str">
        <f t="shared" si="24"/>
        <v> AOEB 8 </v>
      </c>
      <c r="B323" s="1" t="str">
        <f t="shared" si="25"/>
        <v>I</v>
      </c>
      <c r="C323" s="8">
        <f t="shared" si="26"/>
        <v>50950.803999999996</v>
      </c>
      <c r="D323" s="7" t="str">
        <f t="shared" si="27"/>
        <v>vis</v>
      </c>
      <c r="E323" s="20">
        <f>VLOOKUP(C323,Active!C$21:E$971,3,FALSE)</f>
        <v>3038.9680108142884</v>
      </c>
      <c r="F323" s="1" t="s">
        <v>205</v>
      </c>
      <c r="G323" s="7" t="str">
        <f t="shared" si="28"/>
        <v>50950.804</v>
      </c>
      <c r="H323" s="8">
        <f t="shared" si="29"/>
        <v>3039</v>
      </c>
      <c r="I323" s="21" t="s">
        <v>1090</v>
      </c>
      <c r="J323" s="22" t="s">
        <v>1091</v>
      </c>
      <c r="K323" s="21">
        <v>3039</v>
      </c>
      <c r="L323" s="21" t="s">
        <v>1092</v>
      </c>
      <c r="M323" s="22" t="s">
        <v>212</v>
      </c>
      <c r="N323" s="22"/>
      <c r="O323" s="23" t="s">
        <v>681</v>
      </c>
      <c r="P323" s="23" t="s">
        <v>1014</v>
      </c>
    </row>
    <row r="324" spans="1:16" ht="13.5" thickBot="1" x14ac:dyDescent="0.25">
      <c r="A324" s="8" t="str">
        <f t="shared" si="24"/>
        <v> AOEB 8 </v>
      </c>
      <c r="B324" s="1" t="str">
        <f t="shared" si="25"/>
        <v>I</v>
      </c>
      <c r="C324" s="8">
        <f t="shared" si="26"/>
        <v>50950.807999999997</v>
      </c>
      <c r="D324" s="7" t="str">
        <f t="shared" si="27"/>
        <v>vis</v>
      </c>
      <c r="E324" s="20">
        <f>VLOOKUP(C324,Active!C$21:E$971,3,FALSE)</f>
        <v>3038.9697752603042</v>
      </c>
      <c r="F324" s="1" t="s">
        <v>205</v>
      </c>
      <c r="G324" s="7" t="str">
        <f t="shared" si="28"/>
        <v>50950.808</v>
      </c>
      <c r="H324" s="8">
        <f t="shared" si="29"/>
        <v>3039</v>
      </c>
      <c r="I324" s="21" t="s">
        <v>1093</v>
      </c>
      <c r="J324" s="22" t="s">
        <v>1094</v>
      </c>
      <c r="K324" s="21">
        <v>3039</v>
      </c>
      <c r="L324" s="21" t="s">
        <v>1095</v>
      </c>
      <c r="M324" s="22" t="s">
        <v>212</v>
      </c>
      <c r="N324" s="22"/>
      <c r="O324" s="23" t="s">
        <v>648</v>
      </c>
      <c r="P324" s="23" t="s">
        <v>1014</v>
      </c>
    </row>
    <row r="325" spans="1:16" ht="13.5" thickBot="1" x14ac:dyDescent="0.25">
      <c r="A325" s="8" t="str">
        <f t="shared" si="24"/>
        <v> AOEB 8 </v>
      </c>
      <c r="B325" s="1" t="str">
        <f t="shared" si="25"/>
        <v>I</v>
      </c>
      <c r="C325" s="8">
        <f t="shared" si="26"/>
        <v>50984.805999999997</v>
      </c>
      <c r="D325" s="7" t="str">
        <f t="shared" si="27"/>
        <v>vis</v>
      </c>
      <c r="E325" s="20">
        <f>VLOOKUP(C325,Active!C$21:E$971,3,FALSE)</f>
        <v>3053.9666841714402</v>
      </c>
      <c r="F325" s="1" t="s">
        <v>205</v>
      </c>
      <c r="G325" s="7" t="str">
        <f t="shared" si="28"/>
        <v>50984.806</v>
      </c>
      <c r="H325" s="8">
        <f t="shared" si="29"/>
        <v>3054</v>
      </c>
      <c r="I325" s="21" t="s">
        <v>1096</v>
      </c>
      <c r="J325" s="22" t="s">
        <v>1097</v>
      </c>
      <c r="K325" s="21">
        <v>3054</v>
      </c>
      <c r="L325" s="21" t="s">
        <v>1098</v>
      </c>
      <c r="M325" s="22" t="s">
        <v>212</v>
      </c>
      <c r="N325" s="22"/>
      <c r="O325" s="23" t="s">
        <v>821</v>
      </c>
      <c r="P325" s="23" t="s">
        <v>1014</v>
      </c>
    </row>
    <row r="326" spans="1:16" ht="13.5" thickBot="1" x14ac:dyDescent="0.25">
      <c r="A326" s="8" t="str">
        <f t="shared" si="24"/>
        <v> BBS 122 </v>
      </c>
      <c r="B326" s="1" t="str">
        <f t="shared" si="25"/>
        <v>I</v>
      </c>
      <c r="C326" s="8">
        <f t="shared" si="26"/>
        <v>51619.548999999999</v>
      </c>
      <c r="D326" s="7" t="str">
        <f t="shared" si="27"/>
        <v>vis</v>
      </c>
      <c r="E326" s="20">
        <f>VLOOKUP(C326,Active!C$21:E$971,3,FALSE)</f>
        <v>3333.9591235202638</v>
      </c>
      <c r="F326" s="1" t="s">
        <v>205</v>
      </c>
      <c r="G326" s="7" t="str">
        <f t="shared" si="28"/>
        <v>51619.549</v>
      </c>
      <c r="H326" s="8">
        <f t="shared" si="29"/>
        <v>3334</v>
      </c>
      <c r="I326" s="21" t="s">
        <v>1106</v>
      </c>
      <c r="J326" s="22" t="s">
        <v>1107</v>
      </c>
      <c r="K326" s="21">
        <v>3334</v>
      </c>
      <c r="L326" s="21" t="s">
        <v>1108</v>
      </c>
      <c r="M326" s="22" t="s">
        <v>212</v>
      </c>
      <c r="N326" s="22"/>
      <c r="O326" s="23" t="s">
        <v>614</v>
      </c>
      <c r="P326" s="23" t="s">
        <v>1109</v>
      </c>
    </row>
    <row r="327" spans="1:16" ht="13.5" thickBot="1" x14ac:dyDescent="0.25">
      <c r="A327" s="8" t="str">
        <f t="shared" si="24"/>
        <v> BRNO 32 </v>
      </c>
      <c r="B327" s="1" t="str">
        <f t="shared" si="25"/>
        <v>I</v>
      </c>
      <c r="C327" s="8">
        <f t="shared" si="26"/>
        <v>51678.49</v>
      </c>
      <c r="D327" s="7" t="str">
        <f t="shared" si="27"/>
        <v>vis</v>
      </c>
      <c r="E327" s="20">
        <f>VLOOKUP(C327,Active!C$21:E$971,3,FALSE)</f>
        <v>3359.9586766743096</v>
      </c>
      <c r="F327" s="1" t="s">
        <v>205</v>
      </c>
      <c r="G327" s="7" t="str">
        <f t="shared" si="28"/>
        <v>51678.4900</v>
      </c>
      <c r="H327" s="8">
        <f t="shared" si="29"/>
        <v>3360</v>
      </c>
      <c r="I327" s="21" t="s">
        <v>1110</v>
      </c>
      <c r="J327" s="22" t="s">
        <v>1111</v>
      </c>
      <c r="K327" s="21">
        <v>3360</v>
      </c>
      <c r="L327" s="21" t="s">
        <v>1112</v>
      </c>
      <c r="M327" s="22" t="s">
        <v>212</v>
      </c>
      <c r="N327" s="22"/>
      <c r="O327" s="23" t="s">
        <v>1113</v>
      </c>
      <c r="P327" s="23" t="s">
        <v>1047</v>
      </c>
    </row>
    <row r="328" spans="1:16" ht="13.5" thickBot="1" x14ac:dyDescent="0.25">
      <c r="A328" s="8" t="str">
        <f t="shared" si="24"/>
        <v> BBS 123 </v>
      </c>
      <c r="B328" s="1" t="str">
        <f t="shared" si="25"/>
        <v>I</v>
      </c>
      <c r="C328" s="8">
        <f t="shared" si="26"/>
        <v>51703.428</v>
      </c>
      <c r="D328" s="7" t="str">
        <f t="shared" si="27"/>
        <v>vis</v>
      </c>
      <c r="E328" s="20">
        <f>VLOOKUP(C328,Active!C$21:E$971,3,FALSE)</f>
        <v>3370.9591153597012</v>
      </c>
      <c r="F328" s="1" t="s">
        <v>205</v>
      </c>
      <c r="G328" s="7" t="str">
        <f t="shared" si="28"/>
        <v>51703.428</v>
      </c>
      <c r="H328" s="8">
        <f t="shared" si="29"/>
        <v>3371</v>
      </c>
      <c r="I328" s="21" t="s">
        <v>1114</v>
      </c>
      <c r="J328" s="22" t="s">
        <v>1115</v>
      </c>
      <c r="K328" s="21">
        <v>3371</v>
      </c>
      <c r="L328" s="21" t="s">
        <v>1108</v>
      </c>
      <c r="M328" s="22" t="s">
        <v>212</v>
      </c>
      <c r="N328" s="22"/>
      <c r="O328" s="23" t="s">
        <v>614</v>
      </c>
      <c r="P328" s="23" t="s">
        <v>1116</v>
      </c>
    </row>
    <row r="329" spans="1:16" ht="13.5" thickBot="1" x14ac:dyDescent="0.25">
      <c r="A329" s="8" t="str">
        <f t="shared" si="24"/>
        <v> AOEB 8 </v>
      </c>
      <c r="B329" s="1" t="str">
        <f t="shared" si="25"/>
        <v>I</v>
      </c>
      <c r="C329" s="8">
        <f t="shared" si="26"/>
        <v>51705.694000000003</v>
      </c>
      <c r="D329" s="7" t="str">
        <f t="shared" si="27"/>
        <v>vis</v>
      </c>
      <c r="E329" s="20">
        <f>VLOOKUP(C329,Active!C$21:E$971,3,FALSE)</f>
        <v>3371.9586740276432</v>
      </c>
      <c r="F329" s="1" t="s">
        <v>205</v>
      </c>
      <c r="G329" s="7" t="str">
        <f t="shared" si="28"/>
        <v>51705.694</v>
      </c>
      <c r="H329" s="8">
        <f t="shared" si="29"/>
        <v>3372</v>
      </c>
      <c r="I329" s="21" t="s">
        <v>1117</v>
      </c>
      <c r="J329" s="22" t="s">
        <v>1118</v>
      </c>
      <c r="K329" s="21">
        <v>3372</v>
      </c>
      <c r="L329" s="21" t="s">
        <v>1119</v>
      </c>
      <c r="M329" s="22" t="s">
        <v>212</v>
      </c>
      <c r="N329" s="22"/>
      <c r="O329" s="23" t="s">
        <v>766</v>
      </c>
      <c r="P329" s="23" t="s">
        <v>1014</v>
      </c>
    </row>
    <row r="330" spans="1:16" ht="13.5" thickBot="1" x14ac:dyDescent="0.25">
      <c r="A330" s="8" t="str">
        <f t="shared" si="24"/>
        <v> AOEB 8 </v>
      </c>
      <c r="B330" s="1" t="str">
        <f t="shared" si="25"/>
        <v>I</v>
      </c>
      <c r="C330" s="8">
        <f t="shared" si="26"/>
        <v>51705.695</v>
      </c>
      <c r="D330" s="7" t="str">
        <f t="shared" si="27"/>
        <v>vis</v>
      </c>
      <c r="E330" s="20">
        <f>VLOOKUP(C330,Active!C$21:E$971,3,FALSE)</f>
        <v>3371.9591151391455</v>
      </c>
      <c r="F330" s="1" t="s">
        <v>205</v>
      </c>
      <c r="G330" s="7" t="str">
        <f t="shared" si="28"/>
        <v>51705.695</v>
      </c>
      <c r="H330" s="8">
        <f t="shared" si="29"/>
        <v>3372</v>
      </c>
      <c r="I330" s="21" t="s">
        <v>1120</v>
      </c>
      <c r="J330" s="22" t="s">
        <v>1121</v>
      </c>
      <c r="K330" s="21">
        <v>3372</v>
      </c>
      <c r="L330" s="21" t="s">
        <v>1108</v>
      </c>
      <c r="M330" s="22" t="s">
        <v>212</v>
      </c>
      <c r="N330" s="22"/>
      <c r="O330" s="23" t="s">
        <v>648</v>
      </c>
      <c r="P330" s="23" t="s">
        <v>1014</v>
      </c>
    </row>
    <row r="331" spans="1:16" ht="13.5" thickBot="1" x14ac:dyDescent="0.25">
      <c r="A331" s="8" t="str">
        <f t="shared" ref="A331:A344" si="30">P331</f>
        <v> AOEB 8 </v>
      </c>
      <c r="B331" s="1" t="str">
        <f t="shared" ref="B331:B344" si="31">IF(H331=INT(H331),"I","II")</f>
        <v>I</v>
      </c>
      <c r="C331" s="8">
        <f t="shared" ref="C331:C344" si="32">1*G331</f>
        <v>51748.769</v>
      </c>
      <c r="D331" s="7" t="str">
        <f t="shared" ref="D331:D344" si="33">VLOOKUP(F331,I$1:J$5,2,FALSE)</f>
        <v>vis</v>
      </c>
      <c r="E331" s="20">
        <f>VLOOKUP(C331,Active!C$21:E$971,3,FALSE)</f>
        <v>3390.9595520600901</v>
      </c>
      <c r="F331" s="1" t="s">
        <v>205</v>
      </c>
      <c r="G331" s="7" t="str">
        <f t="shared" ref="G331:G344" si="34">MID(I331,3,LEN(I331)-3)</f>
        <v>51748.769</v>
      </c>
      <c r="H331" s="8">
        <f t="shared" ref="H331:H344" si="35">1*K331</f>
        <v>3391</v>
      </c>
      <c r="I331" s="21" t="s">
        <v>1122</v>
      </c>
      <c r="J331" s="22" t="s">
        <v>1123</v>
      </c>
      <c r="K331" s="21">
        <v>3391</v>
      </c>
      <c r="L331" s="21" t="s">
        <v>1124</v>
      </c>
      <c r="M331" s="22" t="s">
        <v>212</v>
      </c>
      <c r="N331" s="22"/>
      <c r="O331" s="23" t="s">
        <v>648</v>
      </c>
      <c r="P331" s="23" t="s">
        <v>1014</v>
      </c>
    </row>
    <row r="332" spans="1:16" ht="13.5" thickBot="1" x14ac:dyDescent="0.25">
      <c r="A332" s="8" t="str">
        <f t="shared" si="30"/>
        <v> AOEB 8 </v>
      </c>
      <c r="B332" s="1" t="str">
        <f t="shared" si="31"/>
        <v>I</v>
      </c>
      <c r="C332" s="8">
        <f t="shared" si="32"/>
        <v>51773.701200000003</v>
      </c>
      <c r="D332" s="7" t="str">
        <f t="shared" si="33"/>
        <v>vis</v>
      </c>
      <c r="E332" s="20">
        <f>VLOOKUP(C332,Active!C$21:E$971,3,FALSE)</f>
        <v>3401.9574322987596</v>
      </c>
      <c r="F332" s="1" t="s">
        <v>205</v>
      </c>
      <c r="G332" s="7" t="str">
        <f t="shared" si="34"/>
        <v>51773.7012</v>
      </c>
      <c r="H332" s="8">
        <f t="shared" si="35"/>
        <v>3402</v>
      </c>
      <c r="I332" s="21" t="s">
        <v>1125</v>
      </c>
      <c r="J332" s="22" t="s">
        <v>1126</v>
      </c>
      <c r="K332" s="21">
        <v>3402</v>
      </c>
      <c r="L332" s="21" t="s">
        <v>1127</v>
      </c>
      <c r="M332" s="22" t="s">
        <v>1128</v>
      </c>
      <c r="N332" s="22" t="s">
        <v>1129</v>
      </c>
      <c r="O332" s="23" t="s">
        <v>1130</v>
      </c>
      <c r="P332" s="23" t="s">
        <v>1014</v>
      </c>
    </row>
    <row r="333" spans="1:16" ht="13.5" thickBot="1" x14ac:dyDescent="0.25">
      <c r="A333" s="8" t="str">
        <f t="shared" si="30"/>
        <v> BBS 124 </v>
      </c>
      <c r="B333" s="1" t="str">
        <f t="shared" si="31"/>
        <v>I</v>
      </c>
      <c r="C333" s="8">
        <f t="shared" si="32"/>
        <v>51934.652999999998</v>
      </c>
      <c r="D333" s="7" t="str">
        <f t="shared" si="33"/>
        <v>vis</v>
      </c>
      <c r="E333" s="20">
        <f>VLOOKUP(C333,Active!C$21:E$971,3,FALSE)</f>
        <v>3472.9551228594783</v>
      </c>
      <c r="F333" s="1" t="s">
        <v>205</v>
      </c>
      <c r="G333" s="7" t="str">
        <f t="shared" si="34"/>
        <v>51934.653</v>
      </c>
      <c r="H333" s="8">
        <f t="shared" si="35"/>
        <v>3473</v>
      </c>
      <c r="I333" s="21" t="s">
        <v>1131</v>
      </c>
      <c r="J333" s="22" t="s">
        <v>1132</v>
      </c>
      <c r="K333" s="21">
        <v>3473</v>
      </c>
      <c r="L333" s="21" t="s">
        <v>1133</v>
      </c>
      <c r="M333" s="22" t="s">
        <v>212</v>
      </c>
      <c r="N333" s="22"/>
      <c r="O333" s="23" t="s">
        <v>614</v>
      </c>
      <c r="P333" s="23" t="s">
        <v>1134</v>
      </c>
    </row>
    <row r="334" spans="1:16" ht="13.5" thickBot="1" x14ac:dyDescent="0.25">
      <c r="A334" s="8" t="str">
        <f t="shared" si="30"/>
        <v> BBS 125 </v>
      </c>
      <c r="B334" s="1" t="str">
        <f t="shared" si="31"/>
        <v>I</v>
      </c>
      <c r="C334" s="8">
        <f t="shared" si="32"/>
        <v>51984.525999999998</v>
      </c>
      <c r="D334" s="7" t="str">
        <f t="shared" si="33"/>
        <v>vis</v>
      </c>
      <c r="E334" s="20">
        <f>VLOOKUP(C334,Active!C$21:E$971,3,FALSE)</f>
        <v>3494.9546768957475</v>
      </c>
      <c r="F334" s="1" t="s">
        <v>205</v>
      </c>
      <c r="G334" s="7" t="str">
        <f t="shared" si="34"/>
        <v>51984.526</v>
      </c>
      <c r="H334" s="8">
        <f t="shared" si="35"/>
        <v>3495</v>
      </c>
      <c r="I334" s="21" t="s">
        <v>1135</v>
      </c>
      <c r="J334" s="22" t="s">
        <v>1136</v>
      </c>
      <c r="K334" s="21">
        <v>3495</v>
      </c>
      <c r="L334" s="21" t="s">
        <v>1137</v>
      </c>
      <c r="M334" s="22" t="s">
        <v>212</v>
      </c>
      <c r="N334" s="22"/>
      <c r="O334" s="23" t="s">
        <v>614</v>
      </c>
      <c r="P334" s="23" t="s">
        <v>1138</v>
      </c>
    </row>
    <row r="335" spans="1:16" ht="13.5" thickBot="1" x14ac:dyDescent="0.25">
      <c r="A335" s="8" t="str">
        <f t="shared" si="30"/>
        <v> AOEB 8 </v>
      </c>
      <c r="B335" s="1" t="str">
        <f t="shared" si="31"/>
        <v>I</v>
      </c>
      <c r="C335" s="8">
        <f t="shared" si="32"/>
        <v>52070.671000000002</v>
      </c>
      <c r="D335" s="7" t="str">
        <f t="shared" si="33"/>
        <v>vis</v>
      </c>
      <c r="E335" s="20">
        <f>VLOOKUP(C335,Active!C$21:E$971,3,FALSE)</f>
        <v>3532.9542274031269</v>
      </c>
      <c r="F335" s="1" t="s">
        <v>205</v>
      </c>
      <c r="G335" s="7" t="str">
        <f t="shared" si="34"/>
        <v>52070.671</v>
      </c>
      <c r="H335" s="8">
        <f t="shared" si="35"/>
        <v>3533</v>
      </c>
      <c r="I335" s="21" t="s">
        <v>1139</v>
      </c>
      <c r="J335" s="22" t="s">
        <v>1140</v>
      </c>
      <c r="K335" s="21">
        <v>3533</v>
      </c>
      <c r="L335" s="21" t="s">
        <v>1141</v>
      </c>
      <c r="M335" s="22" t="s">
        <v>212</v>
      </c>
      <c r="N335" s="22"/>
      <c r="O335" s="23" t="s">
        <v>766</v>
      </c>
      <c r="P335" s="23" t="s">
        <v>1014</v>
      </c>
    </row>
    <row r="336" spans="1:16" ht="13.5" thickBot="1" x14ac:dyDescent="0.25">
      <c r="A336" s="8" t="str">
        <f t="shared" si="30"/>
        <v> AOEB 8 </v>
      </c>
      <c r="B336" s="1" t="str">
        <f t="shared" si="31"/>
        <v>I</v>
      </c>
      <c r="C336" s="8">
        <f t="shared" si="32"/>
        <v>52104.675000000003</v>
      </c>
      <c r="D336" s="7" t="str">
        <f t="shared" si="33"/>
        <v>vis</v>
      </c>
      <c r="E336" s="20">
        <f>VLOOKUP(C336,Active!C$21:E$971,3,FALSE)</f>
        <v>3547.9537829832871</v>
      </c>
      <c r="F336" s="1" t="s">
        <v>205</v>
      </c>
      <c r="G336" s="7" t="str">
        <f t="shared" si="34"/>
        <v>52104.675</v>
      </c>
      <c r="H336" s="8">
        <f t="shared" si="35"/>
        <v>3548</v>
      </c>
      <c r="I336" s="21" t="s">
        <v>1142</v>
      </c>
      <c r="J336" s="22" t="s">
        <v>1143</v>
      </c>
      <c r="K336" s="21">
        <v>3548</v>
      </c>
      <c r="L336" s="21" t="s">
        <v>1144</v>
      </c>
      <c r="M336" s="22" t="s">
        <v>212</v>
      </c>
      <c r="N336" s="22"/>
      <c r="O336" s="23" t="s">
        <v>648</v>
      </c>
      <c r="P336" s="23" t="s">
        <v>1014</v>
      </c>
    </row>
    <row r="337" spans="1:16" ht="13.5" thickBot="1" x14ac:dyDescent="0.25">
      <c r="A337" s="8" t="str">
        <f t="shared" si="30"/>
        <v> AOEB 8 </v>
      </c>
      <c r="B337" s="1" t="str">
        <f t="shared" si="31"/>
        <v>I</v>
      </c>
      <c r="C337" s="8">
        <f t="shared" si="32"/>
        <v>52435.65</v>
      </c>
      <c r="D337" s="7" t="str">
        <f t="shared" si="33"/>
        <v>vis</v>
      </c>
      <c r="E337" s="20">
        <f>VLOOKUP(C337,Active!C$21:E$971,3,FALSE)</f>
        <v>3693.950663001619</v>
      </c>
      <c r="F337" s="1" t="s">
        <v>205</v>
      </c>
      <c r="G337" s="7" t="str">
        <f t="shared" si="34"/>
        <v>52435.650</v>
      </c>
      <c r="H337" s="8">
        <f t="shared" si="35"/>
        <v>3694</v>
      </c>
      <c r="I337" s="21" t="s">
        <v>1145</v>
      </c>
      <c r="J337" s="22" t="s">
        <v>1146</v>
      </c>
      <c r="K337" s="21">
        <v>3694</v>
      </c>
      <c r="L337" s="21" t="s">
        <v>1147</v>
      </c>
      <c r="M337" s="22" t="s">
        <v>212</v>
      </c>
      <c r="N337" s="22"/>
      <c r="O337" s="23" t="s">
        <v>1148</v>
      </c>
      <c r="P337" s="23" t="s">
        <v>1014</v>
      </c>
    </row>
    <row r="338" spans="1:16" ht="13.5" thickBot="1" x14ac:dyDescent="0.25">
      <c r="A338" s="8" t="str">
        <f t="shared" si="30"/>
        <v> AOEB 8 </v>
      </c>
      <c r="B338" s="1" t="str">
        <f t="shared" si="31"/>
        <v>I</v>
      </c>
      <c r="C338" s="8">
        <f t="shared" si="32"/>
        <v>52775.680399999997</v>
      </c>
      <c r="D338" s="7" t="str">
        <f t="shared" si="33"/>
        <v>vis</v>
      </c>
      <c r="E338" s="20">
        <f>VLOOKUP(C338,Active!C$21:E$971,3,FALSE)</f>
        <v>3843.9419841327772</v>
      </c>
      <c r="F338" s="1" t="s">
        <v>205</v>
      </c>
      <c r="G338" s="7" t="str">
        <f t="shared" si="34"/>
        <v>52775.6804</v>
      </c>
      <c r="H338" s="8">
        <f t="shared" si="35"/>
        <v>3844</v>
      </c>
      <c r="I338" s="21" t="s">
        <v>1157</v>
      </c>
      <c r="J338" s="22" t="s">
        <v>1158</v>
      </c>
      <c r="K338" s="21">
        <v>3844</v>
      </c>
      <c r="L338" s="21" t="s">
        <v>1159</v>
      </c>
      <c r="M338" s="22" t="s">
        <v>1128</v>
      </c>
      <c r="N338" s="22" t="s">
        <v>1129</v>
      </c>
      <c r="O338" s="23" t="s">
        <v>648</v>
      </c>
      <c r="P338" s="23" t="s">
        <v>1014</v>
      </c>
    </row>
    <row r="339" spans="1:16" ht="13.5" thickBot="1" x14ac:dyDescent="0.25">
      <c r="A339" s="8" t="str">
        <f t="shared" si="30"/>
        <v> AOEB 12 </v>
      </c>
      <c r="B339" s="1" t="str">
        <f t="shared" si="31"/>
        <v>I</v>
      </c>
      <c r="C339" s="8">
        <f t="shared" si="32"/>
        <v>53548.7</v>
      </c>
      <c r="D339" s="7" t="str">
        <f t="shared" si="33"/>
        <v>vis</v>
      </c>
      <c r="E339" s="20">
        <f>VLOOKUP(C339,Active!C$21:E$971,3,FALSE)</f>
        <v>4184.9298224680579</v>
      </c>
      <c r="F339" s="1" t="s">
        <v>205</v>
      </c>
      <c r="G339" s="7" t="str">
        <f t="shared" si="34"/>
        <v>53548.700</v>
      </c>
      <c r="H339" s="8">
        <f t="shared" si="35"/>
        <v>4185</v>
      </c>
      <c r="I339" s="21" t="s">
        <v>1168</v>
      </c>
      <c r="J339" s="22" t="s">
        <v>1169</v>
      </c>
      <c r="K339" s="21">
        <v>4185</v>
      </c>
      <c r="L339" s="21" t="s">
        <v>1170</v>
      </c>
      <c r="M339" s="22" t="s">
        <v>1128</v>
      </c>
      <c r="N339" s="22" t="s">
        <v>1129</v>
      </c>
      <c r="O339" s="23" t="s">
        <v>1171</v>
      </c>
      <c r="P339" s="23" t="s">
        <v>1172</v>
      </c>
    </row>
    <row r="340" spans="1:16" ht="13.5" thickBot="1" x14ac:dyDescent="0.25">
      <c r="A340" s="8" t="str">
        <f t="shared" si="30"/>
        <v> AOEB 12 </v>
      </c>
      <c r="B340" s="1" t="str">
        <f t="shared" si="31"/>
        <v>I</v>
      </c>
      <c r="C340" s="8">
        <f t="shared" si="32"/>
        <v>53879.675900000002</v>
      </c>
      <c r="D340" s="7" t="str">
        <f t="shared" si="33"/>
        <v>vis</v>
      </c>
      <c r="E340" s="20">
        <f>VLOOKUP(C340,Active!C$21:E$971,3,FALSE)</f>
        <v>4330.9270994867456</v>
      </c>
      <c r="F340" s="1" t="s">
        <v>205</v>
      </c>
      <c r="G340" s="7" t="str">
        <f t="shared" si="34"/>
        <v>53879.6759</v>
      </c>
      <c r="H340" s="8">
        <f t="shared" si="35"/>
        <v>4331</v>
      </c>
      <c r="I340" s="21" t="s">
        <v>1181</v>
      </c>
      <c r="J340" s="22" t="s">
        <v>1182</v>
      </c>
      <c r="K340" s="21">
        <v>4331</v>
      </c>
      <c r="L340" s="21" t="s">
        <v>1183</v>
      </c>
      <c r="M340" s="22" t="s">
        <v>1128</v>
      </c>
      <c r="N340" s="22" t="s">
        <v>1129</v>
      </c>
      <c r="O340" s="23" t="s">
        <v>648</v>
      </c>
      <c r="P340" s="23" t="s">
        <v>1172</v>
      </c>
    </row>
    <row r="341" spans="1:16" ht="13.5" thickBot="1" x14ac:dyDescent="0.25">
      <c r="A341" s="8" t="str">
        <f t="shared" si="30"/>
        <v> AOEB 12 </v>
      </c>
      <c r="B341" s="1" t="str">
        <f t="shared" si="31"/>
        <v>I</v>
      </c>
      <c r="C341" s="8">
        <f t="shared" si="32"/>
        <v>53888.743799999997</v>
      </c>
      <c r="D341" s="7" t="str">
        <f t="shared" si="33"/>
        <v>vis</v>
      </c>
      <c r="E341" s="20">
        <f>VLOOKUP(C341,Active!C$21:E$971,3,FALSE)</f>
        <v>4334.9270544933697</v>
      </c>
      <c r="F341" s="1" t="s">
        <v>205</v>
      </c>
      <c r="G341" s="7" t="str">
        <f t="shared" si="34"/>
        <v>53888.7438</v>
      </c>
      <c r="H341" s="8">
        <f t="shared" si="35"/>
        <v>4335</v>
      </c>
      <c r="I341" s="21" t="s">
        <v>1184</v>
      </c>
      <c r="J341" s="22" t="s">
        <v>1185</v>
      </c>
      <c r="K341" s="21">
        <v>4335</v>
      </c>
      <c r="L341" s="21" t="s">
        <v>1186</v>
      </c>
      <c r="M341" s="22" t="s">
        <v>1128</v>
      </c>
      <c r="N341" s="22" t="s">
        <v>1129</v>
      </c>
      <c r="O341" s="23" t="s">
        <v>1187</v>
      </c>
      <c r="P341" s="23" t="s">
        <v>1172</v>
      </c>
    </row>
    <row r="342" spans="1:16" ht="13.5" thickBot="1" x14ac:dyDescent="0.25">
      <c r="A342" s="8" t="str">
        <f t="shared" si="30"/>
        <v> AOEB 12 </v>
      </c>
      <c r="B342" s="1" t="str">
        <f t="shared" si="31"/>
        <v>I</v>
      </c>
      <c r="C342" s="8">
        <f t="shared" si="32"/>
        <v>54219.719400000002</v>
      </c>
      <c r="D342" s="7" t="str">
        <f t="shared" si="33"/>
        <v>vis</v>
      </c>
      <c r="E342" s="20">
        <f>VLOOKUP(C342,Active!C$21:E$971,3,FALSE)</f>
        <v>4480.9241991786075</v>
      </c>
      <c r="F342" s="1" t="s">
        <v>205</v>
      </c>
      <c r="G342" s="7" t="str">
        <f t="shared" si="34"/>
        <v>54219.7194</v>
      </c>
      <c r="H342" s="8">
        <f t="shared" si="35"/>
        <v>4481</v>
      </c>
      <c r="I342" s="21" t="s">
        <v>1210</v>
      </c>
      <c r="J342" s="22" t="s">
        <v>1211</v>
      </c>
      <c r="K342" s="21" t="s">
        <v>1212</v>
      </c>
      <c r="L342" s="21" t="s">
        <v>1213</v>
      </c>
      <c r="M342" s="22" t="s">
        <v>1128</v>
      </c>
      <c r="N342" s="22" t="s">
        <v>1129</v>
      </c>
      <c r="O342" s="23" t="s">
        <v>648</v>
      </c>
      <c r="P342" s="23" t="s">
        <v>1172</v>
      </c>
    </row>
    <row r="343" spans="1:16" ht="13.5" thickBot="1" x14ac:dyDescent="0.25">
      <c r="A343" s="8" t="str">
        <f t="shared" si="30"/>
        <v> JAAVSO 41;122 </v>
      </c>
      <c r="B343" s="1" t="str">
        <f t="shared" si="31"/>
        <v>I</v>
      </c>
      <c r="C343" s="8">
        <f t="shared" si="32"/>
        <v>56062.744200000001</v>
      </c>
      <c r="D343" s="7" t="str">
        <f t="shared" si="33"/>
        <v>vis</v>
      </c>
      <c r="E343" s="20">
        <f>VLOOKUP(C343,Active!C$21:E$971,3,FALSE)</f>
        <v>5293.9036405152983</v>
      </c>
      <c r="F343" s="1" t="s">
        <v>205</v>
      </c>
      <c r="G343" s="7" t="str">
        <f t="shared" si="34"/>
        <v>56062.7442</v>
      </c>
      <c r="H343" s="8">
        <f t="shared" si="35"/>
        <v>5294</v>
      </c>
      <c r="I343" s="21" t="s">
        <v>1274</v>
      </c>
      <c r="J343" s="22" t="s">
        <v>1275</v>
      </c>
      <c r="K343" s="21" t="s">
        <v>1276</v>
      </c>
      <c r="L343" s="21" t="s">
        <v>1277</v>
      </c>
      <c r="M343" s="22" t="s">
        <v>1128</v>
      </c>
      <c r="N343" s="22" t="s">
        <v>205</v>
      </c>
      <c r="O343" s="23" t="s">
        <v>648</v>
      </c>
      <c r="P343" s="23" t="s">
        <v>1278</v>
      </c>
    </row>
    <row r="344" spans="1:16" ht="13.5" thickBot="1" x14ac:dyDescent="0.25">
      <c r="A344" s="8" t="str">
        <f t="shared" si="30"/>
        <v> JAAVSO 43-1 </v>
      </c>
      <c r="B344" s="1" t="str">
        <f t="shared" si="31"/>
        <v>I</v>
      </c>
      <c r="C344" s="8">
        <f t="shared" si="32"/>
        <v>57082.881600000001</v>
      </c>
      <c r="D344" s="7" t="str">
        <f t="shared" si="33"/>
        <v>vis</v>
      </c>
      <c r="E344" s="20">
        <f>VLOOKUP(C344,Active!C$21:E$971,3,FALSE)</f>
        <v>5743.8979832602599</v>
      </c>
      <c r="F344" s="1" t="s">
        <v>205</v>
      </c>
      <c r="G344" s="7" t="str">
        <f t="shared" si="34"/>
        <v>57082.8816</v>
      </c>
      <c r="H344" s="8">
        <f t="shared" si="35"/>
        <v>5744</v>
      </c>
      <c r="I344" s="21" t="s">
        <v>1302</v>
      </c>
      <c r="J344" s="22" t="s">
        <v>1303</v>
      </c>
      <c r="K344" s="21" t="s">
        <v>1304</v>
      </c>
      <c r="L344" s="21" t="s">
        <v>1305</v>
      </c>
      <c r="M344" s="22" t="s">
        <v>1128</v>
      </c>
      <c r="N344" s="22" t="s">
        <v>205</v>
      </c>
      <c r="O344" s="23" t="s">
        <v>1240</v>
      </c>
      <c r="P344" s="23" t="s">
        <v>1306</v>
      </c>
    </row>
    <row r="345" spans="1:16" x14ac:dyDescent="0.2">
      <c r="B345" s="1"/>
      <c r="E345" s="20"/>
      <c r="F345" s="1"/>
    </row>
    <row r="346" spans="1:16" x14ac:dyDescent="0.2">
      <c r="B346" s="1"/>
      <c r="E346" s="20"/>
      <c r="F346" s="1"/>
    </row>
    <row r="347" spans="1:16" x14ac:dyDescent="0.2">
      <c r="B347" s="1"/>
      <c r="E347" s="20"/>
      <c r="F347" s="1"/>
    </row>
    <row r="348" spans="1:16" x14ac:dyDescent="0.2">
      <c r="B348" s="1"/>
      <c r="E348" s="20"/>
      <c r="F348" s="1"/>
    </row>
    <row r="349" spans="1:16" x14ac:dyDescent="0.2">
      <c r="B349" s="1"/>
      <c r="E349" s="20"/>
      <c r="F349" s="1"/>
    </row>
    <row r="350" spans="1:16" x14ac:dyDescent="0.2">
      <c r="B350" s="1"/>
      <c r="E350" s="20"/>
      <c r="F350" s="1"/>
    </row>
    <row r="351" spans="1:16" x14ac:dyDescent="0.2">
      <c r="B351" s="1"/>
      <c r="E351" s="20"/>
      <c r="F351" s="1"/>
    </row>
    <row r="352" spans="1:16" x14ac:dyDescent="0.2">
      <c r="B352" s="1"/>
      <c r="F352" s="1"/>
    </row>
    <row r="353" spans="2:6" x14ac:dyDescent="0.2">
      <c r="B353" s="1"/>
      <c r="F353" s="1"/>
    </row>
    <row r="354" spans="2:6" x14ac:dyDescent="0.2">
      <c r="B354" s="1"/>
      <c r="F354" s="1"/>
    </row>
    <row r="355" spans="2:6" x14ac:dyDescent="0.2">
      <c r="B355" s="1"/>
      <c r="F355" s="1"/>
    </row>
    <row r="356" spans="2:6" x14ac:dyDescent="0.2">
      <c r="B356" s="1"/>
      <c r="F356" s="1"/>
    </row>
    <row r="357" spans="2:6" x14ac:dyDescent="0.2">
      <c r="B357" s="1"/>
      <c r="F357" s="1"/>
    </row>
    <row r="358" spans="2:6" x14ac:dyDescent="0.2">
      <c r="B358" s="1"/>
      <c r="F358" s="1"/>
    </row>
    <row r="359" spans="2:6" x14ac:dyDescent="0.2">
      <c r="B359" s="1"/>
      <c r="F359" s="1"/>
    </row>
    <row r="360" spans="2:6" x14ac:dyDescent="0.2">
      <c r="B360" s="1"/>
      <c r="F360" s="1"/>
    </row>
    <row r="361" spans="2:6" x14ac:dyDescent="0.2">
      <c r="B361" s="1"/>
      <c r="F361" s="1"/>
    </row>
    <row r="362" spans="2:6" x14ac:dyDescent="0.2">
      <c r="B362" s="1"/>
      <c r="F362" s="1"/>
    </row>
    <row r="363" spans="2:6" x14ac:dyDescent="0.2">
      <c r="B363" s="1"/>
      <c r="F363" s="1"/>
    </row>
    <row r="364" spans="2:6" x14ac:dyDescent="0.2">
      <c r="B364" s="1"/>
      <c r="F364" s="1"/>
    </row>
    <row r="365" spans="2:6" x14ac:dyDescent="0.2">
      <c r="B365" s="1"/>
      <c r="F365" s="1"/>
    </row>
    <row r="366" spans="2:6" x14ac:dyDescent="0.2">
      <c r="B366" s="1"/>
      <c r="F366" s="1"/>
    </row>
    <row r="367" spans="2:6" x14ac:dyDescent="0.2">
      <c r="B367" s="1"/>
      <c r="F367" s="1"/>
    </row>
    <row r="368" spans="2:6" x14ac:dyDescent="0.2">
      <c r="B368" s="1"/>
      <c r="F368" s="1"/>
    </row>
    <row r="369" spans="2:6" x14ac:dyDescent="0.2">
      <c r="B369" s="1"/>
      <c r="F369" s="1"/>
    </row>
    <row r="370" spans="2:6" x14ac:dyDescent="0.2">
      <c r="B370" s="1"/>
      <c r="F370" s="1"/>
    </row>
    <row r="371" spans="2:6" x14ac:dyDescent="0.2">
      <c r="B371" s="1"/>
      <c r="F371" s="1"/>
    </row>
    <row r="372" spans="2:6" x14ac:dyDescent="0.2">
      <c r="B372" s="1"/>
      <c r="F372" s="1"/>
    </row>
    <row r="373" spans="2:6" x14ac:dyDescent="0.2">
      <c r="B373" s="1"/>
      <c r="F373" s="1"/>
    </row>
    <row r="374" spans="2:6" x14ac:dyDescent="0.2">
      <c r="B374" s="1"/>
      <c r="F374" s="1"/>
    </row>
    <row r="375" spans="2:6" x14ac:dyDescent="0.2">
      <c r="B375" s="1"/>
      <c r="F375" s="1"/>
    </row>
    <row r="376" spans="2:6" x14ac:dyDescent="0.2">
      <c r="B376" s="1"/>
      <c r="F376" s="1"/>
    </row>
    <row r="377" spans="2:6" x14ac:dyDescent="0.2">
      <c r="B377" s="1"/>
      <c r="F377" s="1"/>
    </row>
    <row r="378" spans="2:6" x14ac:dyDescent="0.2">
      <c r="B378" s="1"/>
      <c r="F378" s="1"/>
    </row>
    <row r="379" spans="2:6" x14ac:dyDescent="0.2">
      <c r="B379" s="1"/>
      <c r="F379" s="1"/>
    </row>
    <row r="380" spans="2:6" x14ac:dyDescent="0.2">
      <c r="B380" s="1"/>
      <c r="F380" s="1"/>
    </row>
    <row r="381" spans="2:6" x14ac:dyDescent="0.2">
      <c r="B381" s="1"/>
      <c r="F381" s="1"/>
    </row>
    <row r="382" spans="2:6" x14ac:dyDescent="0.2">
      <c r="B382" s="1"/>
      <c r="F382" s="1"/>
    </row>
    <row r="383" spans="2:6" x14ac:dyDescent="0.2">
      <c r="B383" s="1"/>
      <c r="F383" s="1"/>
    </row>
    <row r="384" spans="2:6" x14ac:dyDescent="0.2">
      <c r="B384" s="1"/>
      <c r="F384" s="1"/>
    </row>
    <row r="385" spans="2:6" x14ac:dyDescent="0.2">
      <c r="B385" s="1"/>
      <c r="F385" s="1"/>
    </row>
    <row r="386" spans="2:6" x14ac:dyDescent="0.2">
      <c r="B386" s="1"/>
      <c r="F386" s="1"/>
    </row>
    <row r="387" spans="2:6" x14ac:dyDescent="0.2">
      <c r="B387" s="1"/>
      <c r="F387" s="1"/>
    </row>
    <row r="388" spans="2:6" x14ac:dyDescent="0.2">
      <c r="B388" s="1"/>
      <c r="F388" s="1"/>
    </row>
    <row r="389" spans="2:6" x14ac:dyDescent="0.2">
      <c r="B389" s="1"/>
      <c r="F389" s="1"/>
    </row>
    <row r="390" spans="2:6" x14ac:dyDescent="0.2">
      <c r="B390" s="1"/>
      <c r="F390" s="1"/>
    </row>
    <row r="391" spans="2:6" x14ac:dyDescent="0.2">
      <c r="B391" s="1"/>
      <c r="F391" s="1"/>
    </row>
    <row r="392" spans="2:6" x14ac:dyDescent="0.2">
      <c r="B392" s="1"/>
      <c r="F392" s="1"/>
    </row>
    <row r="393" spans="2:6" x14ac:dyDescent="0.2">
      <c r="B393" s="1"/>
      <c r="F393" s="1"/>
    </row>
    <row r="394" spans="2:6" x14ac:dyDescent="0.2">
      <c r="B394" s="1"/>
      <c r="F394" s="1"/>
    </row>
    <row r="395" spans="2:6" x14ac:dyDescent="0.2">
      <c r="B395" s="1"/>
      <c r="F395" s="1"/>
    </row>
    <row r="396" spans="2:6" x14ac:dyDescent="0.2">
      <c r="B396" s="1"/>
      <c r="F396" s="1"/>
    </row>
    <row r="397" spans="2:6" x14ac:dyDescent="0.2">
      <c r="B397" s="1"/>
      <c r="F397" s="1"/>
    </row>
    <row r="398" spans="2:6" x14ac:dyDescent="0.2">
      <c r="B398" s="1"/>
      <c r="F398" s="1"/>
    </row>
    <row r="399" spans="2:6" x14ac:dyDescent="0.2">
      <c r="B399" s="1"/>
      <c r="F399" s="1"/>
    </row>
    <row r="400" spans="2:6" x14ac:dyDescent="0.2">
      <c r="B400" s="1"/>
      <c r="F400" s="1"/>
    </row>
    <row r="401" spans="2:6" x14ac:dyDescent="0.2">
      <c r="B401" s="1"/>
      <c r="F401" s="1"/>
    </row>
    <row r="402" spans="2:6" x14ac:dyDescent="0.2">
      <c r="B402" s="1"/>
      <c r="F402" s="1"/>
    </row>
    <row r="403" spans="2:6" x14ac:dyDescent="0.2">
      <c r="B403" s="1"/>
      <c r="F403" s="1"/>
    </row>
    <row r="404" spans="2:6" x14ac:dyDescent="0.2">
      <c r="B404" s="1"/>
      <c r="F404" s="1"/>
    </row>
    <row r="405" spans="2:6" x14ac:dyDescent="0.2">
      <c r="B405" s="1"/>
      <c r="F405" s="1"/>
    </row>
    <row r="406" spans="2:6" x14ac:dyDescent="0.2">
      <c r="B406" s="1"/>
      <c r="F406" s="1"/>
    </row>
    <row r="407" spans="2:6" x14ac:dyDescent="0.2">
      <c r="B407" s="1"/>
      <c r="F407" s="1"/>
    </row>
    <row r="408" spans="2:6" x14ac:dyDescent="0.2">
      <c r="B408" s="1"/>
      <c r="F408" s="1"/>
    </row>
    <row r="409" spans="2:6" x14ac:dyDescent="0.2">
      <c r="B409" s="1"/>
      <c r="F409" s="1"/>
    </row>
    <row r="410" spans="2:6" x14ac:dyDescent="0.2">
      <c r="B410" s="1"/>
      <c r="F410" s="1"/>
    </row>
    <row r="411" spans="2:6" x14ac:dyDescent="0.2">
      <c r="B411" s="1"/>
      <c r="F411" s="1"/>
    </row>
    <row r="412" spans="2:6" x14ac:dyDescent="0.2">
      <c r="B412" s="1"/>
      <c r="F412" s="1"/>
    </row>
    <row r="413" spans="2:6" x14ac:dyDescent="0.2">
      <c r="B413" s="1"/>
      <c r="F413" s="1"/>
    </row>
    <row r="414" spans="2:6" x14ac:dyDescent="0.2">
      <c r="B414" s="1"/>
      <c r="F414" s="1"/>
    </row>
    <row r="415" spans="2:6" x14ac:dyDescent="0.2">
      <c r="B415" s="1"/>
      <c r="F415" s="1"/>
    </row>
    <row r="416" spans="2:6" x14ac:dyDescent="0.2">
      <c r="B416" s="1"/>
      <c r="F416" s="1"/>
    </row>
    <row r="417" spans="2:6" x14ac:dyDescent="0.2">
      <c r="B417" s="1"/>
      <c r="F417" s="1"/>
    </row>
    <row r="418" spans="2:6" x14ac:dyDescent="0.2">
      <c r="B418" s="1"/>
      <c r="F418" s="1"/>
    </row>
    <row r="419" spans="2:6" x14ac:dyDescent="0.2">
      <c r="B419" s="1"/>
      <c r="F419" s="1"/>
    </row>
    <row r="420" spans="2:6" x14ac:dyDescent="0.2">
      <c r="B420" s="1"/>
      <c r="F420" s="1"/>
    </row>
    <row r="421" spans="2:6" x14ac:dyDescent="0.2">
      <c r="B421" s="1"/>
      <c r="F421" s="1"/>
    </row>
    <row r="422" spans="2:6" x14ac:dyDescent="0.2">
      <c r="B422" s="1"/>
      <c r="F422" s="1"/>
    </row>
    <row r="423" spans="2:6" x14ac:dyDescent="0.2">
      <c r="B423" s="1"/>
      <c r="F423" s="1"/>
    </row>
    <row r="424" spans="2:6" x14ac:dyDescent="0.2">
      <c r="B424" s="1"/>
      <c r="F424" s="1"/>
    </row>
    <row r="425" spans="2:6" x14ac:dyDescent="0.2">
      <c r="B425" s="1"/>
      <c r="F425" s="1"/>
    </row>
    <row r="426" spans="2:6" x14ac:dyDescent="0.2">
      <c r="B426" s="1"/>
      <c r="F426" s="1"/>
    </row>
    <row r="427" spans="2:6" x14ac:dyDescent="0.2">
      <c r="B427" s="1"/>
      <c r="F427" s="1"/>
    </row>
    <row r="428" spans="2:6" x14ac:dyDescent="0.2">
      <c r="B428" s="1"/>
      <c r="F428" s="1"/>
    </row>
    <row r="429" spans="2:6" x14ac:dyDescent="0.2">
      <c r="B429" s="1"/>
      <c r="F429" s="1"/>
    </row>
    <row r="430" spans="2:6" x14ac:dyDescent="0.2">
      <c r="B430" s="1"/>
      <c r="F430" s="1"/>
    </row>
    <row r="431" spans="2:6" x14ac:dyDescent="0.2">
      <c r="B431" s="1"/>
      <c r="F431" s="1"/>
    </row>
    <row r="432" spans="2:6" x14ac:dyDescent="0.2">
      <c r="B432" s="1"/>
      <c r="F432" s="1"/>
    </row>
    <row r="433" spans="2:6" x14ac:dyDescent="0.2">
      <c r="B433" s="1"/>
      <c r="F433" s="1"/>
    </row>
    <row r="434" spans="2:6" x14ac:dyDescent="0.2">
      <c r="B434" s="1"/>
      <c r="F434" s="1"/>
    </row>
    <row r="435" spans="2:6" x14ac:dyDescent="0.2">
      <c r="B435" s="1"/>
      <c r="F435" s="1"/>
    </row>
    <row r="436" spans="2:6" x14ac:dyDescent="0.2">
      <c r="B436" s="1"/>
      <c r="F436" s="1"/>
    </row>
    <row r="437" spans="2:6" x14ac:dyDescent="0.2">
      <c r="B437" s="1"/>
      <c r="F437" s="1"/>
    </row>
    <row r="438" spans="2:6" x14ac:dyDescent="0.2">
      <c r="B438" s="1"/>
      <c r="F438" s="1"/>
    </row>
    <row r="439" spans="2:6" x14ac:dyDescent="0.2">
      <c r="B439" s="1"/>
      <c r="F439" s="1"/>
    </row>
    <row r="440" spans="2:6" x14ac:dyDescent="0.2">
      <c r="B440" s="1"/>
      <c r="F440" s="1"/>
    </row>
    <row r="441" spans="2:6" x14ac:dyDescent="0.2">
      <c r="B441" s="1"/>
      <c r="F441" s="1"/>
    </row>
    <row r="442" spans="2:6" x14ac:dyDescent="0.2">
      <c r="B442" s="1"/>
      <c r="F442" s="1"/>
    </row>
    <row r="443" spans="2:6" x14ac:dyDescent="0.2">
      <c r="B443" s="1"/>
      <c r="F443" s="1"/>
    </row>
    <row r="444" spans="2:6" x14ac:dyDescent="0.2">
      <c r="B444" s="1"/>
      <c r="F444" s="1"/>
    </row>
    <row r="445" spans="2:6" x14ac:dyDescent="0.2">
      <c r="B445" s="1"/>
      <c r="F445" s="1"/>
    </row>
    <row r="446" spans="2:6" x14ac:dyDescent="0.2">
      <c r="B446" s="1"/>
      <c r="F446" s="1"/>
    </row>
    <row r="447" spans="2:6" x14ac:dyDescent="0.2">
      <c r="B447" s="1"/>
      <c r="F447" s="1"/>
    </row>
    <row r="448" spans="2:6" x14ac:dyDescent="0.2">
      <c r="B448" s="1"/>
      <c r="F448" s="1"/>
    </row>
    <row r="449" spans="2:6" x14ac:dyDescent="0.2">
      <c r="B449" s="1"/>
      <c r="F449" s="1"/>
    </row>
    <row r="450" spans="2:6" x14ac:dyDescent="0.2">
      <c r="B450" s="1"/>
      <c r="F450" s="1"/>
    </row>
    <row r="451" spans="2:6" x14ac:dyDescent="0.2">
      <c r="B451" s="1"/>
      <c r="F451" s="1"/>
    </row>
    <row r="452" spans="2:6" x14ac:dyDescent="0.2">
      <c r="B452" s="1"/>
      <c r="F452" s="1"/>
    </row>
    <row r="453" spans="2:6" x14ac:dyDescent="0.2">
      <c r="B453" s="1"/>
      <c r="F453" s="1"/>
    </row>
    <row r="454" spans="2:6" x14ac:dyDescent="0.2">
      <c r="B454" s="1"/>
      <c r="F454" s="1"/>
    </row>
    <row r="455" spans="2:6" x14ac:dyDescent="0.2">
      <c r="B455" s="1"/>
      <c r="F455" s="1"/>
    </row>
    <row r="456" spans="2:6" x14ac:dyDescent="0.2">
      <c r="B456" s="1"/>
      <c r="F456" s="1"/>
    </row>
    <row r="457" spans="2:6" x14ac:dyDescent="0.2">
      <c r="B457" s="1"/>
      <c r="F457" s="1"/>
    </row>
    <row r="458" spans="2:6" x14ac:dyDescent="0.2">
      <c r="B458" s="1"/>
      <c r="F458" s="1"/>
    </row>
    <row r="459" spans="2:6" x14ac:dyDescent="0.2">
      <c r="B459" s="1"/>
      <c r="F459" s="1"/>
    </row>
    <row r="460" spans="2:6" x14ac:dyDescent="0.2">
      <c r="B460" s="1"/>
      <c r="F460" s="1"/>
    </row>
    <row r="461" spans="2:6" x14ac:dyDescent="0.2">
      <c r="B461" s="1"/>
      <c r="F461" s="1"/>
    </row>
    <row r="462" spans="2:6" x14ac:dyDescent="0.2">
      <c r="B462" s="1"/>
      <c r="F462" s="1"/>
    </row>
    <row r="463" spans="2:6" x14ac:dyDescent="0.2">
      <c r="B463" s="1"/>
      <c r="F463" s="1"/>
    </row>
    <row r="464" spans="2:6" x14ac:dyDescent="0.2">
      <c r="B464" s="1"/>
      <c r="F464" s="1"/>
    </row>
    <row r="465" spans="2:6" x14ac:dyDescent="0.2">
      <c r="B465" s="1"/>
      <c r="F465" s="1"/>
    </row>
    <row r="466" spans="2:6" x14ac:dyDescent="0.2">
      <c r="B466" s="1"/>
      <c r="F466" s="1"/>
    </row>
    <row r="467" spans="2:6" x14ac:dyDescent="0.2">
      <c r="B467" s="1"/>
      <c r="F467" s="1"/>
    </row>
    <row r="468" spans="2:6" x14ac:dyDescent="0.2">
      <c r="B468" s="1"/>
      <c r="F468" s="1"/>
    </row>
    <row r="469" spans="2:6" x14ac:dyDescent="0.2">
      <c r="B469" s="1"/>
      <c r="F469" s="1"/>
    </row>
    <row r="470" spans="2:6" x14ac:dyDescent="0.2">
      <c r="B470" s="1"/>
      <c r="F470" s="1"/>
    </row>
    <row r="471" spans="2:6" x14ac:dyDescent="0.2">
      <c r="B471" s="1"/>
      <c r="F471" s="1"/>
    </row>
    <row r="472" spans="2:6" x14ac:dyDescent="0.2">
      <c r="B472" s="1"/>
      <c r="F472" s="1"/>
    </row>
    <row r="473" spans="2:6" x14ac:dyDescent="0.2">
      <c r="B473" s="1"/>
      <c r="F473" s="1"/>
    </row>
    <row r="474" spans="2:6" x14ac:dyDescent="0.2">
      <c r="B474" s="1"/>
      <c r="F474" s="1"/>
    </row>
    <row r="475" spans="2:6" x14ac:dyDescent="0.2">
      <c r="B475" s="1"/>
      <c r="F475" s="1"/>
    </row>
    <row r="476" spans="2:6" x14ac:dyDescent="0.2">
      <c r="B476" s="1"/>
      <c r="F476" s="1"/>
    </row>
    <row r="477" spans="2:6" x14ac:dyDescent="0.2">
      <c r="B477" s="1"/>
      <c r="F477" s="1"/>
    </row>
    <row r="478" spans="2:6" x14ac:dyDescent="0.2">
      <c r="B478" s="1"/>
      <c r="F478" s="1"/>
    </row>
    <row r="479" spans="2:6" x14ac:dyDescent="0.2">
      <c r="B479" s="1"/>
      <c r="F479" s="1"/>
    </row>
    <row r="480" spans="2:6" x14ac:dyDescent="0.2">
      <c r="B480" s="1"/>
      <c r="F480" s="1"/>
    </row>
    <row r="481" spans="2:6" x14ac:dyDescent="0.2">
      <c r="B481" s="1"/>
      <c r="F481" s="1"/>
    </row>
    <row r="482" spans="2:6" x14ac:dyDescent="0.2">
      <c r="B482" s="1"/>
      <c r="F482" s="1"/>
    </row>
    <row r="483" spans="2:6" x14ac:dyDescent="0.2">
      <c r="B483" s="1"/>
      <c r="F483" s="1"/>
    </row>
    <row r="484" spans="2:6" x14ac:dyDescent="0.2">
      <c r="B484" s="1"/>
      <c r="F484" s="1"/>
    </row>
    <row r="485" spans="2:6" x14ac:dyDescent="0.2">
      <c r="B485" s="1"/>
      <c r="F485" s="1"/>
    </row>
    <row r="486" spans="2:6" x14ac:dyDescent="0.2">
      <c r="B486" s="1"/>
      <c r="F486" s="1"/>
    </row>
    <row r="487" spans="2:6" x14ac:dyDescent="0.2">
      <c r="B487" s="1"/>
      <c r="F487" s="1"/>
    </row>
    <row r="488" spans="2:6" x14ac:dyDescent="0.2">
      <c r="B488" s="1"/>
      <c r="F488" s="1"/>
    </row>
    <row r="489" spans="2:6" x14ac:dyDescent="0.2">
      <c r="B489" s="1"/>
      <c r="F489" s="1"/>
    </row>
    <row r="490" spans="2:6" x14ac:dyDescent="0.2">
      <c r="B490" s="1"/>
      <c r="F490" s="1"/>
    </row>
    <row r="491" spans="2:6" x14ac:dyDescent="0.2">
      <c r="B491" s="1"/>
      <c r="F491" s="1"/>
    </row>
    <row r="492" spans="2:6" x14ac:dyDescent="0.2">
      <c r="B492" s="1"/>
      <c r="F492" s="1"/>
    </row>
    <row r="493" spans="2:6" x14ac:dyDescent="0.2">
      <c r="B493" s="1"/>
      <c r="F493" s="1"/>
    </row>
    <row r="494" spans="2:6" x14ac:dyDescent="0.2">
      <c r="B494" s="1"/>
      <c r="F494" s="1"/>
    </row>
    <row r="495" spans="2:6" x14ac:dyDescent="0.2">
      <c r="B495" s="1"/>
      <c r="F495" s="1"/>
    </row>
    <row r="496" spans="2:6" x14ac:dyDescent="0.2">
      <c r="B496" s="1"/>
      <c r="F496" s="1"/>
    </row>
    <row r="497" spans="2:6" x14ac:dyDescent="0.2">
      <c r="B497" s="1"/>
      <c r="F497" s="1"/>
    </row>
    <row r="498" spans="2:6" x14ac:dyDescent="0.2">
      <c r="B498" s="1"/>
      <c r="F498" s="1"/>
    </row>
    <row r="499" spans="2:6" x14ac:dyDescent="0.2">
      <c r="B499" s="1"/>
      <c r="F499" s="1"/>
    </row>
    <row r="500" spans="2:6" x14ac:dyDescent="0.2">
      <c r="B500" s="1"/>
      <c r="F500" s="1"/>
    </row>
    <row r="501" spans="2:6" x14ac:dyDescent="0.2">
      <c r="B501" s="1"/>
      <c r="F501" s="1"/>
    </row>
    <row r="502" spans="2:6" x14ac:dyDescent="0.2">
      <c r="B502" s="1"/>
      <c r="F502" s="1"/>
    </row>
    <row r="503" spans="2:6" x14ac:dyDescent="0.2">
      <c r="B503" s="1"/>
      <c r="F503" s="1"/>
    </row>
    <row r="504" spans="2:6" x14ac:dyDescent="0.2">
      <c r="B504" s="1"/>
      <c r="F504" s="1"/>
    </row>
    <row r="505" spans="2:6" x14ac:dyDescent="0.2">
      <c r="B505" s="1"/>
      <c r="F505" s="1"/>
    </row>
    <row r="506" spans="2:6" x14ac:dyDescent="0.2">
      <c r="B506" s="1"/>
      <c r="F506" s="1"/>
    </row>
    <row r="507" spans="2:6" x14ac:dyDescent="0.2">
      <c r="B507" s="1"/>
      <c r="F507" s="1"/>
    </row>
    <row r="508" spans="2:6" x14ac:dyDescent="0.2">
      <c r="B508" s="1"/>
      <c r="F508" s="1"/>
    </row>
    <row r="509" spans="2:6" x14ac:dyDescent="0.2">
      <c r="B509" s="1"/>
      <c r="F509" s="1"/>
    </row>
    <row r="510" spans="2:6" x14ac:dyDescent="0.2">
      <c r="B510" s="1"/>
      <c r="F510" s="1"/>
    </row>
    <row r="511" spans="2:6" x14ac:dyDescent="0.2">
      <c r="B511" s="1"/>
      <c r="F511" s="1"/>
    </row>
    <row r="512" spans="2:6" x14ac:dyDescent="0.2">
      <c r="B512" s="1"/>
      <c r="F512" s="1"/>
    </row>
    <row r="513" spans="2:6" x14ac:dyDescent="0.2">
      <c r="B513" s="1"/>
      <c r="F513" s="1"/>
    </row>
    <row r="514" spans="2:6" x14ac:dyDescent="0.2">
      <c r="B514" s="1"/>
      <c r="F514" s="1"/>
    </row>
    <row r="515" spans="2:6" x14ac:dyDescent="0.2">
      <c r="B515" s="1"/>
      <c r="F515" s="1"/>
    </row>
    <row r="516" spans="2:6" x14ac:dyDescent="0.2">
      <c r="B516" s="1"/>
      <c r="F516" s="1"/>
    </row>
    <row r="517" spans="2:6" x14ac:dyDescent="0.2">
      <c r="B517" s="1"/>
      <c r="F517" s="1"/>
    </row>
    <row r="518" spans="2:6" x14ac:dyDescent="0.2">
      <c r="B518" s="1"/>
      <c r="F518" s="1"/>
    </row>
    <row r="519" spans="2:6" x14ac:dyDescent="0.2">
      <c r="B519" s="1"/>
      <c r="F519" s="1"/>
    </row>
    <row r="520" spans="2:6" x14ac:dyDescent="0.2">
      <c r="B520" s="1"/>
      <c r="F520" s="1"/>
    </row>
    <row r="521" spans="2:6" x14ac:dyDescent="0.2">
      <c r="B521" s="1"/>
      <c r="F521" s="1"/>
    </row>
    <row r="522" spans="2:6" x14ac:dyDescent="0.2">
      <c r="B522" s="1"/>
      <c r="F522" s="1"/>
    </row>
    <row r="523" spans="2:6" x14ac:dyDescent="0.2">
      <c r="B523" s="1"/>
      <c r="F523" s="1"/>
    </row>
    <row r="524" spans="2:6" x14ac:dyDescent="0.2">
      <c r="B524" s="1"/>
      <c r="F524" s="1"/>
    </row>
    <row r="525" spans="2:6" x14ac:dyDescent="0.2">
      <c r="B525" s="1"/>
      <c r="F525" s="1"/>
    </row>
    <row r="526" spans="2:6" x14ac:dyDescent="0.2">
      <c r="B526" s="1"/>
      <c r="F526" s="1"/>
    </row>
    <row r="527" spans="2:6" x14ac:dyDescent="0.2">
      <c r="B527" s="1"/>
      <c r="F527" s="1"/>
    </row>
    <row r="528" spans="2:6" x14ac:dyDescent="0.2">
      <c r="B528" s="1"/>
      <c r="F528" s="1"/>
    </row>
    <row r="529" spans="2:6" x14ac:dyDescent="0.2">
      <c r="B529" s="1"/>
      <c r="F529" s="1"/>
    </row>
    <row r="530" spans="2:6" x14ac:dyDescent="0.2">
      <c r="B530" s="1"/>
      <c r="F530" s="1"/>
    </row>
    <row r="531" spans="2:6" x14ac:dyDescent="0.2">
      <c r="B531" s="1"/>
      <c r="F531" s="1"/>
    </row>
    <row r="532" spans="2:6" x14ac:dyDescent="0.2">
      <c r="B532" s="1"/>
      <c r="F532" s="1"/>
    </row>
    <row r="533" spans="2:6" x14ac:dyDescent="0.2">
      <c r="B533" s="1"/>
      <c r="F533" s="1"/>
    </row>
    <row r="534" spans="2:6" x14ac:dyDescent="0.2">
      <c r="B534" s="1"/>
      <c r="F534" s="1"/>
    </row>
    <row r="535" spans="2:6" x14ac:dyDescent="0.2">
      <c r="B535" s="1"/>
      <c r="F535" s="1"/>
    </row>
    <row r="536" spans="2:6" x14ac:dyDescent="0.2">
      <c r="B536" s="1"/>
      <c r="F536" s="1"/>
    </row>
    <row r="537" spans="2:6" x14ac:dyDescent="0.2">
      <c r="B537" s="1"/>
      <c r="F537" s="1"/>
    </row>
    <row r="538" spans="2:6" x14ac:dyDescent="0.2">
      <c r="B538" s="1"/>
      <c r="F538" s="1"/>
    </row>
    <row r="539" spans="2:6" x14ac:dyDescent="0.2">
      <c r="B539" s="1"/>
      <c r="F539" s="1"/>
    </row>
    <row r="540" spans="2:6" x14ac:dyDescent="0.2">
      <c r="B540" s="1"/>
      <c r="F540" s="1"/>
    </row>
    <row r="541" spans="2:6" x14ac:dyDescent="0.2">
      <c r="B541" s="1"/>
      <c r="F541" s="1"/>
    </row>
    <row r="542" spans="2:6" x14ac:dyDescent="0.2">
      <c r="B542" s="1"/>
      <c r="F542" s="1"/>
    </row>
    <row r="543" spans="2:6" x14ac:dyDescent="0.2">
      <c r="B543" s="1"/>
      <c r="F543" s="1"/>
    </row>
    <row r="544" spans="2:6" x14ac:dyDescent="0.2">
      <c r="B544" s="1"/>
      <c r="F544" s="1"/>
    </row>
    <row r="545" spans="2:6" x14ac:dyDescent="0.2">
      <c r="B545" s="1"/>
      <c r="F545" s="1"/>
    </row>
    <row r="546" spans="2:6" x14ac:dyDescent="0.2">
      <c r="B546" s="1"/>
      <c r="F546" s="1"/>
    </row>
    <row r="547" spans="2:6" x14ac:dyDescent="0.2">
      <c r="B547" s="1"/>
      <c r="F547" s="1"/>
    </row>
    <row r="548" spans="2:6" x14ac:dyDescent="0.2">
      <c r="B548" s="1"/>
      <c r="F548" s="1"/>
    </row>
    <row r="549" spans="2:6" x14ac:dyDescent="0.2">
      <c r="B549" s="1"/>
      <c r="F549" s="1"/>
    </row>
    <row r="550" spans="2:6" x14ac:dyDescent="0.2">
      <c r="B550" s="1"/>
      <c r="F550" s="1"/>
    </row>
    <row r="551" spans="2:6" x14ac:dyDescent="0.2">
      <c r="B551" s="1"/>
      <c r="F551" s="1"/>
    </row>
    <row r="552" spans="2:6" x14ac:dyDescent="0.2">
      <c r="B552" s="1"/>
      <c r="F552" s="1"/>
    </row>
    <row r="553" spans="2:6" x14ac:dyDescent="0.2">
      <c r="B553" s="1"/>
      <c r="F553" s="1"/>
    </row>
    <row r="554" spans="2:6" x14ac:dyDescent="0.2">
      <c r="B554" s="1"/>
      <c r="F554" s="1"/>
    </row>
    <row r="555" spans="2:6" x14ac:dyDescent="0.2">
      <c r="B555" s="1"/>
      <c r="F555" s="1"/>
    </row>
    <row r="556" spans="2:6" x14ac:dyDescent="0.2">
      <c r="B556" s="1"/>
      <c r="F556" s="1"/>
    </row>
    <row r="557" spans="2:6" x14ac:dyDescent="0.2">
      <c r="B557" s="1"/>
      <c r="F557" s="1"/>
    </row>
    <row r="558" spans="2:6" x14ac:dyDescent="0.2">
      <c r="B558" s="1"/>
      <c r="F558" s="1"/>
    </row>
    <row r="559" spans="2:6" x14ac:dyDescent="0.2">
      <c r="B559" s="1"/>
      <c r="F559" s="1"/>
    </row>
    <row r="560" spans="2:6" x14ac:dyDescent="0.2">
      <c r="B560" s="1"/>
      <c r="F560" s="1"/>
    </row>
    <row r="561" spans="2:6" x14ac:dyDescent="0.2">
      <c r="B561" s="1"/>
      <c r="F561" s="1"/>
    </row>
    <row r="562" spans="2:6" x14ac:dyDescent="0.2">
      <c r="B562" s="1"/>
      <c r="F562" s="1"/>
    </row>
    <row r="563" spans="2:6" x14ac:dyDescent="0.2">
      <c r="B563" s="1"/>
      <c r="F563" s="1"/>
    </row>
    <row r="564" spans="2:6" x14ac:dyDescent="0.2">
      <c r="B564" s="1"/>
      <c r="F564" s="1"/>
    </row>
    <row r="565" spans="2:6" x14ac:dyDescent="0.2">
      <c r="B565" s="1"/>
      <c r="F565" s="1"/>
    </row>
    <row r="566" spans="2:6" x14ac:dyDescent="0.2">
      <c r="B566" s="1"/>
      <c r="F566" s="1"/>
    </row>
    <row r="567" spans="2:6" x14ac:dyDescent="0.2">
      <c r="B567" s="1"/>
      <c r="F567" s="1"/>
    </row>
    <row r="568" spans="2:6" x14ac:dyDescent="0.2">
      <c r="B568" s="1"/>
      <c r="F568" s="1"/>
    </row>
    <row r="569" spans="2:6" x14ac:dyDescent="0.2">
      <c r="B569" s="1"/>
      <c r="F569" s="1"/>
    </row>
    <row r="570" spans="2:6" x14ac:dyDescent="0.2">
      <c r="B570" s="1"/>
      <c r="F570" s="1"/>
    </row>
    <row r="571" spans="2:6" x14ac:dyDescent="0.2">
      <c r="B571" s="1"/>
      <c r="F571" s="1"/>
    </row>
    <row r="572" spans="2:6" x14ac:dyDescent="0.2">
      <c r="B572" s="1"/>
      <c r="F572" s="1"/>
    </row>
    <row r="573" spans="2:6" x14ac:dyDescent="0.2">
      <c r="B573" s="1"/>
      <c r="F573" s="1"/>
    </row>
    <row r="574" spans="2:6" x14ac:dyDescent="0.2">
      <c r="B574" s="1"/>
      <c r="F574" s="1"/>
    </row>
    <row r="575" spans="2:6" x14ac:dyDescent="0.2">
      <c r="B575" s="1"/>
      <c r="F575" s="1"/>
    </row>
    <row r="576" spans="2:6" x14ac:dyDescent="0.2">
      <c r="B576" s="1"/>
      <c r="F576" s="1"/>
    </row>
    <row r="577" spans="2:6" x14ac:dyDescent="0.2">
      <c r="B577" s="1"/>
      <c r="F577" s="1"/>
    </row>
    <row r="578" spans="2:6" x14ac:dyDescent="0.2">
      <c r="B578" s="1"/>
      <c r="F578" s="1"/>
    </row>
    <row r="579" spans="2:6" x14ac:dyDescent="0.2">
      <c r="B579" s="1"/>
      <c r="F579" s="1"/>
    </row>
    <row r="580" spans="2:6" x14ac:dyDescent="0.2">
      <c r="B580" s="1"/>
      <c r="F580" s="1"/>
    </row>
    <row r="581" spans="2:6" x14ac:dyDescent="0.2">
      <c r="B581" s="1"/>
      <c r="F581" s="1"/>
    </row>
    <row r="582" spans="2:6" x14ac:dyDescent="0.2">
      <c r="B582" s="1"/>
      <c r="F582" s="1"/>
    </row>
    <row r="583" spans="2:6" x14ac:dyDescent="0.2">
      <c r="B583" s="1"/>
      <c r="F583" s="1"/>
    </row>
    <row r="584" spans="2:6" x14ac:dyDescent="0.2">
      <c r="B584" s="1"/>
      <c r="F584" s="1"/>
    </row>
    <row r="585" spans="2:6" x14ac:dyDescent="0.2">
      <c r="B585" s="1"/>
      <c r="F585" s="1"/>
    </row>
    <row r="586" spans="2:6" x14ac:dyDescent="0.2">
      <c r="B586" s="1"/>
      <c r="F586" s="1"/>
    </row>
    <row r="587" spans="2:6" x14ac:dyDescent="0.2">
      <c r="B587" s="1"/>
      <c r="F587" s="1"/>
    </row>
    <row r="588" spans="2:6" x14ac:dyDescent="0.2">
      <c r="B588" s="1"/>
      <c r="F588" s="1"/>
    </row>
    <row r="589" spans="2:6" x14ac:dyDescent="0.2">
      <c r="B589" s="1"/>
      <c r="F589" s="1"/>
    </row>
    <row r="590" spans="2:6" x14ac:dyDescent="0.2">
      <c r="B590" s="1"/>
      <c r="F590" s="1"/>
    </row>
    <row r="591" spans="2:6" x14ac:dyDescent="0.2">
      <c r="B591" s="1"/>
      <c r="F591" s="1"/>
    </row>
    <row r="592" spans="2:6" x14ac:dyDescent="0.2">
      <c r="B592" s="1"/>
      <c r="F592" s="1"/>
    </row>
    <row r="593" spans="2:6" x14ac:dyDescent="0.2">
      <c r="B593" s="1"/>
      <c r="F593" s="1"/>
    </row>
    <row r="594" spans="2:6" x14ac:dyDescent="0.2">
      <c r="B594" s="1"/>
      <c r="F594" s="1"/>
    </row>
    <row r="595" spans="2:6" x14ac:dyDescent="0.2">
      <c r="B595" s="1"/>
      <c r="F595" s="1"/>
    </row>
    <row r="596" spans="2:6" x14ac:dyDescent="0.2">
      <c r="B596" s="1"/>
      <c r="F596" s="1"/>
    </row>
    <row r="597" spans="2:6" x14ac:dyDescent="0.2">
      <c r="B597" s="1"/>
      <c r="F597" s="1"/>
    </row>
    <row r="598" spans="2:6" x14ac:dyDescent="0.2">
      <c r="B598" s="1"/>
      <c r="F598" s="1"/>
    </row>
    <row r="599" spans="2:6" x14ac:dyDescent="0.2">
      <c r="B599" s="1"/>
      <c r="F599" s="1"/>
    </row>
    <row r="600" spans="2:6" x14ac:dyDescent="0.2">
      <c r="B600" s="1"/>
      <c r="F600" s="1"/>
    </row>
    <row r="601" spans="2:6" x14ac:dyDescent="0.2">
      <c r="B601" s="1"/>
      <c r="F601" s="1"/>
    </row>
    <row r="602" spans="2:6" x14ac:dyDescent="0.2">
      <c r="B602" s="1"/>
      <c r="F602" s="1"/>
    </row>
    <row r="603" spans="2:6" x14ac:dyDescent="0.2">
      <c r="B603" s="1"/>
      <c r="F603" s="1"/>
    </row>
    <row r="604" spans="2:6" x14ac:dyDescent="0.2">
      <c r="B604" s="1"/>
      <c r="F604" s="1"/>
    </row>
    <row r="605" spans="2:6" x14ac:dyDescent="0.2">
      <c r="B605" s="1"/>
      <c r="F605" s="1"/>
    </row>
    <row r="606" spans="2:6" x14ac:dyDescent="0.2">
      <c r="B606" s="1"/>
      <c r="F606" s="1"/>
    </row>
    <row r="607" spans="2:6" x14ac:dyDescent="0.2">
      <c r="B607" s="1"/>
      <c r="F607" s="1"/>
    </row>
    <row r="608" spans="2:6" x14ac:dyDescent="0.2">
      <c r="B608" s="1"/>
      <c r="F608" s="1"/>
    </row>
    <row r="609" spans="2:6" x14ac:dyDescent="0.2">
      <c r="B609" s="1"/>
      <c r="F609" s="1"/>
    </row>
    <row r="610" spans="2:6" x14ac:dyDescent="0.2">
      <c r="B610" s="1"/>
      <c r="F610" s="1"/>
    </row>
    <row r="611" spans="2:6" x14ac:dyDescent="0.2">
      <c r="B611" s="1"/>
      <c r="F611" s="1"/>
    </row>
    <row r="612" spans="2:6" x14ac:dyDescent="0.2">
      <c r="B612" s="1"/>
      <c r="F612" s="1"/>
    </row>
    <row r="613" spans="2:6" x14ac:dyDescent="0.2">
      <c r="B613" s="1"/>
      <c r="F613" s="1"/>
    </row>
    <row r="614" spans="2:6" x14ac:dyDescent="0.2">
      <c r="B614" s="1"/>
      <c r="F614" s="1"/>
    </row>
    <row r="615" spans="2:6" x14ac:dyDescent="0.2">
      <c r="B615" s="1"/>
      <c r="F615" s="1"/>
    </row>
    <row r="616" spans="2:6" x14ac:dyDescent="0.2">
      <c r="B616" s="1"/>
      <c r="F616" s="1"/>
    </row>
    <row r="617" spans="2:6" x14ac:dyDescent="0.2">
      <c r="B617" s="1"/>
      <c r="F617" s="1"/>
    </row>
    <row r="618" spans="2:6" x14ac:dyDescent="0.2">
      <c r="B618" s="1"/>
      <c r="F618" s="1"/>
    </row>
    <row r="619" spans="2:6" x14ac:dyDescent="0.2">
      <c r="B619" s="1"/>
      <c r="F619" s="1"/>
    </row>
    <row r="620" spans="2:6" x14ac:dyDescent="0.2">
      <c r="B620" s="1"/>
      <c r="F620" s="1"/>
    </row>
    <row r="621" spans="2:6" x14ac:dyDescent="0.2">
      <c r="B621" s="1"/>
      <c r="F621" s="1"/>
    </row>
    <row r="622" spans="2:6" x14ac:dyDescent="0.2">
      <c r="B622" s="1"/>
      <c r="F622" s="1"/>
    </row>
    <row r="623" spans="2:6" x14ac:dyDescent="0.2">
      <c r="B623" s="1"/>
      <c r="F623" s="1"/>
    </row>
    <row r="624" spans="2:6" x14ac:dyDescent="0.2">
      <c r="B624" s="1"/>
      <c r="F624" s="1"/>
    </row>
    <row r="625" spans="2:6" x14ac:dyDescent="0.2">
      <c r="B625" s="1"/>
      <c r="F625" s="1"/>
    </row>
    <row r="626" spans="2:6" x14ac:dyDescent="0.2">
      <c r="B626" s="1"/>
      <c r="F626" s="1"/>
    </row>
    <row r="627" spans="2:6" x14ac:dyDescent="0.2">
      <c r="B627" s="1"/>
      <c r="F627" s="1"/>
    </row>
    <row r="628" spans="2:6" x14ac:dyDescent="0.2">
      <c r="B628" s="1"/>
      <c r="F628" s="1"/>
    </row>
    <row r="629" spans="2:6" x14ac:dyDescent="0.2">
      <c r="B629" s="1"/>
      <c r="F629" s="1"/>
    </row>
    <row r="630" spans="2:6" x14ac:dyDescent="0.2">
      <c r="B630" s="1"/>
      <c r="F630" s="1"/>
    </row>
    <row r="631" spans="2:6" x14ac:dyDescent="0.2">
      <c r="B631" s="1"/>
      <c r="F631" s="1"/>
    </row>
    <row r="632" spans="2:6" x14ac:dyDescent="0.2">
      <c r="B632" s="1"/>
      <c r="F632" s="1"/>
    </row>
    <row r="633" spans="2:6" x14ac:dyDescent="0.2">
      <c r="B633" s="1"/>
      <c r="F633" s="1"/>
    </row>
    <row r="634" spans="2:6" x14ac:dyDescent="0.2">
      <c r="B634" s="1"/>
      <c r="F634" s="1"/>
    </row>
    <row r="635" spans="2:6" x14ac:dyDescent="0.2">
      <c r="B635" s="1"/>
      <c r="F635" s="1"/>
    </row>
    <row r="636" spans="2:6" x14ac:dyDescent="0.2">
      <c r="B636" s="1"/>
      <c r="F636" s="1"/>
    </row>
    <row r="637" spans="2:6" x14ac:dyDescent="0.2">
      <c r="B637" s="1"/>
      <c r="F637" s="1"/>
    </row>
    <row r="638" spans="2:6" x14ac:dyDescent="0.2">
      <c r="B638" s="1"/>
      <c r="F638" s="1"/>
    </row>
    <row r="639" spans="2:6" x14ac:dyDescent="0.2">
      <c r="B639" s="1"/>
      <c r="F639" s="1"/>
    </row>
    <row r="640" spans="2:6" x14ac:dyDescent="0.2">
      <c r="B640" s="1"/>
      <c r="F640" s="1"/>
    </row>
    <row r="641" spans="2:6" x14ac:dyDescent="0.2">
      <c r="B641" s="1"/>
      <c r="F641" s="1"/>
    </row>
    <row r="642" spans="2:6" x14ac:dyDescent="0.2">
      <c r="B642" s="1"/>
      <c r="F642" s="1"/>
    </row>
    <row r="643" spans="2:6" x14ac:dyDescent="0.2">
      <c r="B643" s="1"/>
      <c r="F643" s="1"/>
    </row>
    <row r="644" spans="2:6" x14ac:dyDescent="0.2">
      <c r="B644" s="1"/>
      <c r="F644" s="1"/>
    </row>
    <row r="645" spans="2:6" x14ac:dyDescent="0.2">
      <c r="B645" s="1"/>
      <c r="F645" s="1"/>
    </row>
    <row r="646" spans="2:6" x14ac:dyDescent="0.2">
      <c r="B646" s="1"/>
      <c r="F646" s="1"/>
    </row>
    <row r="647" spans="2:6" x14ac:dyDescent="0.2">
      <c r="B647" s="1"/>
      <c r="F647" s="1"/>
    </row>
    <row r="648" spans="2:6" x14ac:dyDescent="0.2">
      <c r="B648" s="1"/>
      <c r="F648" s="1"/>
    </row>
    <row r="649" spans="2:6" x14ac:dyDescent="0.2">
      <c r="B649" s="1"/>
      <c r="F649" s="1"/>
    </row>
    <row r="650" spans="2:6" x14ac:dyDescent="0.2">
      <c r="B650" s="1"/>
      <c r="F650" s="1"/>
    </row>
    <row r="651" spans="2:6" x14ac:dyDescent="0.2">
      <c r="B651" s="1"/>
      <c r="F651" s="1"/>
    </row>
    <row r="652" spans="2:6" x14ac:dyDescent="0.2">
      <c r="B652" s="1"/>
      <c r="F652" s="1"/>
    </row>
    <row r="653" spans="2:6" x14ac:dyDescent="0.2">
      <c r="B653" s="1"/>
      <c r="F653" s="1"/>
    </row>
    <row r="654" spans="2:6" x14ac:dyDescent="0.2">
      <c r="B654" s="1"/>
      <c r="F654" s="1"/>
    </row>
    <row r="655" spans="2:6" x14ac:dyDescent="0.2">
      <c r="B655" s="1"/>
      <c r="F655" s="1"/>
    </row>
    <row r="656" spans="2:6" x14ac:dyDescent="0.2">
      <c r="B656" s="1"/>
      <c r="F656" s="1"/>
    </row>
    <row r="657" spans="2:6" x14ac:dyDescent="0.2">
      <c r="B657" s="1"/>
      <c r="F657" s="1"/>
    </row>
    <row r="658" spans="2:6" x14ac:dyDescent="0.2">
      <c r="B658" s="1"/>
      <c r="F658" s="1"/>
    </row>
    <row r="659" spans="2:6" x14ac:dyDescent="0.2">
      <c r="B659" s="1"/>
      <c r="F659" s="1"/>
    </row>
    <row r="660" spans="2:6" x14ac:dyDescent="0.2">
      <c r="B660" s="1"/>
      <c r="F660" s="1"/>
    </row>
    <row r="661" spans="2:6" x14ac:dyDescent="0.2">
      <c r="B661" s="1"/>
      <c r="F661" s="1"/>
    </row>
    <row r="662" spans="2:6" x14ac:dyDescent="0.2">
      <c r="B662" s="1"/>
      <c r="F662" s="1"/>
    </row>
    <row r="663" spans="2:6" x14ac:dyDescent="0.2">
      <c r="B663" s="1"/>
      <c r="F663" s="1"/>
    </row>
    <row r="664" spans="2:6" x14ac:dyDescent="0.2">
      <c r="B664" s="1"/>
      <c r="F664" s="1"/>
    </row>
    <row r="665" spans="2:6" x14ac:dyDescent="0.2">
      <c r="B665" s="1"/>
      <c r="F665" s="1"/>
    </row>
    <row r="666" spans="2:6" x14ac:dyDescent="0.2">
      <c r="B666" s="1"/>
      <c r="F666" s="1"/>
    </row>
    <row r="667" spans="2:6" x14ac:dyDescent="0.2">
      <c r="B667" s="1"/>
      <c r="F667" s="1"/>
    </row>
    <row r="668" spans="2:6" x14ac:dyDescent="0.2">
      <c r="B668" s="1"/>
      <c r="F668" s="1"/>
    </row>
    <row r="669" spans="2:6" x14ac:dyDescent="0.2">
      <c r="B669" s="1"/>
      <c r="F669" s="1"/>
    </row>
    <row r="670" spans="2:6" x14ac:dyDescent="0.2">
      <c r="B670" s="1"/>
      <c r="F670" s="1"/>
    </row>
    <row r="671" spans="2:6" x14ac:dyDescent="0.2">
      <c r="B671" s="1"/>
      <c r="F671" s="1"/>
    </row>
    <row r="672" spans="2:6" x14ac:dyDescent="0.2">
      <c r="B672" s="1"/>
      <c r="F672" s="1"/>
    </row>
    <row r="673" spans="2:6" x14ac:dyDescent="0.2">
      <c r="B673" s="1"/>
      <c r="F673" s="1"/>
    </row>
    <row r="674" spans="2:6" x14ac:dyDescent="0.2">
      <c r="B674" s="1"/>
      <c r="F674" s="1"/>
    </row>
    <row r="675" spans="2:6" x14ac:dyDescent="0.2">
      <c r="B675" s="1"/>
      <c r="F675" s="1"/>
    </row>
    <row r="676" spans="2:6" x14ac:dyDescent="0.2">
      <c r="B676" s="1"/>
      <c r="F676" s="1"/>
    </row>
    <row r="677" spans="2:6" x14ac:dyDescent="0.2">
      <c r="B677" s="1"/>
      <c r="F677" s="1"/>
    </row>
    <row r="678" spans="2:6" x14ac:dyDescent="0.2">
      <c r="B678" s="1"/>
      <c r="F678" s="1"/>
    </row>
    <row r="679" spans="2:6" x14ac:dyDescent="0.2">
      <c r="B679" s="1"/>
      <c r="F679" s="1"/>
    </row>
    <row r="680" spans="2:6" x14ac:dyDescent="0.2">
      <c r="B680" s="1"/>
      <c r="F680" s="1"/>
    </row>
    <row r="681" spans="2:6" x14ac:dyDescent="0.2">
      <c r="B681" s="1"/>
      <c r="F681" s="1"/>
    </row>
    <row r="682" spans="2:6" x14ac:dyDescent="0.2">
      <c r="B682" s="1"/>
      <c r="F682" s="1"/>
    </row>
    <row r="683" spans="2:6" x14ac:dyDescent="0.2">
      <c r="B683" s="1"/>
      <c r="F683" s="1"/>
    </row>
    <row r="684" spans="2:6" x14ac:dyDescent="0.2">
      <c r="B684" s="1"/>
      <c r="F684" s="1"/>
    </row>
    <row r="685" spans="2:6" x14ac:dyDescent="0.2">
      <c r="B685" s="1"/>
      <c r="F685" s="1"/>
    </row>
    <row r="686" spans="2:6" x14ac:dyDescent="0.2">
      <c r="B686" s="1"/>
      <c r="F686" s="1"/>
    </row>
    <row r="687" spans="2:6" x14ac:dyDescent="0.2">
      <c r="B687" s="1"/>
      <c r="F687" s="1"/>
    </row>
    <row r="688" spans="2:6" x14ac:dyDescent="0.2">
      <c r="B688" s="1"/>
      <c r="F688" s="1"/>
    </row>
    <row r="689" spans="2:6" x14ac:dyDescent="0.2">
      <c r="B689" s="1"/>
      <c r="F689" s="1"/>
    </row>
    <row r="690" spans="2:6" x14ac:dyDescent="0.2">
      <c r="B690" s="1"/>
      <c r="F690" s="1"/>
    </row>
    <row r="691" spans="2:6" x14ac:dyDescent="0.2">
      <c r="B691" s="1"/>
      <c r="F691" s="1"/>
    </row>
    <row r="692" spans="2:6" x14ac:dyDescent="0.2">
      <c r="B692" s="1"/>
      <c r="F692" s="1"/>
    </row>
    <row r="693" spans="2:6" x14ac:dyDescent="0.2">
      <c r="B693" s="1"/>
      <c r="F693" s="1"/>
    </row>
    <row r="694" spans="2:6" x14ac:dyDescent="0.2">
      <c r="B694" s="1"/>
      <c r="F694" s="1"/>
    </row>
    <row r="695" spans="2:6" x14ac:dyDescent="0.2">
      <c r="B695" s="1"/>
      <c r="F695" s="1"/>
    </row>
    <row r="696" spans="2:6" x14ac:dyDescent="0.2">
      <c r="B696" s="1"/>
      <c r="F696" s="1"/>
    </row>
    <row r="697" spans="2:6" x14ac:dyDescent="0.2">
      <c r="B697" s="1"/>
      <c r="F697" s="1"/>
    </row>
    <row r="698" spans="2:6" x14ac:dyDescent="0.2">
      <c r="B698" s="1"/>
      <c r="F698" s="1"/>
    </row>
    <row r="699" spans="2:6" x14ac:dyDescent="0.2">
      <c r="B699" s="1"/>
      <c r="F699" s="1"/>
    </row>
    <row r="700" spans="2:6" x14ac:dyDescent="0.2">
      <c r="B700" s="1"/>
      <c r="F700" s="1"/>
    </row>
    <row r="701" spans="2:6" x14ac:dyDescent="0.2">
      <c r="B701" s="1"/>
      <c r="F701" s="1"/>
    </row>
    <row r="702" spans="2:6" x14ac:dyDescent="0.2">
      <c r="B702" s="1"/>
      <c r="F702" s="1"/>
    </row>
    <row r="703" spans="2:6" x14ac:dyDescent="0.2">
      <c r="B703" s="1"/>
      <c r="F703" s="1"/>
    </row>
    <row r="704" spans="2:6" x14ac:dyDescent="0.2">
      <c r="B704" s="1"/>
      <c r="F704" s="1"/>
    </row>
    <row r="705" spans="2:6" x14ac:dyDescent="0.2">
      <c r="B705" s="1"/>
      <c r="F705" s="1"/>
    </row>
    <row r="706" spans="2:6" x14ac:dyDescent="0.2">
      <c r="B706" s="1"/>
      <c r="F706" s="1"/>
    </row>
    <row r="707" spans="2:6" x14ac:dyDescent="0.2">
      <c r="B707" s="1"/>
      <c r="F707" s="1"/>
    </row>
    <row r="708" spans="2:6" x14ac:dyDescent="0.2">
      <c r="B708" s="1"/>
      <c r="F708" s="1"/>
    </row>
    <row r="709" spans="2:6" x14ac:dyDescent="0.2">
      <c r="B709" s="1"/>
      <c r="F709" s="1"/>
    </row>
    <row r="710" spans="2:6" x14ac:dyDescent="0.2">
      <c r="B710" s="1"/>
      <c r="F710" s="1"/>
    </row>
    <row r="711" spans="2:6" x14ac:dyDescent="0.2">
      <c r="B711" s="1"/>
      <c r="F711" s="1"/>
    </row>
    <row r="712" spans="2:6" x14ac:dyDescent="0.2">
      <c r="B712" s="1"/>
      <c r="F712" s="1"/>
    </row>
    <row r="713" spans="2:6" x14ac:dyDescent="0.2">
      <c r="B713" s="1"/>
      <c r="F713" s="1"/>
    </row>
    <row r="714" spans="2:6" x14ac:dyDescent="0.2">
      <c r="B714" s="1"/>
      <c r="F714" s="1"/>
    </row>
    <row r="715" spans="2:6" x14ac:dyDescent="0.2">
      <c r="B715" s="1"/>
      <c r="F715" s="1"/>
    </row>
    <row r="716" spans="2:6" x14ac:dyDescent="0.2">
      <c r="B716" s="1"/>
      <c r="F716" s="1"/>
    </row>
    <row r="717" spans="2:6" x14ac:dyDescent="0.2">
      <c r="B717" s="1"/>
      <c r="F717" s="1"/>
    </row>
    <row r="718" spans="2:6" x14ac:dyDescent="0.2">
      <c r="B718" s="1"/>
      <c r="F718" s="1"/>
    </row>
    <row r="719" spans="2:6" x14ac:dyDescent="0.2">
      <c r="B719" s="1"/>
      <c r="F719" s="1"/>
    </row>
    <row r="720" spans="2:6" x14ac:dyDescent="0.2">
      <c r="B720" s="1"/>
      <c r="F720" s="1"/>
    </row>
    <row r="721" spans="2:6" x14ac:dyDescent="0.2">
      <c r="B721" s="1"/>
      <c r="F721" s="1"/>
    </row>
    <row r="722" spans="2:6" x14ac:dyDescent="0.2">
      <c r="B722" s="1"/>
      <c r="F722" s="1"/>
    </row>
    <row r="723" spans="2:6" x14ac:dyDescent="0.2">
      <c r="B723" s="1"/>
      <c r="F723" s="1"/>
    </row>
    <row r="724" spans="2:6" x14ac:dyDescent="0.2">
      <c r="B724" s="1"/>
      <c r="F724" s="1"/>
    </row>
    <row r="725" spans="2:6" x14ac:dyDescent="0.2">
      <c r="B725" s="1"/>
      <c r="F725" s="1"/>
    </row>
    <row r="726" spans="2:6" x14ac:dyDescent="0.2">
      <c r="B726" s="1"/>
      <c r="F726" s="1"/>
    </row>
    <row r="727" spans="2:6" x14ac:dyDescent="0.2">
      <c r="B727" s="1"/>
      <c r="F727" s="1"/>
    </row>
    <row r="728" spans="2:6" x14ac:dyDescent="0.2">
      <c r="B728" s="1"/>
      <c r="F728" s="1"/>
    </row>
    <row r="729" spans="2:6" x14ac:dyDescent="0.2">
      <c r="B729" s="1"/>
      <c r="F729" s="1"/>
    </row>
    <row r="730" spans="2:6" x14ac:dyDescent="0.2">
      <c r="B730" s="1"/>
      <c r="F730" s="1"/>
    </row>
    <row r="731" spans="2:6" x14ac:dyDescent="0.2">
      <c r="B731" s="1"/>
      <c r="F731" s="1"/>
    </row>
    <row r="732" spans="2:6" x14ac:dyDescent="0.2">
      <c r="B732" s="1"/>
      <c r="F732" s="1"/>
    </row>
    <row r="733" spans="2:6" x14ac:dyDescent="0.2">
      <c r="B733" s="1"/>
      <c r="F733" s="1"/>
    </row>
    <row r="734" spans="2:6" x14ac:dyDescent="0.2">
      <c r="B734" s="1"/>
      <c r="F734" s="1"/>
    </row>
    <row r="735" spans="2:6" x14ac:dyDescent="0.2">
      <c r="B735" s="1"/>
      <c r="F735" s="1"/>
    </row>
    <row r="736" spans="2:6" x14ac:dyDescent="0.2">
      <c r="B736" s="1"/>
      <c r="F736" s="1"/>
    </row>
    <row r="737" spans="2:6" x14ac:dyDescent="0.2">
      <c r="B737" s="1"/>
      <c r="F737" s="1"/>
    </row>
    <row r="738" spans="2:6" x14ac:dyDescent="0.2">
      <c r="B738" s="1"/>
      <c r="F738" s="1"/>
    </row>
    <row r="739" spans="2:6" x14ac:dyDescent="0.2">
      <c r="B739" s="1"/>
      <c r="F739" s="1"/>
    </row>
    <row r="740" spans="2:6" x14ac:dyDescent="0.2">
      <c r="B740" s="1"/>
      <c r="F740" s="1"/>
    </row>
    <row r="741" spans="2:6" x14ac:dyDescent="0.2">
      <c r="B741" s="1"/>
      <c r="F741" s="1"/>
    </row>
    <row r="742" spans="2:6" x14ac:dyDescent="0.2">
      <c r="B742" s="1"/>
      <c r="F742" s="1"/>
    </row>
    <row r="743" spans="2:6" x14ac:dyDescent="0.2">
      <c r="B743" s="1"/>
      <c r="F743" s="1"/>
    </row>
    <row r="744" spans="2:6" x14ac:dyDescent="0.2">
      <c r="B744" s="1"/>
      <c r="F744" s="1"/>
    </row>
    <row r="745" spans="2:6" x14ac:dyDescent="0.2">
      <c r="B745" s="1"/>
      <c r="F745" s="1"/>
    </row>
    <row r="746" spans="2:6" x14ac:dyDescent="0.2">
      <c r="B746" s="1"/>
      <c r="F746" s="1"/>
    </row>
    <row r="747" spans="2:6" x14ac:dyDescent="0.2">
      <c r="B747" s="1"/>
      <c r="F747" s="1"/>
    </row>
    <row r="748" spans="2:6" x14ac:dyDescent="0.2">
      <c r="B748" s="1"/>
      <c r="F748" s="1"/>
    </row>
    <row r="749" spans="2:6" x14ac:dyDescent="0.2">
      <c r="B749" s="1"/>
      <c r="F749" s="1"/>
    </row>
    <row r="750" spans="2:6" x14ac:dyDescent="0.2">
      <c r="B750" s="1"/>
      <c r="F750" s="1"/>
    </row>
    <row r="751" spans="2:6" x14ac:dyDescent="0.2">
      <c r="B751" s="1"/>
      <c r="F751" s="1"/>
    </row>
    <row r="752" spans="2:6" x14ac:dyDescent="0.2">
      <c r="B752" s="1"/>
      <c r="F752" s="1"/>
    </row>
    <row r="753" spans="2:6" x14ac:dyDescent="0.2">
      <c r="B753" s="1"/>
      <c r="F753" s="1"/>
    </row>
    <row r="754" spans="2:6" x14ac:dyDescent="0.2">
      <c r="B754" s="1"/>
      <c r="F754" s="1"/>
    </row>
    <row r="755" spans="2:6" x14ac:dyDescent="0.2">
      <c r="B755" s="1"/>
      <c r="F755" s="1"/>
    </row>
    <row r="756" spans="2:6" x14ac:dyDescent="0.2">
      <c r="B756" s="1"/>
      <c r="F756" s="1"/>
    </row>
    <row r="757" spans="2:6" x14ac:dyDescent="0.2">
      <c r="B757" s="1"/>
      <c r="F757" s="1"/>
    </row>
    <row r="758" spans="2:6" x14ac:dyDescent="0.2">
      <c r="B758" s="1"/>
      <c r="F758" s="1"/>
    </row>
    <row r="759" spans="2:6" x14ac:dyDescent="0.2">
      <c r="B759" s="1"/>
      <c r="F759" s="1"/>
    </row>
    <row r="760" spans="2:6" x14ac:dyDescent="0.2">
      <c r="B760" s="1"/>
      <c r="F760" s="1"/>
    </row>
    <row r="761" spans="2:6" x14ac:dyDescent="0.2">
      <c r="B761" s="1"/>
      <c r="F761" s="1"/>
    </row>
    <row r="762" spans="2:6" x14ac:dyDescent="0.2">
      <c r="B762" s="1"/>
      <c r="F762" s="1"/>
    </row>
    <row r="763" spans="2:6" x14ac:dyDescent="0.2">
      <c r="B763" s="1"/>
      <c r="F763" s="1"/>
    </row>
    <row r="764" spans="2:6" x14ac:dyDescent="0.2">
      <c r="B764" s="1"/>
      <c r="F764" s="1"/>
    </row>
    <row r="765" spans="2:6" x14ac:dyDescent="0.2">
      <c r="B765" s="1"/>
      <c r="F765" s="1"/>
    </row>
    <row r="766" spans="2:6" x14ac:dyDescent="0.2">
      <c r="B766" s="1"/>
      <c r="F766" s="1"/>
    </row>
    <row r="767" spans="2:6" x14ac:dyDescent="0.2">
      <c r="B767" s="1"/>
      <c r="F767" s="1"/>
    </row>
    <row r="768" spans="2:6" x14ac:dyDescent="0.2">
      <c r="B768" s="1"/>
      <c r="F768" s="1"/>
    </row>
    <row r="769" spans="2:6" x14ac:dyDescent="0.2">
      <c r="B769" s="1"/>
      <c r="F769" s="1"/>
    </row>
    <row r="770" spans="2:6" x14ac:dyDescent="0.2">
      <c r="B770" s="1"/>
      <c r="F770" s="1"/>
    </row>
    <row r="771" spans="2:6" x14ac:dyDescent="0.2">
      <c r="B771" s="1"/>
      <c r="F771" s="1"/>
    </row>
    <row r="772" spans="2:6" x14ac:dyDescent="0.2">
      <c r="B772" s="1"/>
      <c r="F772" s="1"/>
    </row>
    <row r="773" spans="2:6" x14ac:dyDescent="0.2">
      <c r="B773" s="1"/>
      <c r="F773" s="1"/>
    </row>
    <row r="774" spans="2:6" x14ac:dyDescent="0.2">
      <c r="B774" s="1"/>
      <c r="F774" s="1"/>
    </row>
    <row r="775" spans="2:6" x14ac:dyDescent="0.2">
      <c r="B775" s="1"/>
      <c r="F775" s="1"/>
    </row>
    <row r="776" spans="2:6" x14ac:dyDescent="0.2">
      <c r="B776" s="1"/>
      <c r="F776" s="1"/>
    </row>
    <row r="777" spans="2:6" x14ac:dyDescent="0.2">
      <c r="B777" s="1"/>
      <c r="F777" s="1"/>
    </row>
    <row r="778" spans="2:6" x14ac:dyDescent="0.2">
      <c r="B778" s="1"/>
      <c r="F778" s="1"/>
    </row>
    <row r="779" spans="2:6" x14ac:dyDescent="0.2">
      <c r="B779" s="1"/>
      <c r="F779" s="1"/>
    </row>
    <row r="780" spans="2:6" x14ac:dyDescent="0.2">
      <c r="B780" s="1"/>
      <c r="F780" s="1"/>
    </row>
    <row r="781" spans="2:6" x14ac:dyDescent="0.2">
      <c r="B781" s="1"/>
      <c r="F781" s="1"/>
    </row>
    <row r="782" spans="2:6" x14ac:dyDescent="0.2">
      <c r="B782" s="1"/>
      <c r="F782" s="1"/>
    </row>
    <row r="783" spans="2:6" x14ac:dyDescent="0.2">
      <c r="B783" s="1"/>
      <c r="F783" s="1"/>
    </row>
    <row r="784" spans="2:6" x14ac:dyDescent="0.2">
      <c r="B784" s="1"/>
      <c r="F784" s="1"/>
    </row>
    <row r="785" spans="2:6" x14ac:dyDescent="0.2">
      <c r="B785" s="1"/>
      <c r="F785" s="1"/>
    </row>
    <row r="786" spans="2:6" x14ac:dyDescent="0.2">
      <c r="B786" s="1"/>
      <c r="F786" s="1"/>
    </row>
    <row r="787" spans="2:6" x14ac:dyDescent="0.2">
      <c r="B787" s="1"/>
      <c r="F787" s="1"/>
    </row>
    <row r="788" spans="2:6" x14ac:dyDescent="0.2">
      <c r="B788" s="1"/>
      <c r="F788" s="1"/>
    </row>
    <row r="789" spans="2:6" x14ac:dyDescent="0.2">
      <c r="B789" s="1"/>
      <c r="F789" s="1"/>
    </row>
    <row r="790" spans="2:6" x14ac:dyDescent="0.2">
      <c r="B790" s="1"/>
      <c r="F790" s="1"/>
    </row>
    <row r="791" spans="2:6" x14ac:dyDescent="0.2">
      <c r="B791" s="1"/>
      <c r="F791" s="1"/>
    </row>
    <row r="792" spans="2:6" x14ac:dyDescent="0.2">
      <c r="B792" s="1"/>
      <c r="F792" s="1"/>
    </row>
    <row r="793" spans="2:6" x14ac:dyDescent="0.2">
      <c r="B793" s="1"/>
      <c r="F793" s="1"/>
    </row>
    <row r="794" spans="2:6" x14ac:dyDescent="0.2">
      <c r="B794" s="1"/>
      <c r="F794" s="1"/>
    </row>
    <row r="795" spans="2:6" x14ac:dyDescent="0.2">
      <c r="B795" s="1"/>
      <c r="F795" s="1"/>
    </row>
    <row r="796" spans="2:6" x14ac:dyDescent="0.2">
      <c r="B796" s="1"/>
      <c r="F796" s="1"/>
    </row>
    <row r="797" spans="2:6" x14ac:dyDescent="0.2">
      <c r="B797" s="1"/>
      <c r="F797" s="1"/>
    </row>
    <row r="798" spans="2:6" x14ac:dyDescent="0.2">
      <c r="B798" s="1"/>
      <c r="F798" s="1"/>
    </row>
    <row r="799" spans="2:6" x14ac:dyDescent="0.2">
      <c r="B799" s="1"/>
      <c r="F799" s="1"/>
    </row>
    <row r="800" spans="2:6" x14ac:dyDescent="0.2">
      <c r="B800" s="1"/>
      <c r="F800" s="1"/>
    </row>
    <row r="801" spans="2:6" x14ac:dyDescent="0.2">
      <c r="B801" s="1"/>
      <c r="F801" s="1"/>
    </row>
    <row r="802" spans="2:6" x14ac:dyDescent="0.2">
      <c r="B802" s="1"/>
      <c r="F802" s="1"/>
    </row>
    <row r="803" spans="2:6" x14ac:dyDescent="0.2">
      <c r="B803" s="1"/>
      <c r="F803" s="1"/>
    </row>
    <row r="804" spans="2:6" x14ac:dyDescent="0.2">
      <c r="B804" s="1"/>
      <c r="F804" s="1"/>
    </row>
    <row r="805" spans="2:6" x14ac:dyDescent="0.2">
      <c r="B805" s="1"/>
      <c r="F805" s="1"/>
    </row>
    <row r="806" spans="2:6" x14ac:dyDescent="0.2">
      <c r="B806" s="1"/>
      <c r="F806" s="1"/>
    </row>
    <row r="807" spans="2:6" x14ac:dyDescent="0.2">
      <c r="B807" s="1"/>
      <c r="F807" s="1"/>
    </row>
    <row r="808" spans="2:6" x14ac:dyDescent="0.2">
      <c r="B808" s="1"/>
      <c r="F808" s="1"/>
    </row>
    <row r="809" spans="2:6" x14ac:dyDescent="0.2">
      <c r="B809" s="1"/>
      <c r="F809" s="1"/>
    </row>
    <row r="810" spans="2:6" x14ac:dyDescent="0.2">
      <c r="B810" s="1"/>
      <c r="F810" s="1"/>
    </row>
    <row r="811" spans="2:6" x14ac:dyDescent="0.2">
      <c r="B811" s="1"/>
      <c r="F811" s="1"/>
    </row>
    <row r="812" spans="2:6" x14ac:dyDescent="0.2">
      <c r="B812" s="1"/>
      <c r="F812" s="1"/>
    </row>
    <row r="813" spans="2:6" x14ac:dyDescent="0.2">
      <c r="B813" s="1"/>
      <c r="F813" s="1"/>
    </row>
    <row r="814" spans="2:6" x14ac:dyDescent="0.2">
      <c r="B814" s="1"/>
      <c r="F814" s="1"/>
    </row>
    <row r="815" spans="2:6" x14ac:dyDescent="0.2">
      <c r="B815" s="1"/>
      <c r="F815" s="1"/>
    </row>
    <row r="816" spans="2:6" x14ac:dyDescent="0.2">
      <c r="B816" s="1"/>
      <c r="F816" s="1"/>
    </row>
    <row r="817" spans="2:6" x14ac:dyDescent="0.2">
      <c r="B817" s="1"/>
      <c r="F817" s="1"/>
    </row>
    <row r="818" spans="2:6" x14ac:dyDescent="0.2">
      <c r="B818" s="1"/>
      <c r="F818" s="1"/>
    </row>
    <row r="819" spans="2:6" x14ac:dyDescent="0.2">
      <c r="B819" s="1"/>
      <c r="F819" s="1"/>
    </row>
    <row r="820" spans="2:6" x14ac:dyDescent="0.2">
      <c r="B820" s="1"/>
      <c r="F820" s="1"/>
    </row>
    <row r="821" spans="2:6" x14ac:dyDescent="0.2">
      <c r="B821" s="1"/>
      <c r="F821" s="1"/>
    </row>
    <row r="822" spans="2:6" x14ac:dyDescent="0.2">
      <c r="B822" s="1"/>
      <c r="F822" s="1"/>
    </row>
    <row r="823" spans="2:6" x14ac:dyDescent="0.2">
      <c r="B823" s="1"/>
      <c r="F823" s="1"/>
    </row>
    <row r="824" spans="2:6" x14ac:dyDescent="0.2">
      <c r="B824" s="1"/>
      <c r="F824" s="1"/>
    </row>
    <row r="825" spans="2:6" x14ac:dyDescent="0.2">
      <c r="B825" s="1"/>
      <c r="F825" s="1"/>
    </row>
    <row r="826" spans="2:6" x14ac:dyDescent="0.2">
      <c r="B826" s="1"/>
      <c r="F826" s="1"/>
    </row>
    <row r="827" spans="2:6" x14ac:dyDescent="0.2">
      <c r="B827" s="1"/>
      <c r="F827" s="1"/>
    </row>
    <row r="828" spans="2:6" x14ac:dyDescent="0.2">
      <c r="B828" s="1"/>
      <c r="F828" s="1"/>
    </row>
    <row r="829" spans="2:6" x14ac:dyDescent="0.2">
      <c r="B829" s="1"/>
      <c r="F829" s="1"/>
    </row>
    <row r="830" spans="2:6" x14ac:dyDescent="0.2">
      <c r="B830" s="1"/>
      <c r="F830" s="1"/>
    </row>
    <row r="831" spans="2:6" x14ac:dyDescent="0.2">
      <c r="B831" s="1"/>
      <c r="F831" s="1"/>
    </row>
    <row r="832" spans="2:6" x14ac:dyDescent="0.2">
      <c r="B832" s="1"/>
      <c r="F832" s="1"/>
    </row>
    <row r="833" spans="2:6" x14ac:dyDescent="0.2">
      <c r="B833" s="1"/>
      <c r="F833" s="1"/>
    </row>
    <row r="834" spans="2:6" x14ac:dyDescent="0.2">
      <c r="B834" s="1"/>
      <c r="F834" s="1"/>
    </row>
    <row r="835" spans="2:6" x14ac:dyDescent="0.2">
      <c r="B835" s="1"/>
      <c r="F835" s="1"/>
    </row>
    <row r="836" spans="2:6" x14ac:dyDescent="0.2">
      <c r="B836" s="1"/>
      <c r="F836" s="1"/>
    </row>
    <row r="837" spans="2:6" x14ac:dyDescent="0.2">
      <c r="B837" s="1"/>
      <c r="F837" s="1"/>
    </row>
    <row r="838" spans="2:6" x14ac:dyDescent="0.2">
      <c r="B838" s="1"/>
      <c r="F838" s="1"/>
    </row>
    <row r="839" spans="2:6" x14ac:dyDescent="0.2">
      <c r="B839" s="1"/>
      <c r="F839" s="1"/>
    </row>
    <row r="840" spans="2:6" x14ac:dyDescent="0.2">
      <c r="B840" s="1"/>
      <c r="F840" s="1"/>
    </row>
    <row r="841" spans="2:6" x14ac:dyDescent="0.2">
      <c r="B841" s="1"/>
      <c r="F841" s="1"/>
    </row>
    <row r="842" spans="2:6" x14ac:dyDescent="0.2">
      <c r="B842" s="1"/>
      <c r="F842" s="1"/>
    </row>
    <row r="843" spans="2:6" x14ac:dyDescent="0.2">
      <c r="B843" s="1"/>
      <c r="F843" s="1"/>
    </row>
    <row r="844" spans="2:6" x14ac:dyDescent="0.2">
      <c r="B844" s="1"/>
      <c r="F844" s="1"/>
    </row>
    <row r="845" spans="2:6" x14ac:dyDescent="0.2">
      <c r="B845" s="1"/>
      <c r="F845" s="1"/>
    </row>
    <row r="846" spans="2:6" x14ac:dyDescent="0.2">
      <c r="B846" s="1"/>
      <c r="F846" s="1"/>
    </row>
    <row r="847" spans="2:6" x14ac:dyDescent="0.2">
      <c r="B847" s="1"/>
      <c r="F847" s="1"/>
    </row>
    <row r="848" spans="2:6" x14ac:dyDescent="0.2">
      <c r="B848" s="1"/>
      <c r="F848" s="1"/>
    </row>
    <row r="849" spans="2:6" x14ac:dyDescent="0.2">
      <c r="B849" s="1"/>
      <c r="F849" s="1"/>
    </row>
    <row r="850" spans="2:6" x14ac:dyDescent="0.2">
      <c r="B850" s="1"/>
      <c r="F850" s="1"/>
    </row>
    <row r="851" spans="2:6" x14ac:dyDescent="0.2">
      <c r="B851" s="1"/>
      <c r="F851" s="1"/>
    </row>
    <row r="852" spans="2:6" x14ac:dyDescent="0.2">
      <c r="B852" s="1"/>
      <c r="F852" s="1"/>
    </row>
    <row r="853" spans="2:6" x14ac:dyDescent="0.2">
      <c r="B853" s="1"/>
      <c r="F853" s="1"/>
    </row>
    <row r="854" spans="2:6" x14ac:dyDescent="0.2">
      <c r="B854" s="1"/>
      <c r="F854" s="1"/>
    </row>
    <row r="855" spans="2:6" x14ac:dyDescent="0.2">
      <c r="B855" s="1"/>
      <c r="F855" s="1"/>
    </row>
    <row r="856" spans="2:6" x14ac:dyDescent="0.2">
      <c r="B856" s="1"/>
      <c r="F856" s="1"/>
    </row>
    <row r="857" spans="2:6" x14ac:dyDescent="0.2">
      <c r="B857" s="1"/>
      <c r="F857" s="1"/>
    </row>
    <row r="858" spans="2:6" x14ac:dyDescent="0.2">
      <c r="B858" s="1"/>
      <c r="F858" s="1"/>
    </row>
    <row r="859" spans="2:6" x14ac:dyDescent="0.2">
      <c r="B859" s="1"/>
      <c r="F859" s="1"/>
    </row>
    <row r="860" spans="2:6" x14ac:dyDescent="0.2">
      <c r="B860" s="1"/>
      <c r="F860" s="1"/>
    </row>
    <row r="861" spans="2:6" x14ac:dyDescent="0.2">
      <c r="B861" s="1"/>
      <c r="F861" s="1"/>
    </row>
    <row r="862" spans="2:6" x14ac:dyDescent="0.2">
      <c r="B862" s="1"/>
      <c r="F862" s="1"/>
    </row>
    <row r="863" spans="2:6" x14ac:dyDescent="0.2">
      <c r="B863" s="1"/>
      <c r="F863" s="1"/>
    </row>
    <row r="864" spans="2:6" x14ac:dyDescent="0.2">
      <c r="B864" s="1"/>
      <c r="F864" s="1"/>
    </row>
    <row r="865" spans="2:6" x14ac:dyDescent="0.2">
      <c r="B865" s="1"/>
      <c r="F865" s="1"/>
    </row>
    <row r="866" spans="2:6" x14ac:dyDescent="0.2">
      <c r="B866" s="1"/>
      <c r="F866" s="1"/>
    </row>
    <row r="867" spans="2:6" x14ac:dyDescent="0.2">
      <c r="B867" s="1"/>
      <c r="F867" s="1"/>
    </row>
    <row r="868" spans="2:6" x14ac:dyDescent="0.2">
      <c r="B868" s="1"/>
      <c r="F868" s="1"/>
    </row>
    <row r="869" spans="2:6" x14ac:dyDescent="0.2">
      <c r="B869" s="1"/>
      <c r="F869" s="1"/>
    </row>
    <row r="870" spans="2:6" x14ac:dyDescent="0.2">
      <c r="B870" s="1"/>
      <c r="F870" s="1"/>
    </row>
    <row r="871" spans="2:6" x14ac:dyDescent="0.2">
      <c r="B871" s="1"/>
      <c r="F871" s="1"/>
    </row>
    <row r="872" spans="2:6" x14ac:dyDescent="0.2">
      <c r="B872" s="1"/>
      <c r="F872" s="1"/>
    </row>
    <row r="873" spans="2:6" x14ac:dyDescent="0.2">
      <c r="B873" s="1"/>
      <c r="F873" s="1"/>
    </row>
    <row r="874" spans="2:6" x14ac:dyDescent="0.2">
      <c r="B874" s="1"/>
      <c r="F874" s="1"/>
    </row>
    <row r="875" spans="2:6" x14ac:dyDescent="0.2">
      <c r="B875" s="1"/>
      <c r="F875" s="1"/>
    </row>
    <row r="876" spans="2:6" x14ac:dyDescent="0.2">
      <c r="B876" s="1"/>
      <c r="F876" s="1"/>
    </row>
    <row r="877" spans="2:6" x14ac:dyDescent="0.2">
      <c r="B877" s="1"/>
      <c r="F877" s="1"/>
    </row>
    <row r="878" spans="2:6" x14ac:dyDescent="0.2">
      <c r="B878" s="1"/>
      <c r="F878" s="1"/>
    </row>
    <row r="879" spans="2:6" x14ac:dyDescent="0.2">
      <c r="B879" s="1"/>
      <c r="F879" s="1"/>
    </row>
    <row r="880" spans="2:6" x14ac:dyDescent="0.2">
      <c r="B880" s="1"/>
      <c r="F880" s="1"/>
    </row>
    <row r="881" spans="2:6" x14ac:dyDescent="0.2">
      <c r="B881" s="1"/>
      <c r="F881" s="1"/>
    </row>
    <row r="882" spans="2:6" x14ac:dyDescent="0.2">
      <c r="B882" s="1"/>
      <c r="F882" s="1"/>
    </row>
    <row r="883" spans="2:6" x14ac:dyDescent="0.2">
      <c r="B883" s="1"/>
      <c r="F883" s="1"/>
    </row>
    <row r="884" spans="2:6" x14ac:dyDescent="0.2">
      <c r="B884" s="1"/>
      <c r="F884" s="1"/>
    </row>
    <row r="885" spans="2:6" x14ac:dyDescent="0.2">
      <c r="B885" s="1"/>
      <c r="F885" s="1"/>
    </row>
    <row r="886" spans="2:6" x14ac:dyDescent="0.2">
      <c r="B886" s="1"/>
      <c r="F886" s="1"/>
    </row>
    <row r="887" spans="2:6" x14ac:dyDescent="0.2">
      <c r="B887" s="1"/>
      <c r="F887" s="1"/>
    </row>
    <row r="888" spans="2:6" x14ac:dyDescent="0.2">
      <c r="B888" s="1"/>
      <c r="F888" s="1"/>
    </row>
    <row r="889" spans="2:6" x14ac:dyDescent="0.2">
      <c r="B889" s="1"/>
      <c r="F889" s="1"/>
    </row>
    <row r="890" spans="2:6" x14ac:dyDescent="0.2">
      <c r="B890" s="1"/>
      <c r="F890" s="1"/>
    </row>
    <row r="891" spans="2:6" x14ac:dyDescent="0.2">
      <c r="B891" s="1"/>
      <c r="F891" s="1"/>
    </row>
    <row r="892" spans="2:6" x14ac:dyDescent="0.2">
      <c r="B892" s="1"/>
      <c r="F892" s="1"/>
    </row>
    <row r="893" spans="2:6" x14ac:dyDescent="0.2">
      <c r="B893" s="1"/>
      <c r="F893" s="1"/>
    </row>
    <row r="894" spans="2:6" x14ac:dyDescent="0.2">
      <c r="B894" s="1"/>
      <c r="F894" s="1"/>
    </row>
    <row r="895" spans="2:6" x14ac:dyDescent="0.2">
      <c r="B895" s="1"/>
      <c r="F895" s="1"/>
    </row>
    <row r="896" spans="2:6" x14ac:dyDescent="0.2">
      <c r="B896" s="1"/>
      <c r="F896" s="1"/>
    </row>
    <row r="897" spans="2:6" x14ac:dyDescent="0.2">
      <c r="B897" s="1"/>
      <c r="F897" s="1"/>
    </row>
    <row r="898" spans="2:6" x14ac:dyDescent="0.2">
      <c r="B898" s="1"/>
      <c r="F898" s="1"/>
    </row>
    <row r="899" spans="2:6" x14ac:dyDescent="0.2">
      <c r="B899" s="1"/>
      <c r="F899" s="1"/>
    </row>
    <row r="900" spans="2:6" x14ac:dyDescent="0.2">
      <c r="B900" s="1"/>
      <c r="F900" s="1"/>
    </row>
    <row r="901" spans="2:6" x14ac:dyDescent="0.2">
      <c r="B901" s="1"/>
      <c r="F901" s="1"/>
    </row>
    <row r="902" spans="2:6" x14ac:dyDescent="0.2">
      <c r="B902" s="1"/>
      <c r="F902" s="1"/>
    </row>
    <row r="903" spans="2:6" x14ac:dyDescent="0.2">
      <c r="B903" s="1"/>
      <c r="F903" s="1"/>
    </row>
    <row r="904" spans="2:6" x14ac:dyDescent="0.2">
      <c r="B904" s="1"/>
      <c r="F904" s="1"/>
    </row>
    <row r="905" spans="2:6" x14ac:dyDescent="0.2">
      <c r="B905" s="1"/>
      <c r="F905" s="1"/>
    </row>
    <row r="906" spans="2:6" x14ac:dyDescent="0.2">
      <c r="B906" s="1"/>
      <c r="F906" s="1"/>
    </row>
    <row r="907" spans="2:6" x14ac:dyDescent="0.2">
      <c r="B907" s="1"/>
      <c r="F907" s="1"/>
    </row>
    <row r="908" spans="2:6" x14ac:dyDescent="0.2">
      <c r="B908" s="1"/>
      <c r="F908" s="1"/>
    </row>
    <row r="909" spans="2:6" x14ac:dyDescent="0.2">
      <c r="B909" s="1"/>
      <c r="F909" s="1"/>
    </row>
    <row r="910" spans="2:6" x14ac:dyDescent="0.2">
      <c r="B910" s="1"/>
      <c r="F910" s="1"/>
    </row>
    <row r="911" spans="2:6" x14ac:dyDescent="0.2">
      <c r="B911" s="1"/>
      <c r="F911" s="1"/>
    </row>
    <row r="912" spans="2:6" x14ac:dyDescent="0.2">
      <c r="B912" s="1"/>
      <c r="F912" s="1"/>
    </row>
    <row r="913" spans="2:6" x14ac:dyDescent="0.2">
      <c r="B913" s="1"/>
      <c r="F913" s="1"/>
    </row>
    <row r="914" spans="2:6" x14ac:dyDescent="0.2">
      <c r="B914" s="1"/>
      <c r="F914" s="1"/>
    </row>
    <row r="915" spans="2:6" x14ac:dyDescent="0.2">
      <c r="B915" s="1"/>
      <c r="F915" s="1"/>
    </row>
    <row r="916" spans="2:6" x14ac:dyDescent="0.2">
      <c r="B916" s="1"/>
      <c r="F916" s="1"/>
    </row>
    <row r="917" spans="2:6" x14ac:dyDescent="0.2">
      <c r="B917" s="1"/>
      <c r="F917" s="1"/>
    </row>
    <row r="918" spans="2:6" x14ac:dyDescent="0.2">
      <c r="B918" s="1"/>
      <c r="F918" s="1"/>
    </row>
    <row r="919" spans="2:6" x14ac:dyDescent="0.2">
      <c r="B919" s="1"/>
      <c r="F919" s="1"/>
    </row>
    <row r="920" spans="2:6" x14ac:dyDescent="0.2">
      <c r="B920" s="1"/>
      <c r="F920" s="1"/>
    </row>
    <row r="921" spans="2:6" x14ac:dyDescent="0.2">
      <c r="B921" s="1"/>
      <c r="F921" s="1"/>
    </row>
    <row r="922" spans="2:6" x14ac:dyDescent="0.2">
      <c r="B922" s="1"/>
      <c r="F922" s="1"/>
    </row>
    <row r="923" spans="2:6" x14ac:dyDescent="0.2">
      <c r="B923" s="1"/>
      <c r="F923" s="1"/>
    </row>
    <row r="924" spans="2:6" x14ac:dyDescent="0.2">
      <c r="B924" s="1"/>
      <c r="F924" s="1"/>
    </row>
    <row r="925" spans="2:6" x14ac:dyDescent="0.2">
      <c r="B925" s="1"/>
      <c r="F925" s="1"/>
    </row>
    <row r="926" spans="2:6" x14ac:dyDescent="0.2">
      <c r="B926" s="1"/>
      <c r="F926" s="1"/>
    </row>
    <row r="927" spans="2:6" x14ac:dyDescent="0.2">
      <c r="B927" s="1"/>
      <c r="F927" s="1"/>
    </row>
    <row r="928" spans="2:6" x14ac:dyDescent="0.2">
      <c r="B928" s="1"/>
      <c r="F928" s="1"/>
    </row>
    <row r="929" spans="2:6" x14ac:dyDescent="0.2">
      <c r="B929" s="1"/>
      <c r="F929" s="1"/>
    </row>
    <row r="930" spans="2:6" x14ac:dyDescent="0.2">
      <c r="B930" s="1"/>
      <c r="F930" s="1"/>
    </row>
    <row r="931" spans="2:6" x14ac:dyDescent="0.2">
      <c r="B931" s="1"/>
      <c r="F931" s="1"/>
    </row>
    <row r="932" spans="2:6" x14ac:dyDescent="0.2">
      <c r="B932" s="1"/>
      <c r="F932" s="1"/>
    </row>
    <row r="933" spans="2:6" x14ac:dyDescent="0.2">
      <c r="B933" s="1"/>
      <c r="F933" s="1"/>
    </row>
    <row r="934" spans="2:6" x14ac:dyDescent="0.2">
      <c r="B934" s="1"/>
      <c r="F934" s="1"/>
    </row>
    <row r="935" spans="2:6" x14ac:dyDescent="0.2">
      <c r="B935" s="1"/>
      <c r="F935" s="1"/>
    </row>
    <row r="936" spans="2:6" x14ac:dyDescent="0.2">
      <c r="B936" s="1"/>
      <c r="F936" s="1"/>
    </row>
    <row r="937" spans="2:6" x14ac:dyDescent="0.2">
      <c r="B937" s="1"/>
      <c r="F937" s="1"/>
    </row>
    <row r="938" spans="2:6" x14ac:dyDescent="0.2">
      <c r="B938" s="1"/>
      <c r="F938" s="1"/>
    </row>
    <row r="939" spans="2:6" x14ac:dyDescent="0.2">
      <c r="B939" s="1"/>
      <c r="F939" s="1"/>
    </row>
    <row r="940" spans="2:6" x14ac:dyDescent="0.2">
      <c r="B940" s="1"/>
      <c r="F940" s="1"/>
    </row>
    <row r="941" spans="2:6" x14ac:dyDescent="0.2">
      <c r="B941" s="1"/>
      <c r="F941" s="1"/>
    </row>
    <row r="942" spans="2:6" x14ac:dyDescent="0.2">
      <c r="B942" s="1"/>
      <c r="F942" s="1"/>
    </row>
    <row r="943" spans="2:6" x14ac:dyDescent="0.2">
      <c r="B943" s="1"/>
      <c r="F943" s="1"/>
    </row>
    <row r="944" spans="2:6" x14ac:dyDescent="0.2">
      <c r="B944" s="1"/>
      <c r="F944" s="1"/>
    </row>
    <row r="945" spans="2:6" x14ac:dyDescent="0.2">
      <c r="B945" s="1"/>
      <c r="F945" s="1"/>
    </row>
    <row r="946" spans="2:6" x14ac:dyDescent="0.2">
      <c r="B946" s="1"/>
      <c r="F946" s="1"/>
    </row>
    <row r="947" spans="2:6" x14ac:dyDescent="0.2">
      <c r="B947" s="1"/>
      <c r="F947" s="1"/>
    </row>
    <row r="948" spans="2:6" x14ac:dyDescent="0.2">
      <c r="B948" s="1"/>
      <c r="F948" s="1"/>
    </row>
    <row r="949" spans="2:6" x14ac:dyDescent="0.2">
      <c r="B949" s="1"/>
      <c r="F949" s="1"/>
    </row>
    <row r="950" spans="2:6" x14ac:dyDescent="0.2">
      <c r="B950" s="1"/>
      <c r="F950" s="1"/>
    </row>
    <row r="951" spans="2:6" x14ac:dyDescent="0.2">
      <c r="B951" s="1"/>
      <c r="F951" s="1"/>
    </row>
    <row r="952" spans="2:6" x14ac:dyDescent="0.2">
      <c r="B952" s="1"/>
      <c r="F952" s="1"/>
    </row>
    <row r="953" spans="2:6" x14ac:dyDescent="0.2">
      <c r="B953" s="1"/>
      <c r="F953" s="1"/>
    </row>
    <row r="954" spans="2:6" x14ac:dyDescent="0.2">
      <c r="B954" s="1"/>
      <c r="F954" s="1"/>
    </row>
    <row r="955" spans="2:6" x14ac:dyDescent="0.2">
      <c r="B955" s="1"/>
      <c r="F955" s="1"/>
    </row>
    <row r="956" spans="2:6" x14ac:dyDescent="0.2">
      <c r="B956" s="1"/>
      <c r="F956" s="1"/>
    </row>
    <row r="957" spans="2:6" x14ac:dyDescent="0.2">
      <c r="B957" s="1"/>
      <c r="F957" s="1"/>
    </row>
    <row r="958" spans="2:6" x14ac:dyDescent="0.2">
      <c r="B958" s="1"/>
      <c r="F958" s="1"/>
    </row>
    <row r="959" spans="2:6" x14ac:dyDescent="0.2">
      <c r="B959" s="1"/>
      <c r="F959" s="1"/>
    </row>
    <row r="960" spans="2:6" x14ac:dyDescent="0.2">
      <c r="B960" s="1"/>
      <c r="F960" s="1"/>
    </row>
    <row r="961" spans="2:6" x14ac:dyDescent="0.2">
      <c r="B961" s="1"/>
      <c r="F961" s="1"/>
    </row>
    <row r="962" spans="2:6" x14ac:dyDescent="0.2">
      <c r="B962" s="1"/>
      <c r="F962" s="1"/>
    </row>
    <row r="963" spans="2:6" x14ac:dyDescent="0.2">
      <c r="B963" s="1"/>
      <c r="F963" s="1"/>
    </row>
    <row r="964" spans="2:6" x14ac:dyDescent="0.2">
      <c r="B964" s="1"/>
      <c r="F964" s="1"/>
    </row>
    <row r="965" spans="2:6" x14ac:dyDescent="0.2">
      <c r="B965" s="1"/>
      <c r="F965" s="1"/>
    </row>
    <row r="966" spans="2:6" x14ac:dyDescent="0.2">
      <c r="B966" s="1"/>
      <c r="F966" s="1"/>
    </row>
    <row r="967" spans="2:6" x14ac:dyDescent="0.2">
      <c r="B967" s="1"/>
      <c r="F967" s="1"/>
    </row>
    <row r="968" spans="2:6" x14ac:dyDescent="0.2">
      <c r="B968" s="1"/>
      <c r="F968" s="1"/>
    </row>
    <row r="969" spans="2:6" x14ac:dyDescent="0.2">
      <c r="B969" s="1"/>
      <c r="F969" s="1"/>
    </row>
    <row r="970" spans="2:6" x14ac:dyDescent="0.2">
      <c r="B970" s="1"/>
      <c r="F970" s="1"/>
    </row>
    <row r="971" spans="2:6" x14ac:dyDescent="0.2">
      <c r="B971" s="1"/>
      <c r="F971" s="1"/>
    </row>
    <row r="972" spans="2:6" x14ac:dyDescent="0.2">
      <c r="B972" s="1"/>
      <c r="F972" s="1"/>
    </row>
    <row r="973" spans="2:6" x14ac:dyDescent="0.2">
      <c r="B973" s="1"/>
      <c r="F973" s="1"/>
    </row>
    <row r="974" spans="2:6" x14ac:dyDescent="0.2">
      <c r="B974" s="1"/>
      <c r="F974" s="1"/>
    </row>
    <row r="975" spans="2:6" x14ac:dyDescent="0.2">
      <c r="B975" s="1"/>
      <c r="F975" s="1"/>
    </row>
    <row r="976" spans="2:6" x14ac:dyDescent="0.2">
      <c r="B976" s="1"/>
      <c r="F976" s="1"/>
    </row>
    <row r="977" spans="2:6" x14ac:dyDescent="0.2">
      <c r="B977" s="1"/>
      <c r="F977" s="1"/>
    </row>
    <row r="978" spans="2:6" x14ac:dyDescent="0.2">
      <c r="B978" s="1"/>
      <c r="F978" s="1"/>
    </row>
    <row r="979" spans="2:6" x14ac:dyDescent="0.2">
      <c r="B979" s="1"/>
      <c r="F979" s="1"/>
    </row>
    <row r="980" spans="2:6" x14ac:dyDescent="0.2">
      <c r="B980" s="1"/>
      <c r="F980" s="1"/>
    </row>
    <row r="981" spans="2:6" x14ac:dyDescent="0.2">
      <c r="B981" s="1"/>
      <c r="F981" s="1"/>
    </row>
    <row r="982" spans="2:6" x14ac:dyDescent="0.2">
      <c r="B982" s="1"/>
      <c r="F982" s="1"/>
    </row>
    <row r="983" spans="2:6" x14ac:dyDescent="0.2">
      <c r="B983" s="1"/>
      <c r="F983" s="1"/>
    </row>
    <row r="984" spans="2:6" x14ac:dyDescent="0.2">
      <c r="B984" s="1"/>
      <c r="F984" s="1"/>
    </row>
    <row r="985" spans="2:6" x14ac:dyDescent="0.2">
      <c r="B985" s="1"/>
      <c r="F985" s="1"/>
    </row>
    <row r="986" spans="2:6" x14ac:dyDescent="0.2">
      <c r="B986" s="1"/>
      <c r="F986" s="1"/>
    </row>
    <row r="987" spans="2:6" x14ac:dyDescent="0.2">
      <c r="B987" s="1"/>
      <c r="F987" s="1"/>
    </row>
    <row r="988" spans="2:6" x14ac:dyDescent="0.2">
      <c r="B988" s="1"/>
      <c r="F988" s="1"/>
    </row>
    <row r="989" spans="2:6" x14ac:dyDescent="0.2">
      <c r="B989" s="1"/>
      <c r="F989" s="1"/>
    </row>
    <row r="990" spans="2:6" x14ac:dyDescent="0.2">
      <c r="B990" s="1"/>
      <c r="F990" s="1"/>
    </row>
    <row r="991" spans="2:6" x14ac:dyDescent="0.2">
      <c r="B991" s="1"/>
      <c r="F991" s="1"/>
    </row>
    <row r="992" spans="2:6" x14ac:dyDescent="0.2">
      <c r="B992" s="1"/>
      <c r="F992" s="1"/>
    </row>
    <row r="993" spans="2:6" x14ac:dyDescent="0.2">
      <c r="B993" s="1"/>
      <c r="F993" s="1"/>
    </row>
    <row r="994" spans="2:6" x14ac:dyDescent="0.2">
      <c r="B994" s="1"/>
      <c r="F994" s="1"/>
    </row>
    <row r="995" spans="2:6" x14ac:dyDescent="0.2">
      <c r="B995" s="1"/>
      <c r="F995" s="1"/>
    </row>
    <row r="996" spans="2:6" x14ac:dyDescent="0.2">
      <c r="B996" s="1"/>
      <c r="F996" s="1"/>
    </row>
    <row r="997" spans="2:6" x14ac:dyDescent="0.2">
      <c r="B997" s="1"/>
      <c r="F997" s="1"/>
    </row>
    <row r="998" spans="2:6" x14ac:dyDescent="0.2">
      <c r="B998" s="1"/>
      <c r="F998" s="1"/>
    </row>
    <row r="999" spans="2:6" x14ac:dyDescent="0.2">
      <c r="B999" s="1"/>
      <c r="F999" s="1"/>
    </row>
    <row r="1000" spans="2:6" x14ac:dyDescent="0.2">
      <c r="B1000" s="1"/>
      <c r="F1000" s="1"/>
    </row>
    <row r="1001" spans="2:6" x14ac:dyDescent="0.2">
      <c r="B1001" s="1"/>
      <c r="F1001" s="1"/>
    </row>
    <row r="1002" spans="2:6" x14ac:dyDescent="0.2">
      <c r="B1002" s="1"/>
      <c r="F1002" s="1"/>
    </row>
    <row r="1003" spans="2:6" x14ac:dyDescent="0.2">
      <c r="B1003" s="1"/>
      <c r="F1003" s="1"/>
    </row>
    <row r="1004" spans="2:6" x14ac:dyDescent="0.2">
      <c r="B1004" s="1"/>
      <c r="F1004" s="1"/>
    </row>
    <row r="1005" spans="2:6" x14ac:dyDescent="0.2">
      <c r="B1005" s="1"/>
      <c r="F1005" s="1"/>
    </row>
    <row r="1006" spans="2:6" x14ac:dyDescent="0.2">
      <c r="B1006" s="1"/>
      <c r="F1006" s="1"/>
    </row>
    <row r="1007" spans="2:6" x14ac:dyDescent="0.2">
      <c r="B1007" s="1"/>
      <c r="F1007" s="1"/>
    </row>
    <row r="1008" spans="2:6" x14ac:dyDescent="0.2">
      <c r="B1008" s="1"/>
      <c r="F1008" s="1"/>
    </row>
    <row r="1009" spans="2:6" x14ac:dyDescent="0.2">
      <c r="B1009" s="1"/>
      <c r="F1009" s="1"/>
    </row>
    <row r="1010" spans="2:6" x14ac:dyDescent="0.2">
      <c r="B1010" s="1"/>
      <c r="F1010" s="1"/>
    </row>
    <row r="1011" spans="2:6" x14ac:dyDescent="0.2">
      <c r="B1011" s="1"/>
      <c r="F1011" s="1"/>
    </row>
    <row r="1012" spans="2:6" x14ac:dyDescent="0.2">
      <c r="B1012" s="1"/>
      <c r="F1012" s="1"/>
    </row>
    <row r="1013" spans="2:6" x14ac:dyDescent="0.2">
      <c r="B1013" s="1"/>
      <c r="F1013" s="1"/>
    </row>
    <row r="1014" spans="2:6" x14ac:dyDescent="0.2">
      <c r="B1014" s="1"/>
      <c r="F1014" s="1"/>
    </row>
    <row r="1015" spans="2:6" x14ac:dyDescent="0.2">
      <c r="B1015" s="1"/>
      <c r="F1015" s="1"/>
    </row>
    <row r="1016" spans="2:6" x14ac:dyDescent="0.2">
      <c r="B1016" s="1"/>
      <c r="F1016" s="1"/>
    </row>
    <row r="1017" spans="2:6" x14ac:dyDescent="0.2">
      <c r="B1017" s="1"/>
      <c r="F1017" s="1"/>
    </row>
    <row r="1018" spans="2:6" x14ac:dyDescent="0.2">
      <c r="B1018" s="1"/>
      <c r="F1018" s="1"/>
    </row>
    <row r="1019" spans="2:6" x14ac:dyDescent="0.2">
      <c r="B1019" s="1"/>
      <c r="F1019" s="1"/>
    </row>
    <row r="1020" spans="2:6" x14ac:dyDescent="0.2">
      <c r="B1020" s="1"/>
      <c r="F1020" s="1"/>
    </row>
    <row r="1021" spans="2:6" x14ac:dyDescent="0.2">
      <c r="B1021" s="1"/>
      <c r="F1021" s="1"/>
    </row>
    <row r="1022" spans="2:6" x14ac:dyDescent="0.2">
      <c r="B1022" s="1"/>
      <c r="F1022" s="1"/>
    </row>
    <row r="1023" spans="2:6" x14ac:dyDescent="0.2">
      <c r="B1023" s="1"/>
      <c r="F1023" s="1"/>
    </row>
    <row r="1024" spans="2:6" x14ac:dyDescent="0.2">
      <c r="B1024" s="1"/>
      <c r="F1024" s="1"/>
    </row>
    <row r="1025" spans="2:6" x14ac:dyDescent="0.2">
      <c r="B1025" s="1"/>
      <c r="F1025" s="1"/>
    </row>
    <row r="1026" spans="2:6" x14ac:dyDescent="0.2">
      <c r="B1026" s="1"/>
      <c r="F1026" s="1"/>
    </row>
    <row r="1027" spans="2:6" x14ac:dyDescent="0.2">
      <c r="B1027" s="1"/>
      <c r="F1027" s="1"/>
    </row>
    <row r="1028" spans="2:6" x14ac:dyDescent="0.2">
      <c r="B1028" s="1"/>
      <c r="F1028" s="1"/>
    </row>
    <row r="1029" spans="2:6" x14ac:dyDescent="0.2">
      <c r="B1029" s="1"/>
      <c r="F1029" s="1"/>
    </row>
    <row r="1030" spans="2:6" x14ac:dyDescent="0.2">
      <c r="B1030" s="1"/>
      <c r="F1030" s="1"/>
    </row>
    <row r="1031" spans="2:6" x14ac:dyDescent="0.2">
      <c r="B1031" s="1"/>
      <c r="F1031" s="1"/>
    </row>
    <row r="1032" spans="2:6" x14ac:dyDescent="0.2">
      <c r="B1032" s="1"/>
      <c r="F1032" s="1"/>
    </row>
    <row r="1033" spans="2:6" x14ac:dyDescent="0.2">
      <c r="B1033" s="1"/>
      <c r="F1033" s="1"/>
    </row>
    <row r="1034" spans="2:6" x14ac:dyDescent="0.2">
      <c r="B1034" s="1"/>
      <c r="F1034" s="1"/>
    </row>
    <row r="1035" spans="2:6" x14ac:dyDescent="0.2">
      <c r="B1035" s="1"/>
      <c r="F1035" s="1"/>
    </row>
    <row r="1036" spans="2:6" x14ac:dyDescent="0.2">
      <c r="B1036" s="1"/>
      <c r="F1036" s="1"/>
    </row>
    <row r="1037" spans="2:6" x14ac:dyDescent="0.2">
      <c r="B1037" s="1"/>
      <c r="F1037" s="1"/>
    </row>
    <row r="1038" spans="2:6" x14ac:dyDescent="0.2">
      <c r="B1038" s="1"/>
      <c r="F1038" s="1"/>
    </row>
    <row r="1039" spans="2:6" x14ac:dyDescent="0.2">
      <c r="B1039" s="1"/>
      <c r="F1039" s="1"/>
    </row>
    <row r="1040" spans="2:6" x14ac:dyDescent="0.2">
      <c r="B1040" s="1"/>
      <c r="F1040" s="1"/>
    </row>
    <row r="1041" spans="2:6" x14ac:dyDescent="0.2">
      <c r="B1041" s="1"/>
      <c r="F1041" s="1"/>
    </row>
    <row r="1042" spans="2:6" x14ac:dyDescent="0.2">
      <c r="B1042" s="1"/>
      <c r="F1042" s="1"/>
    </row>
    <row r="1043" spans="2:6" x14ac:dyDescent="0.2">
      <c r="B1043" s="1"/>
      <c r="F1043" s="1"/>
    </row>
    <row r="1044" spans="2:6" x14ac:dyDescent="0.2">
      <c r="B1044" s="1"/>
      <c r="F1044" s="1"/>
    </row>
    <row r="1045" spans="2:6" x14ac:dyDescent="0.2">
      <c r="B1045" s="1"/>
      <c r="F1045" s="1"/>
    </row>
    <row r="1046" spans="2:6" x14ac:dyDescent="0.2">
      <c r="B1046" s="1"/>
      <c r="F1046" s="1"/>
    </row>
    <row r="1047" spans="2:6" x14ac:dyDescent="0.2">
      <c r="B1047" s="1"/>
      <c r="F1047" s="1"/>
    </row>
    <row r="1048" spans="2:6" x14ac:dyDescent="0.2">
      <c r="B1048" s="1"/>
      <c r="F1048" s="1"/>
    </row>
    <row r="1049" spans="2:6" x14ac:dyDescent="0.2">
      <c r="B1049" s="1"/>
      <c r="F1049" s="1"/>
    </row>
    <row r="1050" spans="2:6" x14ac:dyDescent="0.2">
      <c r="B1050" s="1"/>
      <c r="F1050" s="1"/>
    </row>
    <row r="1051" spans="2:6" x14ac:dyDescent="0.2">
      <c r="B1051" s="1"/>
      <c r="F1051" s="1"/>
    </row>
    <row r="1052" spans="2:6" x14ac:dyDescent="0.2">
      <c r="B1052" s="1"/>
      <c r="F1052" s="1"/>
    </row>
    <row r="1053" spans="2:6" x14ac:dyDescent="0.2">
      <c r="B1053" s="1"/>
      <c r="F1053" s="1"/>
    </row>
    <row r="1054" spans="2:6" x14ac:dyDescent="0.2">
      <c r="B1054" s="1"/>
      <c r="F1054" s="1"/>
    </row>
    <row r="1055" spans="2:6" x14ac:dyDescent="0.2">
      <c r="B1055" s="1"/>
      <c r="F1055" s="1"/>
    </row>
    <row r="1056" spans="2:6" x14ac:dyDescent="0.2">
      <c r="B1056" s="1"/>
      <c r="F1056" s="1"/>
    </row>
    <row r="1057" spans="2:6" x14ac:dyDescent="0.2">
      <c r="B1057" s="1"/>
      <c r="F1057" s="1"/>
    </row>
    <row r="1058" spans="2:6" x14ac:dyDescent="0.2">
      <c r="B1058" s="1"/>
      <c r="F1058" s="1"/>
    </row>
    <row r="1059" spans="2:6" x14ac:dyDescent="0.2">
      <c r="B1059" s="1"/>
      <c r="F1059" s="1"/>
    </row>
    <row r="1060" spans="2:6" x14ac:dyDescent="0.2">
      <c r="B1060" s="1"/>
      <c r="F1060" s="1"/>
    </row>
    <row r="1061" spans="2:6" x14ac:dyDescent="0.2">
      <c r="B1061" s="1"/>
      <c r="F1061" s="1"/>
    </row>
    <row r="1062" spans="2:6" x14ac:dyDescent="0.2">
      <c r="B1062" s="1"/>
      <c r="F1062" s="1"/>
    </row>
    <row r="1063" spans="2:6" x14ac:dyDescent="0.2">
      <c r="B1063" s="1"/>
      <c r="F1063" s="1"/>
    </row>
    <row r="1064" spans="2:6" x14ac:dyDescent="0.2">
      <c r="B1064" s="1"/>
      <c r="F1064" s="1"/>
    </row>
    <row r="1065" spans="2:6" x14ac:dyDescent="0.2">
      <c r="B1065" s="1"/>
      <c r="F1065" s="1"/>
    </row>
    <row r="1066" spans="2:6" x14ac:dyDescent="0.2">
      <c r="B1066" s="1"/>
      <c r="F1066" s="1"/>
    </row>
    <row r="1067" spans="2:6" x14ac:dyDescent="0.2">
      <c r="B1067" s="1"/>
      <c r="F1067" s="1"/>
    </row>
    <row r="1068" spans="2:6" x14ac:dyDescent="0.2">
      <c r="B1068" s="1"/>
      <c r="F1068" s="1"/>
    </row>
    <row r="1069" spans="2:6" x14ac:dyDescent="0.2">
      <c r="B1069" s="1"/>
      <c r="F1069" s="1"/>
    </row>
    <row r="1070" spans="2:6" x14ac:dyDescent="0.2">
      <c r="B1070" s="1"/>
      <c r="F1070" s="1"/>
    </row>
    <row r="1071" spans="2:6" x14ac:dyDescent="0.2">
      <c r="B1071" s="1"/>
      <c r="F1071" s="1"/>
    </row>
    <row r="1072" spans="2:6" x14ac:dyDescent="0.2">
      <c r="B1072" s="1"/>
      <c r="F1072" s="1"/>
    </row>
    <row r="1073" spans="2:6" x14ac:dyDescent="0.2">
      <c r="B1073" s="1"/>
      <c r="F1073" s="1"/>
    </row>
    <row r="1074" spans="2:6" x14ac:dyDescent="0.2">
      <c r="B1074" s="1"/>
      <c r="F1074" s="1"/>
    </row>
    <row r="1075" spans="2:6" x14ac:dyDescent="0.2">
      <c r="B1075" s="1"/>
      <c r="F1075" s="1"/>
    </row>
    <row r="1076" spans="2:6" x14ac:dyDescent="0.2">
      <c r="B1076" s="1"/>
      <c r="F1076" s="1"/>
    </row>
    <row r="1077" spans="2:6" x14ac:dyDescent="0.2">
      <c r="B1077" s="1"/>
      <c r="F1077" s="1"/>
    </row>
    <row r="1078" spans="2:6" x14ac:dyDescent="0.2">
      <c r="B1078" s="1"/>
      <c r="F1078" s="1"/>
    </row>
    <row r="1079" spans="2:6" x14ac:dyDescent="0.2">
      <c r="B1079" s="1"/>
      <c r="F1079" s="1"/>
    </row>
    <row r="1080" spans="2:6" x14ac:dyDescent="0.2">
      <c r="B1080" s="1"/>
      <c r="F1080" s="1"/>
    </row>
    <row r="1081" spans="2:6" x14ac:dyDescent="0.2">
      <c r="B1081" s="1"/>
      <c r="F1081" s="1"/>
    </row>
    <row r="1082" spans="2:6" x14ac:dyDescent="0.2">
      <c r="B1082" s="1"/>
      <c r="F1082" s="1"/>
    </row>
    <row r="1083" spans="2:6" x14ac:dyDescent="0.2">
      <c r="B1083" s="1"/>
      <c r="F1083" s="1"/>
    </row>
    <row r="1084" spans="2:6" x14ac:dyDescent="0.2">
      <c r="B1084" s="1"/>
      <c r="F1084" s="1"/>
    </row>
    <row r="1085" spans="2:6" x14ac:dyDescent="0.2">
      <c r="B1085" s="1"/>
      <c r="F1085" s="1"/>
    </row>
    <row r="1086" spans="2:6" x14ac:dyDescent="0.2">
      <c r="B1086" s="1"/>
      <c r="F1086" s="1"/>
    </row>
    <row r="1087" spans="2:6" x14ac:dyDescent="0.2">
      <c r="B1087" s="1"/>
      <c r="F1087" s="1"/>
    </row>
    <row r="1088" spans="2:6" x14ac:dyDescent="0.2">
      <c r="B1088" s="1"/>
      <c r="F1088" s="1"/>
    </row>
    <row r="1089" spans="2:6" x14ac:dyDescent="0.2">
      <c r="B1089" s="1"/>
      <c r="F1089" s="1"/>
    </row>
    <row r="1090" spans="2:6" x14ac:dyDescent="0.2">
      <c r="B1090" s="1"/>
      <c r="F1090" s="1"/>
    </row>
    <row r="1091" spans="2:6" x14ac:dyDescent="0.2">
      <c r="B1091" s="1"/>
      <c r="F1091" s="1"/>
    </row>
    <row r="1092" spans="2:6" x14ac:dyDescent="0.2">
      <c r="B1092" s="1"/>
      <c r="F1092" s="1"/>
    </row>
    <row r="1093" spans="2:6" x14ac:dyDescent="0.2">
      <c r="B1093" s="1"/>
      <c r="F1093" s="1"/>
    </row>
    <row r="1094" spans="2:6" x14ac:dyDescent="0.2">
      <c r="B1094" s="1"/>
      <c r="F1094" s="1"/>
    </row>
    <row r="1095" spans="2:6" x14ac:dyDescent="0.2">
      <c r="B1095" s="1"/>
      <c r="F1095" s="1"/>
    </row>
    <row r="1096" spans="2:6" x14ac:dyDescent="0.2">
      <c r="B1096" s="1"/>
      <c r="F1096" s="1"/>
    </row>
    <row r="1097" spans="2:6" x14ac:dyDescent="0.2">
      <c r="B1097" s="1"/>
      <c r="F1097" s="1"/>
    </row>
    <row r="1098" spans="2:6" x14ac:dyDescent="0.2">
      <c r="B1098" s="1"/>
      <c r="F1098" s="1"/>
    </row>
    <row r="1099" spans="2:6" x14ac:dyDescent="0.2">
      <c r="B1099" s="1"/>
      <c r="F1099" s="1"/>
    </row>
    <row r="1100" spans="2:6" x14ac:dyDescent="0.2">
      <c r="B1100" s="1"/>
      <c r="F1100" s="1"/>
    </row>
    <row r="1101" spans="2:6" x14ac:dyDescent="0.2">
      <c r="B1101" s="1"/>
      <c r="F1101" s="1"/>
    </row>
    <row r="1102" spans="2:6" x14ac:dyDescent="0.2">
      <c r="B1102" s="1"/>
      <c r="F1102" s="1"/>
    </row>
    <row r="1103" spans="2:6" x14ac:dyDescent="0.2">
      <c r="B1103" s="1"/>
      <c r="F1103" s="1"/>
    </row>
    <row r="1104" spans="2:6" x14ac:dyDescent="0.2">
      <c r="B1104" s="1"/>
      <c r="F1104" s="1"/>
    </row>
    <row r="1105" spans="2:6" x14ac:dyDescent="0.2">
      <c r="B1105" s="1"/>
      <c r="F1105" s="1"/>
    </row>
    <row r="1106" spans="2:6" x14ac:dyDescent="0.2">
      <c r="B1106" s="1"/>
      <c r="F1106" s="1"/>
    </row>
    <row r="1107" spans="2:6" x14ac:dyDescent="0.2">
      <c r="B1107" s="1"/>
      <c r="F1107" s="1"/>
    </row>
    <row r="1108" spans="2:6" x14ac:dyDescent="0.2">
      <c r="B1108" s="1"/>
      <c r="F1108" s="1"/>
    </row>
    <row r="1109" spans="2:6" x14ac:dyDescent="0.2">
      <c r="B1109" s="1"/>
      <c r="F1109" s="1"/>
    </row>
    <row r="1110" spans="2:6" x14ac:dyDescent="0.2">
      <c r="B1110" s="1"/>
      <c r="F1110" s="1"/>
    </row>
    <row r="1111" spans="2:6" x14ac:dyDescent="0.2">
      <c r="B1111" s="1"/>
      <c r="F1111" s="1"/>
    </row>
    <row r="1112" spans="2:6" x14ac:dyDescent="0.2">
      <c r="B1112" s="1"/>
      <c r="F1112" s="1"/>
    </row>
    <row r="1113" spans="2:6" x14ac:dyDescent="0.2">
      <c r="B1113" s="1"/>
      <c r="F1113" s="1"/>
    </row>
    <row r="1114" spans="2:6" x14ac:dyDescent="0.2">
      <c r="B1114" s="1"/>
      <c r="F1114" s="1"/>
    </row>
    <row r="1115" spans="2:6" x14ac:dyDescent="0.2">
      <c r="B1115" s="1"/>
      <c r="F1115" s="1"/>
    </row>
    <row r="1116" spans="2:6" x14ac:dyDescent="0.2">
      <c r="B1116" s="1"/>
      <c r="F1116" s="1"/>
    </row>
    <row r="1117" spans="2:6" x14ac:dyDescent="0.2">
      <c r="B1117" s="1"/>
      <c r="F1117" s="1"/>
    </row>
    <row r="1118" spans="2:6" x14ac:dyDescent="0.2">
      <c r="B1118" s="1"/>
      <c r="F1118" s="1"/>
    </row>
    <row r="1119" spans="2:6" x14ac:dyDescent="0.2">
      <c r="B1119" s="1"/>
      <c r="F1119" s="1"/>
    </row>
    <row r="1120" spans="2:6" x14ac:dyDescent="0.2">
      <c r="B1120" s="1"/>
      <c r="F1120" s="1"/>
    </row>
    <row r="1121" spans="2:6" x14ac:dyDescent="0.2">
      <c r="B1121" s="1"/>
      <c r="F1121" s="1"/>
    </row>
    <row r="1122" spans="2:6" x14ac:dyDescent="0.2">
      <c r="B1122" s="1"/>
      <c r="F1122" s="1"/>
    </row>
    <row r="1123" spans="2:6" x14ac:dyDescent="0.2">
      <c r="B1123" s="1"/>
      <c r="F1123" s="1"/>
    </row>
    <row r="1124" spans="2:6" x14ac:dyDescent="0.2">
      <c r="B1124" s="1"/>
      <c r="F1124" s="1"/>
    </row>
    <row r="1125" spans="2:6" x14ac:dyDescent="0.2">
      <c r="B1125" s="1"/>
      <c r="F1125" s="1"/>
    </row>
    <row r="1126" spans="2:6" x14ac:dyDescent="0.2">
      <c r="B1126" s="1"/>
      <c r="F1126" s="1"/>
    </row>
    <row r="1127" spans="2:6" x14ac:dyDescent="0.2">
      <c r="B1127" s="1"/>
      <c r="F1127" s="1"/>
    </row>
    <row r="1128" spans="2:6" x14ac:dyDescent="0.2">
      <c r="B1128" s="1"/>
      <c r="F1128" s="1"/>
    </row>
    <row r="1129" spans="2:6" x14ac:dyDescent="0.2">
      <c r="B1129" s="1"/>
      <c r="F1129" s="1"/>
    </row>
    <row r="1130" spans="2:6" x14ac:dyDescent="0.2">
      <c r="B1130" s="1"/>
      <c r="F1130" s="1"/>
    </row>
    <row r="1131" spans="2:6" x14ac:dyDescent="0.2">
      <c r="B1131" s="1"/>
      <c r="F1131" s="1"/>
    </row>
    <row r="1132" spans="2:6" x14ac:dyDescent="0.2">
      <c r="B1132" s="1"/>
      <c r="F1132" s="1"/>
    </row>
    <row r="1133" spans="2:6" x14ac:dyDescent="0.2">
      <c r="B1133" s="1"/>
      <c r="F1133" s="1"/>
    </row>
    <row r="1134" spans="2:6" x14ac:dyDescent="0.2">
      <c r="B1134" s="1"/>
      <c r="F1134" s="1"/>
    </row>
    <row r="1135" spans="2:6" x14ac:dyDescent="0.2">
      <c r="B1135" s="1"/>
      <c r="F1135" s="1"/>
    </row>
    <row r="1136" spans="2:6" x14ac:dyDescent="0.2">
      <c r="B1136" s="1"/>
      <c r="F1136" s="1"/>
    </row>
    <row r="1137" spans="2:6" x14ac:dyDescent="0.2">
      <c r="B1137" s="1"/>
      <c r="F1137" s="1"/>
    </row>
    <row r="1138" spans="2:6" x14ac:dyDescent="0.2">
      <c r="B1138" s="1"/>
      <c r="F1138" s="1"/>
    </row>
    <row r="1139" spans="2:6" x14ac:dyDescent="0.2">
      <c r="B1139" s="1"/>
      <c r="F1139" s="1"/>
    </row>
  </sheetData>
  <phoneticPr fontId="7" type="noConversion"/>
  <hyperlinks>
    <hyperlink ref="P12" r:id="rId1" display="http://www.konkoly.hu/cgi-bin/IBVS?187" xr:uid="{00000000-0004-0000-0100-000000000000}"/>
    <hyperlink ref="P13" r:id="rId2" display="http://www.konkoly.hu/cgi-bin/IBVS?187" xr:uid="{00000000-0004-0000-0100-000001000000}"/>
    <hyperlink ref="P14" r:id="rId3" display="http://www.konkoly.hu/cgi-bin/IBVS?187" xr:uid="{00000000-0004-0000-0100-000002000000}"/>
    <hyperlink ref="P15" r:id="rId4" display="http://www.konkoly.hu/cgi-bin/IBVS?187" xr:uid="{00000000-0004-0000-0100-000003000000}"/>
    <hyperlink ref="P299" r:id="rId5" display="http://www.konkoly.hu/cgi-bin/IBVS?187" xr:uid="{00000000-0004-0000-0100-000004000000}"/>
    <hyperlink ref="P16" r:id="rId6" display="http://www.konkoly.hu/cgi-bin/IBVS?187" xr:uid="{00000000-0004-0000-0100-000005000000}"/>
    <hyperlink ref="P17" r:id="rId7" display="http://www.konkoly.hu/cgi-bin/IBVS?187" xr:uid="{00000000-0004-0000-0100-000006000000}"/>
    <hyperlink ref="P18" r:id="rId8" display="http://www.konkoly.hu/cgi-bin/IBVS?187" xr:uid="{00000000-0004-0000-0100-000007000000}"/>
    <hyperlink ref="P19" r:id="rId9" display="http://www.konkoly.hu/cgi-bin/IBVS?299" xr:uid="{00000000-0004-0000-0100-000008000000}"/>
    <hyperlink ref="P20" r:id="rId10" display="http://www.konkoly.hu/cgi-bin/IBVS?299" xr:uid="{00000000-0004-0000-0100-000009000000}"/>
    <hyperlink ref="P21" r:id="rId11" display="http://www.konkoly.hu/cgi-bin/IBVS?299" xr:uid="{00000000-0004-0000-0100-00000A000000}"/>
    <hyperlink ref="P22" r:id="rId12" display="http://www.konkoly.hu/cgi-bin/IBVS?299" xr:uid="{00000000-0004-0000-0100-00000B000000}"/>
    <hyperlink ref="P23" r:id="rId13" display="http://www.konkoly.hu/cgi-bin/IBVS?299" xr:uid="{00000000-0004-0000-0100-00000C000000}"/>
    <hyperlink ref="P24" r:id="rId14" display="http://www.konkoly.hu/cgi-bin/IBVS?775" xr:uid="{00000000-0004-0000-0100-00000D000000}"/>
    <hyperlink ref="P25" r:id="rId15" display="http://www.konkoly.hu/cgi-bin/IBVS?775" xr:uid="{00000000-0004-0000-0100-00000E000000}"/>
    <hyperlink ref="P26" r:id="rId16" display="http://www.konkoly.hu/cgi-bin/IBVS?775" xr:uid="{00000000-0004-0000-0100-00000F000000}"/>
    <hyperlink ref="P27" r:id="rId17" display="http://www.konkoly.hu/cgi-bin/IBVS?775" xr:uid="{00000000-0004-0000-0100-000010000000}"/>
    <hyperlink ref="P28" r:id="rId18" display="http://www.konkoly.hu/cgi-bin/IBVS?775" xr:uid="{00000000-0004-0000-0100-000011000000}"/>
    <hyperlink ref="P29" r:id="rId19" display="http://www.konkoly.hu/cgi-bin/IBVS?573" xr:uid="{00000000-0004-0000-0100-000012000000}"/>
    <hyperlink ref="P311" r:id="rId20" display="http://vsolj.cetus-net.org/no47.pdf" xr:uid="{00000000-0004-0000-0100-000013000000}"/>
    <hyperlink ref="P178" r:id="rId21" display="http://var.astro.cz/oejv/issues/oejv0003.pdf" xr:uid="{00000000-0004-0000-0100-000014000000}"/>
    <hyperlink ref="P179" r:id="rId22" display="http://www.konkoly.hu/cgi-bin/IBVS?5636" xr:uid="{00000000-0004-0000-0100-000015000000}"/>
    <hyperlink ref="P180" r:id="rId23" display="http://var.astro.cz/oejv/issues/oejv0003.pdf" xr:uid="{00000000-0004-0000-0100-000016000000}"/>
    <hyperlink ref="P181" r:id="rId24" display="http://www.bav-astro.de/sfs/BAVM_link.php?BAVMnr=178" xr:uid="{00000000-0004-0000-0100-000017000000}"/>
    <hyperlink ref="P182" r:id="rId25" display="http://www.konkoly.hu/cgi-bin/IBVS?5835" xr:uid="{00000000-0004-0000-0100-000018000000}"/>
    <hyperlink ref="P183" r:id="rId26" display="http://www.bav-astro.de/sfs/BAVM_link.php?BAVMnr=201" xr:uid="{00000000-0004-0000-0100-000019000000}"/>
    <hyperlink ref="P184" r:id="rId27" display="http://www.bav-astro.de/sfs/BAVM_link.php?BAVMnr=186" xr:uid="{00000000-0004-0000-0100-00001A000000}"/>
    <hyperlink ref="P185" r:id="rId28" display="http://www.konkoly.hu/cgi-bin/IBVS?5893" xr:uid="{00000000-0004-0000-0100-00001B000000}"/>
    <hyperlink ref="P186" r:id="rId29" display="http://www.bav-astro.de/sfs/BAVM_link.php?BAVMnr=201" xr:uid="{00000000-0004-0000-0100-00001C000000}"/>
    <hyperlink ref="P187" r:id="rId30" display="http://www.aavso.org/sites/default/files/jaavso/v36n2/186.pdf" xr:uid="{00000000-0004-0000-0100-00001D000000}"/>
    <hyperlink ref="P188" r:id="rId31" display="http://www.aavso.org/sites/default/files/jaavso/v36n2/186.pdf" xr:uid="{00000000-0004-0000-0100-00001E000000}"/>
    <hyperlink ref="P189" r:id="rId32" display="http://www.aavso.org/sites/default/files/jaavso/v36n2/186.pdf" xr:uid="{00000000-0004-0000-0100-00001F000000}"/>
    <hyperlink ref="P190" r:id="rId33" display="http://www.bav-astro.de/sfs/BAVM_link.php?BAVMnr=209" xr:uid="{00000000-0004-0000-0100-000020000000}"/>
    <hyperlink ref="P191" r:id="rId34" display="http://www.konkoly.hu/cgi-bin/IBVS?5893" xr:uid="{00000000-0004-0000-0100-000021000000}"/>
    <hyperlink ref="P193" r:id="rId35" display="http://www.bav-astro.de/sfs/BAVM_link.php?BAVMnr=209" xr:uid="{00000000-0004-0000-0100-000022000000}"/>
    <hyperlink ref="P195" r:id="rId36" display="http://www.bav-astro.de/sfs/BAVM_link.php?BAVMnr=220" xr:uid="{00000000-0004-0000-0100-000023000000}"/>
    <hyperlink ref="P196" r:id="rId37" display="http://www.bav-astro.de/sfs/BAVM_link.php?BAVMnr=220" xr:uid="{00000000-0004-0000-0100-000024000000}"/>
    <hyperlink ref="P198" r:id="rId38" display="http://www.bav-astro.de/sfs/BAVM_link.php?BAVMnr=231" xr:uid="{00000000-0004-0000-0100-000025000000}"/>
    <hyperlink ref="P200" r:id="rId39" display="http://www.bav-astro.de/sfs/BAVM_link.php?BAVMnr=238" xr:uid="{00000000-0004-0000-0100-000026000000}"/>
    <hyperlink ref="P201" r:id="rId40" display="http://www.bav-astro.de/sfs/BAVM_link.php?BAVMnr=238" xr:uid="{00000000-0004-0000-0100-000027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Graphs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2023-12-31T04:45:22Z</dcterms:modified>
</cp:coreProperties>
</file>