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<sst xmlns="http://schemas.openxmlformats.org/spreadsheetml/2006/main" count="84" uniqueCount="55">
  <si>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</si>
  <si>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</si>
  <si>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</si>
  <si>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</si>
  <si>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</si>
  <si>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</si>
  <si>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</si>
  <si>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</si>
  <si>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</si>
  <si>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</si>
  <si>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</si>
  <si>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</si>
  <si>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</si>
  <si>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</si>
  <si>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</si>
  <si>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</si>
  <si>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</si>
  <si>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</si>
  <si>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</si>
  <si>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</si>
  <si>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</si>
  <si>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</si>
  <si>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</si>
  <si>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</si>
  <si>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</si>
  <si>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</si>
  <si>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</si>
  <si>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</si>
  <si>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</si>
  <si>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</si>
  <si>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</si>
  <si>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</si>
  <si>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</si>
  <si>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</si>
  <si>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</si>
  <si>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</si>
  <si>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</si>
  <si>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</si>
  <si>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</si>
  <si>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</si>
  <si>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</si>
  <si>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</si>
  <si>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V0681 Her / GSC 2046-1005</t>
  </si>
  <si>
    <t>EA</t>
  </si>
  <si>
    <t>IBVS 5027</t>
  </si>
  <si>
    <t>I</t>
  </si>
  <si>
    <t>IBVS 5713</t>
  </si>
  <si>
    <t>IBVS 5894</t>
  </si>
  <si>
    <t>IBVS 5992</t>
  </si>
  <si>
    <t>IBVS 6007</t>
  </si>
  <si>
    <t>II</t>
  </si>
  <si>
    <t>IBVS 6029</t>
  </si>
  <si>
    <t>OEJV 0137</t>
  </si>
  <si>
    <t>OEJV</t>
  </si>
  <si>
    <t>OEJV 0160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</si>
</sst>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V0681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0.00039</c:v>
                  </c:pt>
                  <c:pt idx="3">
                    <c:v>0.00042</c:v>
                  </c:pt>
                  <c:pt idx="4">
                    <c:v>0.00054</c:v>
                  </c:pt>
                  <c:pt idx="5">
                    <c:v>0.0004</c:v>
                  </c:pt>
                  <c:pt idx="6">
                    <c:v>0.00087</c:v>
                  </c:pt>
                  <c:pt idx="7">
                    <c:v>0.00159</c:v>
                  </c:pt>
                  <c:pt idx="8">
                    <c:v>0.00073</c:v>
                  </c:pt>
                  <c:pt idx="9">
                    <c:v>0.0008</c:v>
                  </c:pt>
                  <c:pt idx="10">
                    <c:v>0.0008</c:v>
                  </c:pt>
                  <c:pt idx="11">
                    <c:v>0.0001</c:v>
                  </c:pt>
                  <c:pt idx="12">
                    <c:v>0.0005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0.0004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525126"/>
        <c:axId val="46399543"/>
      </c:scatterChart>
      <c:val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crossBetween val="midCat"/>
        <c:dispUnits/>
      </c:valAx>
      <c:valAx>
        <c:axId val="4639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53565.497</v>
      </c>
      <c r="D7" s="30" t="s">
        <v>41</v>
      </c>
    </row>
    <row r="8" spans="1:4" ht="12.75">
      <c r="A8" t="s">
        <v>3</v>
      </c>
      <c r="C8" s="8">
        <v>0.57931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0.0011532964757203648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9.68348777976794E-08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59900.82077615741</v>
      </c>
    </row>
    <row r="15" spans="1:5" ht="12.75">
      <c r="A15" s="12" t="s">
        <v>17</v>
      </c>
      <c r="B15" s="10"/>
      <c r="C15" s="13">
        <f>(C7+C11)+(C8+C12)*INT(MAX(F21:F3533))</f>
        <v>56047.841918233935</v>
      </c>
      <c r="D15" s="14" t="s">
        <v>38</v>
      </c>
      <c r="E15" s="15">
        <f>ROUND(2*(E14-$C$7)/$C$8,0)/2+E13</f>
        <v>10937</v>
      </c>
    </row>
    <row r="16" spans="1:5" ht="12.75">
      <c r="A16" s="16" t="s">
        <v>4</v>
      </c>
      <c r="B16" s="10"/>
      <c r="C16" s="17">
        <f>+C8+C12</f>
        <v>0.5793100968348778</v>
      </c>
      <c r="D16" s="14" t="s">
        <v>39</v>
      </c>
      <c r="E16" s="24">
        <f>ROUND(2*(E14-$C$15)/$C$16,0)/2+E13</f>
        <v>6652</v>
      </c>
    </row>
    <row r="17" spans="1:5" ht="13.5" thickBot="1">
      <c r="A17" s="14" t="s">
        <v>29</v>
      </c>
      <c r="B17" s="10"/>
      <c r="C17" s="10">
        <f>COUNT(C21:C2191)</f>
        <v>18</v>
      </c>
      <c r="D17" s="14" t="s">
        <v>33</v>
      </c>
      <c r="E17" s="18">
        <f>+$C$15+$C$16*E16-15018.5-$C$9/24</f>
        <v>44883.30851571288</v>
      </c>
    </row>
    <row r="18" spans="1:5" ht="14.25" thickBot="1" thickTop="1">
      <c r="A18" s="16" t="s">
        <v>5</v>
      </c>
      <c r="B18" s="10"/>
      <c r="C18" s="19">
        <f>+C15</f>
        <v>56047.841918233935</v>
      </c>
      <c r="D18" s="20">
        <f>+C16</f>
        <v>0.5793100968348778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53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53565.497</v>
      </c>
      <c r="D21" s="8" t="s">
        <v>13</v>
      </c>
      <c r="E21">
        <f aca="true" t="shared" si="0" ref="E21:E38">+(C21-C$7)/C$8</f>
        <v>0</v>
      </c>
      <c r="F21">
        <f aca="true" t="shared" si="1" ref="F21:F38">ROUND(2*E21,0)/2</f>
        <v>0</v>
      </c>
      <c r="G21">
        <f aca="true" t="shared" si="2" ref="G21:G38">+C21-(C$7+F21*C$8)</f>
        <v>0</v>
      </c>
      <c r="H21">
        <f>+G21</f>
        <v>0</v>
      </c>
      <c r="O21">
        <f aca="true" t="shared" si="3" ref="O21:O38">+C$11+C$12*$F21</f>
        <v>0.0011532964757203648</v>
      </c>
      <c r="Q21" s="2">
        <f aca="true" t="shared" si="4" ref="Q21:Q38">+C21-15018.5</f>
        <v>38546.997</v>
      </c>
    </row>
    <row r="22" spans="1:17" ht="12.75">
      <c r="A22" s="31" t="s">
        <v>44</v>
      </c>
      <c r="B22" s="32" t="s">
        <v>45</v>
      </c>
      <c r="C22" s="31">
        <v>51274.9033</v>
      </c>
      <c r="D22" s="31">
        <v>0.0011</v>
      </c>
      <c r="E22">
        <f t="shared" si="0"/>
        <v>-3954.003383335356</v>
      </c>
      <c r="F22">
        <f t="shared" si="1"/>
        <v>-3954</v>
      </c>
      <c r="G22">
        <f t="shared" si="2"/>
        <v>-0.0019600000014179386</v>
      </c>
      <c r="I22">
        <f aca="true" t="shared" si="5" ref="I22:I31">+G22</f>
        <v>-0.0019600000014179386</v>
      </c>
      <c r="O22">
        <f t="shared" si="3"/>
        <v>0.0007704113689083404</v>
      </c>
      <c r="Q22" s="2">
        <f t="shared" si="4"/>
        <v>36256.4033</v>
      </c>
    </row>
    <row r="23" spans="1:17" ht="12.75">
      <c r="A23" s="31" t="s">
        <v>49</v>
      </c>
      <c r="B23" s="32" t="s">
        <v>50</v>
      </c>
      <c r="C23" s="31">
        <v>53138.54781</v>
      </c>
      <c r="D23" s="31">
        <v>0.00039</v>
      </c>
      <c r="E23">
        <f t="shared" si="0"/>
        <v>-736.996064283383</v>
      </c>
      <c r="F23">
        <f t="shared" si="1"/>
        <v>-737</v>
      </c>
      <c r="G23">
        <f t="shared" si="2"/>
        <v>0.0022799999933340587</v>
      </c>
      <c r="I23">
        <f t="shared" si="5"/>
        <v>0.0022799999933340587</v>
      </c>
      <c r="O23">
        <f t="shared" si="3"/>
        <v>0.0010819291707834752</v>
      </c>
      <c r="Q23" s="2">
        <f t="shared" si="4"/>
        <v>38120.04781</v>
      </c>
    </row>
    <row r="24" spans="1:17" ht="12.75">
      <c r="A24" s="31" t="s">
        <v>49</v>
      </c>
      <c r="B24" s="32" t="s">
        <v>50</v>
      </c>
      <c r="C24" s="31">
        <v>53139.70576</v>
      </c>
      <c r="D24" s="31">
        <v>0.00042</v>
      </c>
      <c r="E24">
        <f t="shared" si="0"/>
        <v>-734.9972208316893</v>
      </c>
      <c r="F24">
        <f t="shared" si="1"/>
        <v>-735</v>
      </c>
      <c r="G24">
        <f t="shared" si="2"/>
        <v>0.0016099999920697883</v>
      </c>
      <c r="I24">
        <f t="shared" si="5"/>
        <v>0.0016099999920697883</v>
      </c>
      <c r="O24">
        <f t="shared" si="3"/>
        <v>0.0010821228405390705</v>
      </c>
      <c r="Q24" s="2">
        <f t="shared" si="4"/>
        <v>38121.20576</v>
      </c>
    </row>
    <row r="25" spans="1:17" ht="12.75">
      <c r="A25" s="31" t="s">
        <v>49</v>
      </c>
      <c r="B25" s="32" t="s">
        <v>45</v>
      </c>
      <c r="C25" s="31">
        <v>53142.60272</v>
      </c>
      <c r="D25" s="31">
        <v>0.00054</v>
      </c>
      <c r="E25">
        <f t="shared" si="0"/>
        <v>-729.9965130931633</v>
      </c>
      <c r="F25">
        <f t="shared" si="1"/>
        <v>-730</v>
      </c>
      <c r="G25">
        <f t="shared" si="2"/>
        <v>0.002019999999902211</v>
      </c>
      <c r="I25">
        <f t="shared" si="5"/>
        <v>0.002019999999902211</v>
      </c>
      <c r="O25">
        <f t="shared" si="3"/>
        <v>0.001082607014928059</v>
      </c>
      <c r="Q25" s="2">
        <f t="shared" si="4"/>
        <v>38124.10272</v>
      </c>
    </row>
    <row r="26" spans="1:17" ht="12.75">
      <c r="A26" s="31" t="s">
        <v>49</v>
      </c>
      <c r="B26" s="32" t="s">
        <v>50</v>
      </c>
      <c r="C26" s="31">
        <v>53152.451</v>
      </c>
      <c r="D26" s="31">
        <v>0.0004</v>
      </c>
      <c r="E26">
        <f t="shared" si="0"/>
        <v>-712.9964958312512</v>
      </c>
      <c r="F26">
        <f t="shared" si="1"/>
        <v>-713</v>
      </c>
      <c r="G26">
        <f t="shared" si="2"/>
        <v>0.002029999996011611</v>
      </c>
      <c r="I26">
        <f t="shared" si="5"/>
        <v>0.002029999996011611</v>
      </c>
      <c r="O26">
        <f t="shared" si="3"/>
        <v>0.0010842532078506194</v>
      </c>
      <c r="Q26" s="2">
        <f t="shared" si="4"/>
        <v>38133.951</v>
      </c>
    </row>
    <row r="27" spans="1:17" ht="12.75">
      <c r="A27" s="31" t="s">
        <v>49</v>
      </c>
      <c r="B27" s="32" t="s">
        <v>45</v>
      </c>
      <c r="C27" s="31">
        <v>53156.50777</v>
      </c>
      <c r="D27" s="31">
        <v>0.00087</v>
      </c>
      <c r="E27">
        <f t="shared" si="0"/>
        <v>-705.9937339248529</v>
      </c>
      <c r="F27">
        <f t="shared" si="1"/>
        <v>-706</v>
      </c>
      <c r="G27">
        <f t="shared" si="2"/>
        <v>0.0036299999919719994</v>
      </c>
      <c r="I27">
        <f t="shared" si="5"/>
        <v>0.0036299999919719994</v>
      </c>
      <c r="O27">
        <f t="shared" si="3"/>
        <v>0.0010849310519952032</v>
      </c>
      <c r="Q27" s="2">
        <f t="shared" si="4"/>
        <v>38138.00777</v>
      </c>
    </row>
    <row r="28" spans="1:17" ht="12.75">
      <c r="A28" s="31" t="s">
        <v>49</v>
      </c>
      <c r="B28" s="32" t="s">
        <v>50</v>
      </c>
      <c r="C28" s="31">
        <v>53160.55879</v>
      </c>
      <c r="D28" s="31">
        <v>0.00159</v>
      </c>
      <c r="E28">
        <f t="shared" si="0"/>
        <v>-699.0008976195824</v>
      </c>
      <c r="F28">
        <f t="shared" si="1"/>
        <v>-699</v>
      </c>
      <c r="G28">
        <f t="shared" si="2"/>
        <v>-0.0005200000014156103</v>
      </c>
      <c r="I28">
        <f t="shared" si="5"/>
        <v>-0.0005200000014156103</v>
      </c>
      <c r="O28">
        <f t="shared" si="3"/>
        <v>0.001085608896139787</v>
      </c>
      <c r="Q28" s="2">
        <f t="shared" si="4"/>
        <v>38142.05879</v>
      </c>
    </row>
    <row r="29" spans="1:17" ht="12.75">
      <c r="A29" s="31" t="s">
        <v>49</v>
      </c>
      <c r="B29" s="32" t="s">
        <v>45</v>
      </c>
      <c r="C29" s="31">
        <v>53163.45872</v>
      </c>
      <c r="D29" s="31">
        <v>0.00073</v>
      </c>
      <c r="E29">
        <f t="shared" si="0"/>
        <v>-693.9950630923006</v>
      </c>
      <c r="F29">
        <f t="shared" si="1"/>
        <v>-694</v>
      </c>
      <c r="G29">
        <f t="shared" si="2"/>
        <v>0.002860000000509899</v>
      </c>
      <c r="I29">
        <f t="shared" si="5"/>
        <v>0.002860000000509899</v>
      </c>
      <c r="O29">
        <f t="shared" si="3"/>
        <v>0.0010860930705287753</v>
      </c>
      <c r="Q29" s="2">
        <f t="shared" si="4"/>
        <v>38144.95872</v>
      </c>
    </row>
    <row r="30" spans="1:17" ht="12.75">
      <c r="A30" s="31" t="s">
        <v>46</v>
      </c>
      <c r="B30" s="32" t="s">
        <v>45</v>
      </c>
      <c r="C30" s="31">
        <v>53565.4968</v>
      </c>
      <c r="D30" s="31">
        <v>0.0008</v>
      </c>
      <c r="E30">
        <f t="shared" si="0"/>
        <v>-0.0003452383045753269</v>
      </c>
      <c r="F30">
        <f t="shared" si="1"/>
        <v>0</v>
      </c>
      <c r="G30">
        <f t="shared" si="2"/>
        <v>-0.00020000000222353265</v>
      </c>
      <c r="I30">
        <f t="shared" si="5"/>
        <v>-0.00020000000222353265</v>
      </c>
      <c r="O30">
        <f t="shared" si="3"/>
        <v>0.0011532964757203648</v>
      </c>
      <c r="Q30" s="2">
        <f t="shared" si="4"/>
        <v>38546.9968</v>
      </c>
    </row>
    <row r="31" spans="1:17" ht="12.75">
      <c r="A31" s="31" t="s">
        <v>47</v>
      </c>
      <c r="B31" s="32" t="s">
        <v>45</v>
      </c>
      <c r="C31" s="31">
        <v>54984.8087</v>
      </c>
      <c r="D31" s="31">
        <v>0.0008</v>
      </c>
      <c r="E31">
        <f t="shared" si="0"/>
        <v>2450.0037976213052</v>
      </c>
      <c r="F31">
        <f t="shared" si="1"/>
        <v>2450</v>
      </c>
      <c r="G31">
        <f t="shared" si="2"/>
        <v>0.0021999999953550287</v>
      </c>
      <c r="I31">
        <f t="shared" si="5"/>
        <v>0.0021999999953550287</v>
      </c>
      <c r="O31">
        <f t="shared" si="3"/>
        <v>0.0013905419263246794</v>
      </c>
      <c r="Q31" s="2">
        <f t="shared" si="4"/>
        <v>39966.3087</v>
      </c>
    </row>
    <row r="32" spans="1:17" ht="12.75">
      <c r="A32" s="31" t="s">
        <v>52</v>
      </c>
      <c r="B32" s="32" t="s">
        <v>45</v>
      </c>
      <c r="C32" s="31">
        <v>55260.55894</v>
      </c>
      <c r="D32" s="31">
        <v>0.0001</v>
      </c>
      <c r="E32">
        <f t="shared" si="0"/>
        <v>2926.0015190485224</v>
      </c>
      <c r="F32">
        <f t="shared" si="1"/>
        <v>2926</v>
      </c>
      <c r="G32">
        <f t="shared" si="2"/>
        <v>0.000879999999597203</v>
      </c>
      <c r="J32">
        <f>+G32</f>
        <v>0.000879999999597203</v>
      </c>
      <c r="O32">
        <f t="shared" si="3"/>
        <v>0.0014366353281563748</v>
      </c>
      <c r="Q32" s="2">
        <f t="shared" si="4"/>
        <v>40242.05894</v>
      </c>
    </row>
    <row r="33" spans="1:17" ht="12.75">
      <c r="A33" s="31" t="s">
        <v>48</v>
      </c>
      <c r="B33" s="32" t="s">
        <v>45</v>
      </c>
      <c r="C33" s="31">
        <v>55671.8692</v>
      </c>
      <c r="D33" s="31">
        <v>0.0005</v>
      </c>
      <c r="E33">
        <f t="shared" si="0"/>
        <v>3636.0017952391604</v>
      </c>
      <c r="F33">
        <f t="shared" si="1"/>
        <v>3636</v>
      </c>
      <c r="G33">
        <f t="shared" si="2"/>
        <v>0.001039999995555263</v>
      </c>
      <c r="I33">
        <f>+G33</f>
        <v>0.001039999995555263</v>
      </c>
      <c r="O33">
        <f t="shared" si="3"/>
        <v>0.0015053880913927272</v>
      </c>
      <c r="Q33" s="2">
        <f t="shared" si="4"/>
        <v>40653.3692</v>
      </c>
    </row>
    <row r="34" spans="1:17" ht="12.75">
      <c r="A34" s="35" t="s">
        <v>54</v>
      </c>
      <c r="B34" s="36" t="s">
        <v>45</v>
      </c>
      <c r="C34" s="37">
        <v>55676.50315</v>
      </c>
      <c r="D34" s="37">
        <v>0.0007</v>
      </c>
      <c r="E34">
        <f t="shared" si="0"/>
        <v>3644.000880357656</v>
      </c>
      <c r="F34">
        <f t="shared" si="1"/>
        <v>3644</v>
      </c>
      <c r="G34">
        <f t="shared" si="2"/>
        <v>0.0005099999907542951</v>
      </c>
      <c r="J34">
        <f>+G34</f>
        <v>0.0005099999907542951</v>
      </c>
      <c r="O34">
        <f t="shared" si="3"/>
        <v>0.0015061627704151086</v>
      </c>
      <c r="Q34" s="2">
        <f t="shared" si="4"/>
        <v>40658.00315</v>
      </c>
    </row>
    <row r="35" spans="1:17" ht="12.75">
      <c r="A35" s="35" t="s">
        <v>54</v>
      </c>
      <c r="B35" s="36" t="s">
        <v>45</v>
      </c>
      <c r="C35" s="37">
        <v>55676.50364</v>
      </c>
      <c r="D35" s="37">
        <v>0.0005</v>
      </c>
      <c r="E35">
        <f t="shared" si="0"/>
        <v>3644.001726191503</v>
      </c>
      <c r="F35">
        <f t="shared" si="1"/>
        <v>3644</v>
      </c>
      <c r="G35">
        <f t="shared" si="2"/>
        <v>0.000999999996565748</v>
      </c>
      <c r="J35">
        <f>+G35</f>
        <v>0.000999999996565748</v>
      </c>
      <c r="O35">
        <f t="shared" si="3"/>
        <v>0.0015061627704151086</v>
      </c>
      <c r="Q35" s="2">
        <f t="shared" si="4"/>
        <v>40658.00364</v>
      </c>
    </row>
    <row r="36" spans="1:17" ht="12.75">
      <c r="A36" s="35" t="s">
        <v>54</v>
      </c>
      <c r="B36" s="36" t="s">
        <v>45</v>
      </c>
      <c r="C36" s="37">
        <v>55676.50494</v>
      </c>
      <c r="D36" s="37">
        <v>0.0004</v>
      </c>
      <c r="E36">
        <f t="shared" si="0"/>
        <v>3644.0039702404515</v>
      </c>
      <c r="F36">
        <f t="shared" si="1"/>
        <v>3644</v>
      </c>
      <c r="G36">
        <f t="shared" si="2"/>
        <v>0.002299999992828816</v>
      </c>
      <c r="J36">
        <f>+G36</f>
        <v>0.002299999992828816</v>
      </c>
      <c r="O36">
        <f t="shared" si="3"/>
        <v>0.0015061627704151086</v>
      </c>
      <c r="Q36" s="2">
        <f t="shared" si="4"/>
        <v>40658.00494</v>
      </c>
    </row>
    <row r="37" spans="1:17" ht="12.75">
      <c r="A37" s="35" t="s">
        <v>54</v>
      </c>
      <c r="B37" s="36" t="s">
        <v>45</v>
      </c>
      <c r="C37" s="37">
        <v>55676.5067</v>
      </c>
      <c r="D37" s="37">
        <v>0.0005</v>
      </c>
      <c r="E37">
        <f t="shared" si="0"/>
        <v>3644.0070083374967</v>
      </c>
      <c r="F37">
        <f t="shared" si="1"/>
        <v>3644</v>
      </c>
      <c r="G37">
        <f t="shared" si="2"/>
        <v>0.004059999992023222</v>
      </c>
      <c r="J37">
        <f>+G37</f>
        <v>0.004059999992023222</v>
      </c>
      <c r="O37">
        <f t="shared" si="3"/>
        <v>0.0015061627704151086</v>
      </c>
      <c r="Q37" s="2">
        <f t="shared" si="4"/>
        <v>40658.0067</v>
      </c>
    </row>
    <row r="38" spans="1:17" ht="12.75">
      <c r="A38" s="33" t="s">
        <v>51</v>
      </c>
      <c r="B38" s="34" t="s">
        <v>45</v>
      </c>
      <c r="C38" s="33">
        <v>56047.8392</v>
      </c>
      <c r="D38" s="33">
        <v>0.0005</v>
      </c>
      <c r="E38">
        <f t="shared" si="0"/>
        <v>4284.9980148797695</v>
      </c>
      <c r="F38">
        <f t="shared" si="1"/>
        <v>4285</v>
      </c>
      <c r="G38">
        <f t="shared" si="2"/>
        <v>-0.0011500000036903657</v>
      </c>
      <c r="I38">
        <f>+G38</f>
        <v>-0.0011500000036903657</v>
      </c>
      <c r="O38">
        <f t="shared" si="3"/>
        <v>0.0015682339270834211</v>
      </c>
      <c r="Q38" s="2">
        <f t="shared" si="4"/>
        <v>41029.3392</v>
      </c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2022-11-17T06:41:55Z</dcterms:modified>
  <cp:category/>
  <cp:version/>
  <cp:contentType/>
  <cp:contentStatus/>
</cp:coreProperties>
</file>