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48069514-A213-41E6-9BD6-94F48A8D2827}" xr6:coauthVersionLast="47" xr6:coauthVersionMax="47" xr10:uidLastSave="{00000000-0000-0000-0000-000000000000}"/>
  <bookViews>
    <workbookView xWindow="13200" yWindow="930" windowWidth="12975" windowHeight="14640"/>
  </bookViews>
  <sheets>
    <sheet name="Active" sheetId="3" r:id="rId1"/>
    <sheet name="A(1)" sheetId="1" r:id="rId2"/>
    <sheet name="A (2)" sheetId="2" r:id="rId3"/>
    <sheet name="Q_fit" sheetId="5" r:id="rId4"/>
    <sheet name="BAV" sheetId="4" r:id="rId5"/>
    <sheet name="Sheet3" sheetId="6" r:id="rId6"/>
  </sheets>
  <definedNames>
    <definedName name="solver_adj" localSheetId="2" hidden="1">'A (2)'!$H$2:$H$7</definedName>
    <definedName name="solver_adj" localSheetId="0" hidden="1">Active!$R$2:$R$6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st" localSheetId="2" hidden="1">1</definedName>
    <definedName name="solver_est" localSheetId="0" hidden="1">1</definedName>
    <definedName name="solver_itr" localSheetId="2" hidden="1">100</definedName>
    <definedName name="solver_itr" localSheetId="0" hidden="1">100</definedName>
    <definedName name="solver_lin" localSheetId="2" hidden="1">2</definedName>
    <definedName name="solver_lin" localSheetId="0" hidden="1">2</definedName>
    <definedName name="solver_neg" localSheetId="2" hidden="1">2</definedName>
    <definedName name="solver_neg" localSheetId="0" hidden="1">2</definedName>
    <definedName name="solver_num" localSheetId="2" hidden="1">0</definedName>
    <definedName name="solver_num" localSheetId="0" hidden="1">0</definedName>
    <definedName name="solver_nwt" localSheetId="2" hidden="1">1</definedName>
    <definedName name="solver_nwt" localSheetId="0" hidden="1">1</definedName>
    <definedName name="solver_opt" localSheetId="2" hidden="1">'A (2)'!$H$8</definedName>
    <definedName name="solver_opt" localSheetId="0" hidden="1">Active!$R$7</definedName>
    <definedName name="solver_pre" localSheetId="2" hidden="1">0.000001</definedName>
    <definedName name="solver_pre" localSheetId="0" hidden="1">0.000001</definedName>
    <definedName name="solver_scl" localSheetId="2" hidden="1">2</definedName>
    <definedName name="solver_scl" localSheetId="0" hidden="1">2</definedName>
    <definedName name="solver_sho" localSheetId="2" hidden="1">2</definedName>
    <definedName name="solver_sho" localSheetId="0" hidden="1">2</definedName>
    <definedName name="solver_tim" localSheetId="2" hidden="1">100</definedName>
    <definedName name="solver_tim" localSheetId="0" hidden="1">100</definedName>
    <definedName name="solver_tol" localSheetId="2" hidden="1">0.05</definedName>
    <definedName name="solver_tol" localSheetId="0" hidden="1">0.05</definedName>
    <definedName name="solver_typ" localSheetId="2" hidden="1">2</definedName>
    <definedName name="solver_typ" localSheetId="0" hidden="1">2</definedName>
    <definedName name="solver_val" localSheetId="2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98" i="2" l="1"/>
  <c r="F98" i="2" s="1"/>
  <c r="Q98" i="2"/>
  <c r="E99" i="2"/>
  <c r="F99" i="2" s="1"/>
  <c r="Q99" i="2"/>
  <c r="E100" i="2"/>
  <c r="F100" i="2" s="1"/>
  <c r="Q100" i="2"/>
  <c r="E98" i="1"/>
  <c r="F98" i="1" s="1"/>
  <c r="G98" i="1" s="1"/>
  <c r="J98" i="1" s="1"/>
  <c r="Q98" i="1"/>
  <c r="E99" i="1"/>
  <c r="F99" i="1"/>
  <c r="G99" i="1" s="1"/>
  <c r="J99" i="1" s="1"/>
  <c r="Q99" i="1"/>
  <c r="E100" i="1"/>
  <c r="F100" i="1"/>
  <c r="G100" i="1" s="1"/>
  <c r="J100" i="1" s="1"/>
  <c r="Q100" i="1"/>
  <c r="Q186" i="3"/>
  <c r="Q187" i="3"/>
  <c r="Q185" i="3"/>
  <c r="D11" i="3"/>
  <c r="Z27" i="3" s="1"/>
  <c r="D12" i="3"/>
  <c r="Q2" i="3"/>
  <c r="Q3" i="3"/>
  <c r="Q4" i="3"/>
  <c r="AA7" i="3" s="1"/>
  <c r="Q5" i="3"/>
  <c r="Q6" i="3"/>
  <c r="D13" i="3"/>
  <c r="Q183" i="3"/>
  <c r="Q182" i="3"/>
  <c r="Q184" i="3"/>
  <c r="D9" i="3"/>
  <c r="C9" i="3"/>
  <c r="Q181" i="3"/>
  <c r="Q180" i="3"/>
  <c r="Q179" i="3"/>
  <c r="Q178" i="3"/>
  <c r="Q177" i="3"/>
  <c r="C76" i="3"/>
  <c r="Q111" i="3"/>
  <c r="Q112" i="3"/>
  <c r="Q113" i="3"/>
  <c r="Q114" i="3"/>
  <c r="Q121" i="3"/>
  <c r="Q122" i="3"/>
  <c r="Q123" i="3"/>
  <c r="Q129" i="3"/>
  <c r="Q134" i="3"/>
  <c r="Q135" i="3"/>
  <c r="Q141" i="3"/>
  <c r="Q142" i="3"/>
  <c r="Q143" i="3"/>
  <c r="Q144" i="3"/>
  <c r="Q145" i="3"/>
  <c r="Q153" i="3"/>
  <c r="Q154" i="3"/>
  <c r="A9" i="5"/>
  <c r="C9" i="5" s="1"/>
  <c r="F16" i="5"/>
  <c r="F15" i="5"/>
  <c r="D21" i="5"/>
  <c r="F21" i="5" s="1"/>
  <c r="D22" i="5"/>
  <c r="D23" i="5"/>
  <c r="F23" i="5" s="1"/>
  <c r="D24" i="5"/>
  <c r="F24" i="5" s="1"/>
  <c r="D25" i="5"/>
  <c r="F25" i="5" s="1"/>
  <c r="D26" i="5"/>
  <c r="D27" i="5"/>
  <c r="H27" i="5" s="1"/>
  <c r="D28" i="5"/>
  <c r="F28" i="5" s="1"/>
  <c r="D29" i="5"/>
  <c r="F29" i="5"/>
  <c r="D30" i="5"/>
  <c r="J30" i="5" s="1"/>
  <c r="D31" i="5"/>
  <c r="I31" i="5"/>
  <c r="D32" i="5"/>
  <c r="F32" i="5" s="1"/>
  <c r="D33" i="5"/>
  <c r="F33" i="5"/>
  <c r="D34" i="5"/>
  <c r="J34" i="5" s="1"/>
  <c r="D35" i="5"/>
  <c r="F35" i="5" s="1"/>
  <c r="D36" i="5"/>
  <c r="F36" i="5" s="1"/>
  <c r="D37" i="5"/>
  <c r="F37" i="5" s="1"/>
  <c r="D38" i="5"/>
  <c r="D39" i="5"/>
  <c r="F39" i="5" s="1"/>
  <c r="D40" i="5"/>
  <c r="F40" i="5" s="1"/>
  <c r="D41" i="5"/>
  <c r="F41" i="5" s="1"/>
  <c r="D42" i="5"/>
  <c r="D43" i="5"/>
  <c r="D44" i="5"/>
  <c r="F44" i="5" s="1"/>
  <c r="D45" i="5"/>
  <c r="F45" i="5" s="1"/>
  <c r="D46" i="5"/>
  <c r="D47" i="5"/>
  <c r="F47" i="5" s="1"/>
  <c r="D48" i="5"/>
  <c r="F48" i="5" s="1"/>
  <c r="D49" i="5"/>
  <c r="I49" i="5" s="1"/>
  <c r="D50" i="5"/>
  <c r="D51" i="5"/>
  <c r="D52" i="5"/>
  <c r="F52" i="5" s="1"/>
  <c r="D53" i="5"/>
  <c r="F53" i="5"/>
  <c r="D54" i="5"/>
  <c r="F54" i="5"/>
  <c r="D55" i="5"/>
  <c r="F55" i="5"/>
  <c r="D56" i="5"/>
  <c r="F56" i="5"/>
  <c r="D57" i="5"/>
  <c r="I57" i="5"/>
  <c r="F57" i="5"/>
  <c r="D58" i="5"/>
  <c r="H58" i="5"/>
  <c r="F58" i="5"/>
  <c r="D59" i="5"/>
  <c r="D60" i="5"/>
  <c r="F60" i="5"/>
  <c r="D61" i="5"/>
  <c r="F61" i="5"/>
  <c r="D62" i="5"/>
  <c r="F62" i="5"/>
  <c r="D63" i="5"/>
  <c r="F63" i="5"/>
  <c r="D64" i="5"/>
  <c r="F64" i="5"/>
  <c r="D65" i="5"/>
  <c r="I65" i="5"/>
  <c r="D66" i="5"/>
  <c r="H66" i="5"/>
  <c r="F66" i="5"/>
  <c r="D67" i="5"/>
  <c r="D68" i="5"/>
  <c r="F68" i="5"/>
  <c r="D69" i="5"/>
  <c r="I69" i="5"/>
  <c r="D70" i="5"/>
  <c r="F70" i="5"/>
  <c r="D71" i="5"/>
  <c r="F71" i="5"/>
  <c r="D72" i="5"/>
  <c r="F72" i="5"/>
  <c r="D73" i="5"/>
  <c r="I73" i="5"/>
  <c r="F73" i="5"/>
  <c r="D75" i="5"/>
  <c r="H75" i="5"/>
  <c r="F75" i="5"/>
  <c r="D76" i="5"/>
  <c r="D77" i="5"/>
  <c r="F77" i="5"/>
  <c r="D78" i="5"/>
  <c r="F78" i="5"/>
  <c r="D79" i="5"/>
  <c r="F79" i="5"/>
  <c r="D80" i="5"/>
  <c r="F80" i="5"/>
  <c r="D81" i="5"/>
  <c r="F81" i="5"/>
  <c r="D82" i="5"/>
  <c r="I82" i="5"/>
  <c r="D83" i="5"/>
  <c r="H83" i="5"/>
  <c r="F83" i="5"/>
  <c r="D84" i="5"/>
  <c r="D85" i="5"/>
  <c r="F85" i="5"/>
  <c r="D86" i="5"/>
  <c r="F86" i="5"/>
  <c r="D87" i="5"/>
  <c r="F87" i="5"/>
  <c r="D88" i="5"/>
  <c r="F88" i="5"/>
  <c r="D89" i="5"/>
  <c r="F89" i="5"/>
  <c r="D90" i="5"/>
  <c r="I90" i="5"/>
  <c r="F90" i="5"/>
  <c r="D74" i="5"/>
  <c r="H74" i="5"/>
  <c r="F74" i="5"/>
  <c r="D91" i="5"/>
  <c r="D92" i="5"/>
  <c r="F92" i="5"/>
  <c r="D93" i="5"/>
  <c r="F93" i="5"/>
  <c r="D94" i="5"/>
  <c r="F94" i="5"/>
  <c r="D95" i="5"/>
  <c r="F95" i="5"/>
  <c r="D96" i="5"/>
  <c r="F96" i="5"/>
  <c r="D97" i="5"/>
  <c r="I97" i="5"/>
  <c r="D98" i="5"/>
  <c r="F98" i="5"/>
  <c r="D99" i="5"/>
  <c r="D100" i="5"/>
  <c r="F100" i="5"/>
  <c r="D101" i="5"/>
  <c r="I101" i="5"/>
  <c r="D102" i="5"/>
  <c r="F102" i="5"/>
  <c r="D103" i="5"/>
  <c r="F103" i="5"/>
  <c r="D104" i="5"/>
  <c r="F104" i="5"/>
  <c r="D105" i="5"/>
  <c r="I105" i="5"/>
  <c r="F105" i="5"/>
  <c r="D106" i="5"/>
  <c r="F106" i="5"/>
  <c r="D107" i="5"/>
  <c r="D108" i="5"/>
  <c r="F108" i="5"/>
  <c r="D109" i="5"/>
  <c r="F109" i="5"/>
  <c r="D110" i="5"/>
  <c r="H110" i="5"/>
  <c r="D111" i="5"/>
  <c r="F111" i="5"/>
  <c r="D112" i="5"/>
  <c r="F112" i="5"/>
  <c r="D113" i="5"/>
  <c r="I113" i="5"/>
  <c r="D114" i="5"/>
  <c r="F114" i="5"/>
  <c r="D115" i="5"/>
  <c r="D116" i="5"/>
  <c r="F116" i="5"/>
  <c r="D117" i="5"/>
  <c r="F117" i="5"/>
  <c r="D118" i="5"/>
  <c r="F118" i="5"/>
  <c r="D119" i="5"/>
  <c r="F119" i="5"/>
  <c r="D120" i="5"/>
  <c r="F120" i="5"/>
  <c r="D121" i="5"/>
  <c r="I121" i="5"/>
  <c r="F121" i="5"/>
  <c r="D122" i="5"/>
  <c r="F122" i="5"/>
  <c r="D123" i="5"/>
  <c r="D124" i="5"/>
  <c r="F124" i="5"/>
  <c r="D125" i="5"/>
  <c r="F125" i="5"/>
  <c r="D126" i="5"/>
  <c r="F126" i="5"/>
  <c r="D127" i="5"/>
  <c r="F127" i="5"/>
  <c r="D128" i="5"/>
  <c r="F128" i="5"/>
  <c r="D129" i="5"/>
  <c r="I129" i="5"/>
  <c r="D130" i="5"/>
  <c r="F130" i="5"/>
  <c r="D131" i="5"/>
  <c r="D132" i="5"/>
  <c r="F132" i="5"/>
  <c r="D133" i="5"/>
  <c r="I133" i="5"/>
  <c r="D134" i="5"/>
  <c r="F134" i="5"/>
  <c r="D135" i="5"/>
  <c r="F135" i="5"/>
  <c r="D136" i="5"/>
  <c r="F136" i="5"/>
  <c r="D137" i="5"/>
  <c r="I137" i="5"/>
  <c r="F137" i="5"/>
  <c r="D138" i="5"/>
  <c r="F138" i="5"/>
  <c r="D139" i="5"/>
  <c r="D140" i="5"/>
  <c r="F140" i="5"/>
  <c r="D141" i="5"/>
  <c r="F141" i="5"/>
  <c r="D142" i="5"/>
  <c r="H142" i="5"/>
  <c r="D143" i="5"/>
  <c r="F143" i="5"/>
  <c r="D144" i="5"/>
  <c r="F144" i="5"/>
  <c r="D145" i="5"/>
  <c r="I145" i="5"/>
  <c r="D146" i="5"/>
  <c r="F146" i="5"/>
  <c r="D147" i="5"/>
  <c r="D148" i="5"/>
  <c r="F148" i="5"/>
  <c r="D149" i="5"/>
  <c r="F149" i="5"/>
  <c r="D150" i="5"/>
  <c r="F150" i="5"/>
  <c r="D151" i="5"/>
  <c r="F151" i="5"/>
  <c r="D152" i="5"/>
  <c r="F152" i="5"/>
  <c r="D153" i="5"/>
  <c r="I153" i="5"/>
  <c r="F153" i="5"/>
  <c r="D154" i="5"/>
  <c r="F154" i="5"/>
  <c r="D155" i="5"/>
  <c r="D156" i="5"/>
  <c r="F156" i="5"/>
  <c r="D157" i="5"/>
  <c r="F157" i="5"/>
  <c r="D158" i="5"/>
  <c r="F158" i="5"/>
  <c r="D159" i="5"/>
  <c r="F159" i="5"/>
  <c r="D160" i="5"/>
  <c r="F160" i="5"/>
  <c r="D161" i="5"/>
  <c r="I161" i="5"/>
  <c r="D162" i="5"/>
  <c r="F162" i="5"/>
  <c r="D163" i="5"/>
  <c r="D164" i="5"/>
  <c r="F164" i="5"/>
  <c r="D165" i="5"/>
  <c r="I165" i="5"/>
  <c r="D166" i="5"/>
  <c r="F166" i="5"/>
  <c r="D167" i="5"/>
  <c r="F167" i="5"/>
  <c r="D168" i="5"/>
  <c r="F168" i="5"/>
  <c r="D169" i="5"/>
  <c r="I169" i="5"/>
  <c r="F169" i="5"/>
  <c r="D170" i="5"/>
  <c r="F170" i="5"/>
  <c r="D171" i="5"/>
  <c r="D172" i="5"/>
  <c r="F172" i="5"/>
  <c r="D173" i="5"/>
  <c r="F173" i="5"/>
  <c r="D174" i="5"/>
  <c r="H174" i="5"/>
  <c r="F12" i="5"/>
  <c r="I16" i="5"/>
  <c r="I15" i="5"/>
  <c r="I21" i="5"/>
  <c r="I23" i="5"/>
  <c r="I24" i="5"/>
  <c r="I25" i="5"/>
  <c r="I27" i="5"/>
  <c r="I28" i="5"/>
  <c r="I29" i="5"/>
  <c r="I32" i="5"/>
  <c r="I33" i="5"/>
  <c r="I35" i="5"/>
  <c r="I36" i="5"/>
  <c r="I37" i="5"/>
  <c r="I40" i="5"/>
  <c r="I41" i="5"/>
  <c r="I43" i="5"/>
  <c r="I44" i="5"/>
  <c r="I45" i="5"/>
  <c r="I46" i="5"/>
  <c r="I47" i="5"/>
  <c r="I48" i="5"/>
  <c r="I52" i="5"/>
  <c r="I53" i="5"/>
  <c r="I54" i="5"/>
  <c r="I55" i="5"/>
  <c r="I56" i="5"/>
  <c r="I59" i="5"/>
  <c r="I60" i="5"/>
  <c r="I61" i="5"/>
  <c r="I62" i="5"/>
  <c r="I63" i="5"/>
  <c r="I64" i="5"/>
  <c r="I67" i="5"/>
  <c r="I68" i="5"/>
  <c r="I70" i="5"/>
  <c r="I72" i="5"/>
  <c r="I76" i="5"/>
  <c r="I77" i="5"/>
  <c r="I78" i="5"/>
  <c r="I79" i="5"/>
  <c r="I80" i="5"/>
  <c r="I81" i="5"/>
  <c r="I85" i="5"/>
  <c r="I86" i="5"/>
  <c r="I87" i="5"/>
  <c r="I88" i="5"/>
  <c r="I89" i="5"/>
  <c r="I91" i="5"/>
  <c r="I92" i="5"/>
  <c r="I93" i="5"/>
  <c r="I94" i="5"/>
  <c r="I95" i="5"/>
  <c r="I96" i="5"/>
  <c r="I99" i="5"/>
  <c r="I100" i="5"/>
  <c r="I102" i="5"/>
  <c r="I104" i="5"/>
  <c r="I107" i="5"/>
  <c r="I108" i="5"/>
  <c r="I109" i="5"/>
  <c r="I110" i="5"/>
  <c r="I111" i="5"/>
  <c r="I112" i="5"/>
  <c r="I116" i="5"/>
  <c r="I117" i="5"/>
  <c r="I118" i="5"/>
  <c r="I119" i="5"/>
  <c r="I120" i="5"/>
  <c r="I123" i="5"/>
  <c r="I124" i="5"/>
  <c r="I125" i="5"/>
  <c r="I126" i="5"/>
  <c r="I127" i="5"/>
  <c r="I128" i="5"/>
  <c r="I131" i="5"/>
  <c r="I132" i="5"/>
  <c r="I134" i="5"/>
  <c r="I136" i="5"/>
  <c r="I139" i="5"/>
  <c r="I140" i="5"/>
  <c r="I141" i="5"/>
  <c r="I142" i="5"/>
  <c r="I143" i="5"/>
  <c r="I144" i="5"/>
  <c r="I148" i="5"/>
  <c r="I150" i="5"/>
  <c r="I152" i="5"/>
  <c r="I155" i="5"/>
  <c r="I156" i="5"/>
  <c r="I157" i="5"/>
  <c r="I158" i="5"/>
  <c r="I159" i="5"/>
  <c r="I160" i="5"/>
  <c r="I163" i="5"/>
  <c r="I164" i="5"/>
  <c r="I166" i="5"/>
  <c r="I168" i="5"/>
  <c r="I171" i="5"/>
  <c r="I172" i="5"/>
  <c r="I173" i="5"/>
  <c r="I174" i="5"/>
  <c r="H16" i="5"/>
  <c r="H15" i="5"/>
  <c r="H21" i="5"/>
  <c r="H23" i="5"/>
  <c r="H24" i="5"/>
  <c r="H25" i="5"/>
  <c r="H28" i="5"/>
  <c r="H29" i="5"/>
  <c r="H31" i="5"/>
  <c r="H32" i="5"/>
  <c r="H33" i="5"/>
  <c r="H35" i="5"/>
  <c r="H36" i="5"/>
  <c r="H37" i="5"/>
  <c r="H39" i="5"/>
  <c r="H40" i="5"/>
  <c r="H41" i="5"/>
  <c r="H44" i="5"/>
  <c r="H45" i="5"/>
  <c r="H47" i="5"/>
  <c r="H48" i="5"/>
  <c r="H49" i="5"/>
  <c r="H52" i="5"/>
  <c r="H54" i="5"/>
  <c r="H55" i="5"/>
  <c r="H56" i="5"/>
  <c r="H60" i="5"/>
  <c r="H61" i="5"/>
  <c r="H62" i="5"/>
  <c r="H63" i="5"/>
  <c r="H64" i="5"/>
  <c r="H65" i="5"/>
  <c r="H68" i="5"/>
  <c r="H70" i="5"/>
  <c r="H71" i="5"/>
  <c r="H72" i="5"/>
  <c r="H73" i="5"/>
  <c r="H77" i="5"/>
  <c r="H78" i="5"/>
  <c r="H79" i="5"/>
  <c r="H80" i="5"/>
  <c r="H81" i="5"/>
  <c r="H82" i="5"/>
  <c r="H85" i="5"/>
  <c r="H87" i="5"/>
  <c r="H88" i="5"/>
  <c r="H89" i="5"/>
  <c r="H92" i="5"/>
  <c r="H93" i="5"/>
  <c r="H94" i="5"/>
  <c r="H95" i="5"/>
  <c r="H96" i="5"/>
  <c r="H97" i="5"/>
  <c r="H100" i="5"/>
  <c r="H102" i="5"/>
  <c r="H103" i="5"/>
  <c r="H104" i="5"/>
  <c r="H105" i="5"/>
  <c r="H108" i="5"/>
  <c r="H109" i="5"/>
  <c r="H111" i="5"/>
  <c r="H112" i="5"/>
  <c r="H113" i="5"/>
  <c r="H116" i="5"/>
  <c r="H118" i="5"/>
  <c r="H119" i="5"/>
  <c r="H120" i="5"/>
  <c r="H124" i="5"/>
  <c r="H125" i="5"/>
  <c r="H126" i="5"/>
  <c r="H127" i="5"/>
  <c r="H128" i="5"/>
  <c r="H129" i="5"/>
  <c r="H132" i="5"/>
  <c r="H134" i="5"/>
  <c r="H135" i="5"/>
  <c r="H136" i="5"/>
  <c r="H137" i="5"/>
  <c r="H140" i="5"/>
  <c r="H141" i="5"/>
  <c r="H143" i="5"/>
  <c r="H144" i="5"/>
  <c r="H145" i="5"/>
  <c r="H148" i="5"/>
  <c r="H150" i="5"/>
  <c r="H151" i="5"/>
  <c r="H152" i="5"/>
  <c r="H156" i="5"/>
  <c r="H157" i="5"/>
  <c r="H158" i="5"/>
  <c r="H159" i="5"/>
  <c r="H160" i="5"/>
  <c r="H161" i="5"/>
  <c r="H164" i="5"/>
  <c r="H166" i="5"/>
  <c r="H167" i="5"/>
  <c r="H168" i="5"/>
  <c r="H169" i="5"/>
  <c r="H172" i="5"/>
  <c r="H173" i="5"/>
  <c r="H12" i="5"/>
  <c r="C16" i="5"/>
  <c r="C15" i="5"/>
  <c r="C12" i="5"/>
  <c r="Q16" i="5"/>
  <c r="Q15" i="5"/>
  <c r="G16" i="5"/>
  <c r="G15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29" i="5"/>
  <c r="E30" i="5"/>
  <c r="G30" i="5"/>
  <c r="E31" i="5"/>
  <c r="G31" i="5"/>
  <c r="E32" i="5"/>
  <c r="G32" i="5"/>
  <c r="E33" i="5"/>
  <c r="G33" i="5"/>
  <c r="E34" i="5"/>
  <c r="G34" i="5"/>
  <c r="E35" i="5"/>
  <c r="G35" i="5"/>
  <c r="E36" i="5"/>
  <c r="G36" i="5"/>
  <c r="E37" i="5"/>
  <c r="G37" i="5"/>
  <c r="E38" i="5"/>
  <c r="G38" i="5"/>
  <c r="E39" i="5"/>
  <c r="G39" i="5"/>
  <c r="E40" i="5"/>
  <c r="G40" i="5"/>
  <c r="E41" i="5"/>
  <c r="G41" i="5"/>
  <c r="E42" i="5"/>
  <c r="G42" i="5"/>
  <c r="E43" i="5"/>
  <c r="G43" i="5"/>
  <c r="E44" i="5"/>
  <c r="G44" i="5"/>
  <c r="E45" i="5"/>
  <c r="G45" i="5"/>
  <c r="E46" i="5"/>
  <c r="G46" i="5"/>
  <c r="E47" i="5"/>
  <c r="G47" i="5"/>
  <c r="E48" i="5"/>
  <c r="G48" i="5"/>
  <c r="E49" i="5"/>
  <c r="G49" i="5"/>
  <c r="E50" i="5"/>
  <c r="G50" i="5"/>
  <c r="E51" i="5"/>
  <c r="G51" i="5"/>
  <c r="E52" i="5"/>
  <c r="G52" i="5"/>
  <c r="E53" i="5"/>
  <c r="G53" i="5"/>
  <c r="E54" i="5"/>
  <c r="G54" i="5"/>
  <c r="E55" i="5"/>
  <c r="G55" i="5"/>
  <c r="E56" i="5"/>
  <c r="G56" i="5"/>
  <c r="E57" i="5"/>
  <c r="G57" i="5"/>
  <c r="E58" i="5"/>
  <c r="G58" i="5"/>
  <c r="E59" i="5"/>
  <c r="G59" i="5"/>
  <c r="E60" i="5"/>
  <c r="G60" i="5"/>
  <c r="E61" i="5"/>
  <c r="G61" i="5"/>
  <c r="E62" i="5"/>
  <c r="G62" i="5"/>
  <c r="E63" i="5"/>
  <c r="G63" i="5"/>
  <c r="E64" i="5"/>
  <c r="G64" i="5"/>
  <c r="E65" i="5"/>
  <c r="G65" i="5"/>
  <c r="E66" i="5"/>
  <c r="G66" i="5"/>
  <c r="E67" i="5"/>
  <c r="G67" i="5"/>
  <c r="E68" i="5"/>
  <c r="G68" i="5"/>
  <c r="E69" i="5"/>
  <c r="G69" i="5"/>
  <c r="E70" i="5"/>
  <c r="G70" i="5"/>
  <c r="E71" i="5"/>
  <c r="G71" i="5"/>
  <c r="E72" i="5"/>
  <c r="G72" i="5"/>
  <c r="E73" i="5"/>
  <c r="G73" i="5"/>
  <c r="E75" i="5"/>
  <c r="G75" i="5"/>
  <c r="E76" i="5"/>
  <c r="G76" i="5"/>
  <c r="E77" i="5"/>
  <c r="G77" i="5"/>
  <c r="E78" i="5"/>
  <c r="G78" i="5"/>
  <c r="E79" i="5"/>
  <c r="G79" i="5"/>
  <c r="E80" i="5"/>
  <c r="G80" i="5"/>
  <c r="E81" i="5"/>
  <c r="G81" i="5"/>
  <c r="E82" i="5"/>
  <c r="G82" i="5"/>
  <c r="E83" i="5"/>
  <c r="G83" i="5"/>
  <c r="E84" i="5"/>
  <c r="G84" i="5"/>
  <c r="E85" i="5"/>
  <c r="G85" i="5"/>
  <c r="E86" i="5"/>
  <c r="G86" i="5"/>
  <c r="E87" i="5"/>
  <c r="G87" i="5"/>
  <c r="E88" i="5"/>
  <c r="G88" i="5"/>
  <c r="E89" i="5"/>
  <c r="G89" i="5"/>
  <c r="E90" i="5"/>
  <c r="G90" i="5"/>
  <c r="E74" i="5"/>
  <c r="G74" i="5"/>
  <c r="E91" i="5"/>
  <c r="G91" i="5"/>
  <c r="E92" i="5"/>
  <c r="G92" i="5"/>
  <c r="E93" i="5"/>
  <c r="G93" i="5"/>
  <c r="E94" i="5"/>
  <c r="G94" i="5"/>
  <c r="E95" i="5"/>
  <c r="G95" i="5"/>
  <c r="E96" i="5"/>
  <c r="G96" i="5"/>
  <c r="E97" i="5"/>
  <c r="G97" i="5"/>
  <c r="E98" i="5"/>
  <c r="G98" i="5"/>
  <c r="E99" i="5"/>
  <c r="G99" i="5"/>
  <c r="E100" i="5"/>
  <c r="G100" i="5"/>
  <c r="E101" i="5"/>
  <c r="G101" i="5"/>
  <c r="E102" i="5"/>
  <c r="G102" i="5"/>
  <c r="E103" i="5"/>
  <c r="G103" i="5"/>
  <c r="E104" i="5"/>
  <c r="G104" i="5"/>
  <c r="E105" i="5"/>
  <c r="G105" i="5"/>
  <c r="E106" i="5"/>
  <c r="G106" i="5"/>
  <c r="E107" i="5"/>
  <c r="G107" i="5"/>
  <c r="E108" i="5"/>
  <c r="G108" i="5"/>
  <c r="E109" i="5"/>
  <c r="G109" i="5"/>
  <c r="E110" i="5"/>
  <c r="G110" i="5"/>
  <c r="E111" i="5"/>
  <c r="G111" i="5"/>
  <c r="E112" i="5"/>
  <c r="G112" i="5"/>
  <c r="E113" i="5"/>
  <c r="G113" i="5"/>
  <c r="E114" i="5"/>
  <c r="G114" i="5"/>
  <c r="E115" i="5"/>
  <c r="G115" i="5"/>
  <c r="E116" i="5"/>
  <c r="G116" i="5"/>
  <c r="E117" i="5"/>
  <c r="G117" i="5"/>
  <c r="E118" i="5"/>
  <c r="G118" i="5"/>
  <c r="E119" i="5"/>
  <c r="G119" i="5"/>
  <c r="E120" i="5"/>
  <c r="G120" i="5"/>
  <c r="E121" i="5"/>
  <c r="G121" i="5"/>
  <c r="E122" i="5"/>
  <c r="G122" i="5"/>
  <c r="E123" i="5"/>
  <c r="G123" i="5"/>
  <c r="E124" i="5"/>
  <c r="G124" i="5"/>
  <c r="E125" i="5"/>
  <c r="G125" i="5"/>
  <c r="E126" i="5"/>
  <c r="G126" i="5"/>
  <c r="E127" i="5"/>
  <c r="G127" i="5"/>
  <c r="E128" i="5"/>
  <c r="E129" i="5"/>
  <c r="G129" i="5"/>
  <c r="E130" i="5"/>
  <c r="G130" i="5"/>
  <c r="E131" i="5"/>
  <c r="G131" i="5"/>
  <c r="E132" i="5"/>
  <c r="E133" i="5"/>
  <c r="G133" i="5"/>
  <c r="E134" i="5"/>
  <c r="G134" i="5"/>
  <c r="E135" i="5"/>
  <c r="G135" i="5"/>
  <c r="E136" i="5"/>
  <c r="E137" i="5"/>
  <c r="G137" i="5"/>
  <c r="E138" i="5"/>
  <c r="G138" i="5"/>
  <c r="E139" i="5"/>
  <c r="G139" i="5"/>
  <c r="E140" i="5"/>
  <c r="L140" i="5"/>
  <c r="E141" i="5"/>
  <c r="G141" i="5"/>
  <c r="E142" i="5"/>
  <c r="G142" i="5"/>
  <c r="E143" i="5"/>
  <c r="G143" i="5"/>
  <c r="E144" i="5"/>
  <c r="E145" i="5"/>
  <c r="G145" i="5"/>
  <c r="E146" i="5"/>
  <c r="G146" i="5"/>
  <c r="E147" i="5"/>
  <c r="G147" i="5"/>
  <c r="E148" i="5"/>
  <c r="E149" i="5"/>
  <c r="G149" i="5"/>
  <c r="E150" i="5"/>
  <c r="G150" i="5"/>
  <c r="E151" i="5"/>
  <c r="G151" i="5"/>
  <c r="E152" i="5"/>
  <c r="E153" i="5"/>
  <c r="G153" i="5"/>
  <c r="E154" i="5"/>
  <c r="G154" i="5"/>
  <c r="E155" i="5"/>
  <c r="G155" i="5"/>
  <c r="E156" i="5"/>
  <c r="E157" i="5"/>
  <c r="G157" i="5"/>
  <c r="E158" i="5"/>
  <c r="G158" i="5"/>
  <c r="E159" i="5"/>
  <c r="G159" i="5"/>
  <c r="E160" i="5"/>
  <c r="E161" i="5"/>
  <c r="G161" i="5"/>
  <c r="E162" i="5"/>
  <c r="G162" i="5"/>
  <c r="E163" i="5"/>
  <c r="G163" i="5"/>
  <c r="E164" i="5"/>
  <c r="E165" i="5"/>
  <c r="G165" i="5"/>
  <c r="E166" i="5"/>
  <c r="G166" i="5"/>
  <c r="E167" i="5"/>
  <c r="G167" i="5"/>
  <c r="E168" i="5"/>
  <c r="E169" i="5"/>
  <c r="G169" i="5"/>
  <c r="E170" i="5"/>
  <c r="G170" i="5"/>
  <c r="E171" i="5"/>
  <c r="G171" i="5"/>
  <c r="E172" i="5"/>
  <c r="E173" i="5"/>
  <c r="G173" i="5"/>
  <c r="E174" i="5"/>
  <c r="G174" i="5"/>
  <c r="J16" i="5"/>
  <c r="J15" i="5"/>
  <c r="J21" i="5"/>
  <c r="J23" i="5"/>
  <c r="J24" i="5"/>
  <c r="J25" i="5"/>
  <c r="J27" i="5"/>
  <c r="J28" i="5"/>
  <c r="J29" i="5"/>
  <c r="J31" i="5"/>
  <c r="J32" i="5"/>
  <c r="J33" i="5"/>
  <c r="J35" i="5"/>
  <c r="J36" i="5"/>
  <c r="J37" i="5"/>
  <c r="J39" i="5"/>
  <c r="J40" i="5"/>
  <c r="J41" i="5"/>
  <c r="J43" i="5"/>
  <c r="J44" i="5"/>
  <c r="J45" i="5"/>
  <c r="J47" i="5"/>
  <c r="J48" i="5"/>
  <c r="J49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74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K16" i="5"/>
  <c r="K15" i="5"/>
  <c r="K21" i="5"/>
  <c r="K22" i="5"/>
  <c r="K23" i="5"/>
  <c r="K25" i="5"/>
  <c r="K27" i="5"/>
  <c r="K29" i="5"/>
  <c r="K31" i="5"/>
  <c r="K33" i="5"/>
  <c r="K34" i="5"/>
  <c r="K35" i="5"/>
  <c r="K37" i="5"/>
  <c r="K39" i="5"/>
  <c r="K41" i="5"/>
  <c r="K43" i="5"/>
  <c r="K45" i="5"/>
  <c r="K47" i="5"/>
  <c r="K49" i="5"/>
  <c r="K51" i="5"/>
  <c r="K53" i="5"/>
  <c r="K54" i="5"/>
  <c r="K55" i="5"/>
  <c r="K57" i="5"/>
  <c r="K58" i="5"/>
  <c r="K59" i="5"/>
  <c r="K61" i="5"/>
  <c r="K62" i="5"/>
  <c r="K63" i="5"/>
  <c r="K65" i="5"/>
  <c r="K66" i="5"/>
  <c r="K67" i="5"/>
  <c r="K69" i="5"/>
  <c r="K70" i="5"/>
  <c r="K71" i="5"/>
  <c r="K73" i="5"/>
  <c r="K75" i="5"/>
  <c r="K76" i="5"/>
  <c r="K78" i="5"/>
  <c r="K79" i="5"/>
  <c r="K80" i="5"/>
  <c r="K82" i="5"/>
  <c r="K83" i="5"/>
  <c r="K84" i="5"/>
  <c r="K86" i="5"/>
  <c r="K87" i="5"/>
  <c r="K88" i="5"/>
  <c r="K90" i="5"/>
  <c r="K74" i="5"/>
  <c r="K91" i="5"/>
  <c r="K93" i="5"/>
  <c r="K94" i="5"/>
  <c r="K95" i="5"/>
  <c r="K97" i="5"/>
  <c r="K98" i="5"/>
  <c r="K99" i="5"/>
  <c r="K101" i="5"/>
  <c r="K102" i="5"/>
  <c r="K103" i="5"/>
  <c r="K105" i="5"/>
  <c r="K106" i="5"/>
  <c r="K107" i="5"/>
  <c r="K109" i="5"/>
  <c r="K110" i="5"/>
  <c r="K111" i="5"/>
  <c r="K113" i="5"/>
  <c r="K114" i="5"/>
  <c r="K115" i="5"/>
  <c r="K117" i="5"/>
  <c r="K118" i="5"/>
  <c r="K119" i="5"/>
  <c r="K121" i="5"/>
  <c r="K122" i="5"/>
  <c r="K123" i="5"/>
  <c r="K125" i="5"/>
  <c r="K127" i="5"/>
  <c r="K129" i="5"/>
  <c r="K130" i="5"/>
  <c r="K131" i="5"/>
  <c r="K133" i="5"/>
  <c r="K134" i="5"/>
  <c r="K135" i="5"/>
  <c r="K137" i="5"/>
  <c r="K138" i="5"/>
  <c r="K139" i="5"/>
  <c r="K141" i="5"/>
  <c r="K143" i="5"/>
  <c r="K145" i="5"/>
  <c r="K146" i="5"/>
  <c r="K147" i="5"/>
  <c r="K149" i="5"/>
  <c r="K150" i="5"/>
  <c r="K151" i="5"/>
  <c r="K153" i="5"/>
  <c r="K154" i="5"/>
  <c r="K155" i="5"/>
  <c r="K157" i="5"/>
  <c r="K159" i="5"/>
  <c r="K161" i="5"/>
  <c r="K162" i="5"/>
  <c r="K163" i="5"/>
  <c r="K165" i="5"/>
  <c r="K166" i="5"/>
  <c r="K167" i="5"/>
  <c r="K169" i="5"/>
  <c r="K170" i="5"/>
  <c r="K171" i="5"/>
  <c r="K173" i="5"/>
  <c r="K12" i="5"/>
  <c r="L16" i="5"/>
  <c r="L15" i="5"/>
  <c r="L21" i="5"/>
  <c r="L23" i="5"/>
  <c r="L25" i="5"/>
  <c r="L27" i="5"/>
  <c r="L28" i="5"/>
  <c r="L29" i="5"/>
  <c r="L31" i="5"/>
  <c r="L33" i="5"/>
  <c r="L34" i="5"/>
  <c r="L35" i="5"/>
  <c r="L36" i="5"/>
  <c r="L37" i="5"/>
  <c r="L39" i="5"/>
  <c r="L41" i="5"/>
  <c r="L43" i="5"/>
  <c r="L44" i="5"/>
  <c r="L45" i="5"/>
  <c r="L47" i="5"/>
  <c r="L49" i="5"/>
  <c r="L51" i="5"/>
  <c r="L52" i="5"/>
  <c r="L53" i="5"/>
  <c r="L54" i="5"/>
  <c r="L55" i="5"/>
  <c r="L57" i="5"/>
  <c r="L58" i="5"/>
  <c r="L59" i="5"/>
  <c r="L60" i="5"/>
  <c r="L61" i="5"/>
  <c r="L62" i="5"/>
  <c r="L63" i="5"/>
  <c r="L65" i="5"/>
  <c r="L66" i="5"/>
  <c r="L67" i="5"/>
  <c r="L68" i="5"/>
  <c r="L69" i="5"/>
  <c r="L70" i="5"/>
  <c r="L71" i="5"/>
  <c r="L73" i="5"/>
  <c r="L75" i="5"/>
  <c r="L76" i="5"/>
  <c r="L77" i="5"/>
  <c r="L78" i="5"/>
  <c r="L79" i="5"/>
  <c r="L80" i="5"/>
  <c r="L82" i="5"/>
  <c r="L83" i="5"/>
  <c r="L84" i="5"/>
  <c r="L85" i="5"/>
  <c r="L86" i="5"/>
  <c r="L87" i="5"/>
  <c r="L88" i="5"/>
  <c r="L90" i="5"/>
  <c r="L74" i="5"/>
  <c r="L91" i="5"/>
  <c r="L92" i="5"/>
  <c r="L93" i="5"/>
  <c r="L94" i="5"/>
  <c r="L95" i="5"/>
  <c r="L97" i="5"/>
  <c r="L98" i="5"/>
  <c r="L99" i="5"/>
  <c r="L100" i="5"/>
  <c r="L101" i="5"/>
  <c r="L102" i="5"/>
  <c r="L103" i="5"/>
  <c r="L105" i="5"/>
  <c r="L106" i="5"/>
  <c r="L107" i="5"/>
  <c r="L108" i="5"/>
  <c r="L109" i="5"/>
  <c r="L110" i="5"/>
  <c r="L111" i="5"/>
  <c r="L113" i="5"/>
  <c r="L114" i="5"/>
  <c r="L115" i="5"/>
  <c r="L116" i="5"/>
  <c r="L117" i="5"/>
  <c r="L118" i="5"/>
  <c r="L119" i="5"/>
  <c r="L121" i="5"/>
  <c r="L122" i="5"/>
  <c r="L123" i="5"/>
  <c r="L124" i="5"/>
  <c r="L125" i="5"/>
  <c r="L127" i="5"/>
  <c r="L129" i="5"/>
  <c r="L130" i="5"/>
  <c r="L131" i="5"/>
  <c r="L132" i="5"/>
  <c r="L133" i="5"/>
  <c r="L134" i="5"/>
  <c r="L135" i="5"/>
  <c r="L137" i="5"/>
  <c r="L138" i="5"/>
  <c r="L139" i="5"/>
  <c r="L141" i="5"/>
  <c r="L142" i="5"/>
  <c r="L143" i="5"/>
  <c r="L145" i="5"/>
  <c r="L146" i="5"/>
  <c r="L147" i="5"/>
  <c r="L148" i="5"/>
  <c r="L149" i="5"/>
  <c r="L150" i="5"/>
  <c r="L151" i="5"/>
  <c r="L153" i="5"/>
  <c r="L154" i="5"/>
  <c r="L155" i="5"/>
  <c r="L156" i="5"/>
  <c r="L157" i="5"/>
  <c r="L159" i="5"/>
  <c r="L161" i="5"/>
  <c r="L162" i="5"/>
  <c r="L163" i="5"/>
  <c r="L164" i="5"/>
  <c r="L165" i="5"/>
  <c r="L166" i="5"/>
  <c r="L167" i="5"/>
  <c r="L169" i="5"/>
  <c r="L170" i="5"/>
  <c r="L171" i="5"/>
  <c r="L173" i="5"/>
  <c r="L174" i="5"/>
  <c r="L12" i="5"/>
  <c r="N16" i="5"/>
  <c r="N15" i="5"/>
  <c r="G6" i="5"/>
  <c r="E1203" i="5"/>
  <c r="E175" i="5"/>
  <c r="G175" i="5"/>
  <c r="E176" i="5"/>
  <c r="G176" i="5"/>
  <c r="E177" i="5"/>
  <c r="G177" i="5"/>
  <c r="E178" i="5"/>
  <c r="G178" i="5"/>
  <c r="E179" i="5"/>
  <c r="G179" i="5"/>
  <c r="E180" i="5"/>
  <c r="G180" i="5"/>
  <c r="E181" i="5"/>
  <c r="G181" i="5"/>
  <c r="E182" i="5"/>
  <c r="G182" i="5"/>
  <c r="E183" i="5"/>
  <c r="G183" i="5"/>
  <c r="E184" i="5"/>
  <c r="G184" i="5"/>
  <c r="E185" i="5"/>
  <c r="G185" i="5"/>
  <c r="E186" i="5"/>
  <c r="G186" i="5"/>
  <c r="E187" i="5"/>
  <c r="G187" i="5"/>
  <c r="E188" i="5"/>
  <c r="G188" i="5"/>
  <c r="E189" i="5"/>
  <c r="G189" i="5"/>
  <c r="E190" i="5"/>
  <c r="G190" i="5"/>
  <c r="E191" i="5"/>
  <c r="G191" i="5"/>
  <c r="E192" i="5"/>
  <c r="G192" i="5"/>
  <c r="E193" i="5"/>
  <c r="G193" i="5"/>
  <c r="E194" i="5"/>
  <c r="G194" i="5"/>
  <c r="E195" i="5"/>
  <c r="G195" i="5"/>
  <c r="E196" i="5"/>
  <c r="G196" i="5"/>
  <c r="E197" i="5"/>
  <c r="G197" i="5"/>
  <c r="E198" i="5"/>
  <c r="G198" i="5"/>
  <c r="E199" i="5"/>
  <c r="G199" i="5"/>
  <c r="E200" i="5"/>
  <c r="G200" i="5"/>
  <c r="E201" i="5"/>
  <c r="G201" i="5"/>
  <c r="E202" i="5"/>
  <c r="G202" i="5"/>
  <c r="E203" i="5"/>
  <c r="G203" i="5"/>
  <c r="E204" i="5"/>
  <c r="G204" i="5"/>
  <c r="E205" i="5"/>
  <c r="G205" i="5"/>
  <c r="E206" i="5"/>
  <c r="G206" i="5"/>
  <c r="E207" i="5"/>
  <c r="G207" i="5"/>
  <c r="E208" i="5"/>
  <c r="G208" i="5"/>
  <c r="E209" i="5"/>
  <c r="G209" i="5"/>
  <c r="E210" i="5"/>
  <c r="G210" i="5"/>
  <c r="E211" i="5"/>
  <c r="G211" i="5"/>
  <c r="E212" i="5"/>
  <c r="G212" i="5"/>
  <c r="E213" i="5"/>
  <c r="G213" i="5"/>
  <c r="E214" i="5"/>
  <c r="G214" i="5"/>
  <c r="E215" i="5"/>
  <c r="G215" i="5"/>
  <c r="E216" i="5"/>
  <c r="G216" i="5"/>
  <c r="E217" i="5"/>
  <c r="G217" i="5"/>
  <c r="E218" i="5"/>
  <c r="G218" i="5"/>
  <c r="E219" i="5"/>
  <c r="G219" i="5"/>
  <c r="E220" i="5"/>
  <c r="G220" i="5"/>
  <c r="E221" i="5"/>
  <c r="G221" i="5"/>
  <c r="E222" i="5"/>
  <c r="G222" i="5"/>
  <c r="E223" i="5"/>
  <c r="G223" i="5"/>
  <c r="E224" i="5"/>
  <c r="G224" i="5"/>
  <c r="E225" i="5"/>
  <c r="G225" i="5"/>
  <c r="E226" i="5"/>
  <c r="G226" i="5"/>
  <c r="E227" i="5"/>
  <c r="G227" i="5"/>
  <c r="E228" i="5"/>
  <c r="G228" i="5"/>
  <c r="E229" i="5"/>
  <c r="G229" i="5"/>
  <c r="E230" i="5"/>
  <c r="G230" i="5"/>
  <c r="E231" i="5"/>
  <c r="G231" i="5"/>
  <c r="E232" i="5"/>
  <c r="G232" i="5"/>
  <c r="E233" i="5"/>
  <c r="G233" i="5"/>
  <c r="E234" i="5"/>
  <c r="G234" i="5"/>
  <c r="E235" i="5"/>
  <c r="G235" i="5"/>
  <c r="E236" i="5"/>
  <c r="G236" i="5"/>
  <c r="E237" i="5"/>
  <c r="G237" i="5"/>
  <c r="E238" i="5"/>
  <c r="G238" i="5"/>
  <c r="E239" i="5"/>
  <c r="G239" i="5"/>
  <c r="E240" i="5"/>
  <c r="G240" i="5"/>
  <c r="E241" i="5"/>
  <c r="G241" i="5"/>
  <c r="E242" i="5"/>
  <c r="G242" i="5"/>
  <c r="E243" i="5"/>
  <c r="G243" i="5"/>
  <c r="E244" i="5"/>
  <c r="G244" i="5"/>
  <c r="E245" i="5"/>
  <c r="G245" i="5"/>
  <c r="E246" i="5"/>
  <c r="G246" i="5"/>
  <c r="E247" i="5"/>
  <c r="G247" i="5"/>
  <c r="E248" i="5"/>
  <c r="G248" i="5"/>
  <c r="E249" i="5"/>
  <c r="G249" i="5"/>
  <c r="E250" i="5"/>
  <c r="G250" i="5"/>
  <c r="E251" i="5"/>
  <c r="G251" i="5"/>
  <c r="E252" i="5"/>
  <c r="G252" i="5"/>
  <c r="E253" i="5"/>
  <c r="G253" i="5"/>
  <c r="E254" i="5"/>
  <c r="G254" i="5"/>
  <c r="E255" i="5"/>
  <c r="G255" i="5"/>
  <c r="E256" i="5"/>
  <c r="G256" i="5"/>
  <c r="E257" i="5"/>
  <c r="G257" i="5"/>
  <c r="E258" i="5"/>
  <c r="G258" i="5"/>
  <c r="E259" i="5"/>
  <c r="G259" i="5"/>
  <c r="E260" i="5"/>
  <c r="G260" i="5"/>
  <c r="E261" i="5"/>
  <c r="G261" i="5"/>
  <c r="E262" i="5"/>
  <c r="G262" i="5"/>
  <c r="E263" i="5"/>
  <c r="G263" i="5"/>
  <c r="E264" i="5"/>
  <c r="G264" i="5"/>
  <c r="E265" i="5"/>
  <c r="G265" i="5"/>
  <c r="E266" i="5"/>
  <c r="G266" i="5"/>
  <c r="E267" i="5"/>
  <c r="G267" i="5"/>
  <c r="E268" i="5"/>
  <c r="G268" i="5"/>
  <c r="E269" i="5"/>
  <c r="G269" i="5"/>
  <c r="E270" i="5"/>
  <c r="G270" i="5"/>
  <c r="E271" i="5"/>
  <c r="G271" i="5"/>
  <c r="E272" i="5"/>
  <c r="G272" i="5"/>
  <c r="E273" i="5"/>
  <c r="G273" i="5"/>
  <c r="E274" i="5"/>
  <c r="G274" i="5"/>
  <c r="E275" i="5"/>
  <c r="G275" i="5"/>
  <c r="E276" i="5"/>
  <c r="G276" i="5"/>
  <c r="E277" i="5"/>
  <c r="G277" i="5"/>
  <c r="E278" i="5"/>
  <c r="G278" i="5"/>
  <c r="E279" i="5"/>
  <c r="G279" i="5"/>
  <c r="E280" i="5"/>
  <c r="G280" i="5"/>
  <c r="E281" i="5"/>
  <c r="G281" i="5"/>
  <c r="E282" i="5"/>
  <c r="G282" i="5"/>
  <c r="E283" i="5"/>
  <c r="G283" i="5"/>
  <c r="E284" i="5"/>
  <c r="G284" i="5"/>
  <c r="E285" i="5"/>
  <c r="G285" i="5"/>
  <c r="E286" i="5"/>
  <c r="G286" i="5"/>
  <c r="E287" i="5"/>
  <c r="G287" i="5"/>
  <c r="E288" i="5"/>
  <c r="G288" i="5"/>
  <c r="E289" i="5"/>
  <c r="G289" i="5"/>
  <c r="E290" i="5"/>
  <c r="G290" i="5"/>
  <c r="E291" i="5"/>
  <c r="G291" i="5"/>
  <c r="E292" i="5"/>
  <c r="G292" i="5"/>
  <c r="E293" i="5"/>
  <c r="G293" i="5"/>
  <c r="E294" i="5"/>
  <c r="G294" i="5"/>
  <c r="E295" i="5"/>
  <c r="G295" i="5"/>
  <c r="E296" i="5"/>
  <c r="G296" i="5"/>
  <c r="E297" i="5"/>
  <c r="G297" i="5"/>
  <c r="E298" i="5"/>
  <c r="G298" i="5"/>
  <c r="E299" i="5"/>
  <c r="G299" i="5"/>
  <c r="E300" i="5"/>
  <c r="G300" i="5"/>
  <c r="E301" i="5"/>
  <c r="G301" i="5"/>
  <c r="E302" i="5"/>
  <c r="G302" i="5"/>
  <c r="E303" i="5"/>
  <c r="G303" i="5"/>
  <c r="E304" i="5"/>
  <c r="G304" i="5"/>
  <c r="E305" i="5"/>
  <c r="G305" i="5"/>
  <c r="E306" i="5"/>
  <c r="G306" i="5"/>
  <c r="E307" i="5"/>
  <c r="G307" i="5"/>
  <c r="E308" i="5"/>
  <c r="G308" i="5"/>
  <c r="E309" i="5"/>
  <c r="G309" i="5"/>
  <c r="E310" i="5"/>
  <c r="G310" i="5"/>
  <c r="E311" i="5"/>
  <c r="G311" i="5"/>
  <c r="E312" i="5"/>
  <c r="G312" i="5"/>
  <c r="E313" i="5"/>
  <c r="G313" i="5"/>
  <c r="E314" i="5"/>
  <c r="G314" i="5"/>
  <c r="E315" i="5"/>
  <c r="G315" i="5"/>
  <c r="E316" i="5"/>
  <c r="G316" i="5"/>
  <c r="E317" i="5"/>
  <c r="G317" i="5"/>
  <c r="E318" i="5"/>
  <c r="G318" i="5"/>
  <c r="E319" i="5"/>
  <c r="G319" i="5"/>
  <c r="E320" i="5"/>
  <c r="G320" i="5"/>
  <c r="E321" i="5"/>
  <c r="G321" i="5"/>
  <c r="E322" i="5"/>
  <c r="G322" i="5"/>
  <c r="E323" i="5"/>
  <c r="G323" i="5"/>
  <c r="E324" i="5"/>
  <c r="G324" i="5"/>
  <c r="E325" i="5"/>
  <c r="G325" i="5"/>
  <c r="E326" i="5"/>
  <c r="G326" i="5"/>
  <c r="E327" i="5"/>
  <c r="G327" i="5"/>
  <c r="E328" i="5"/>
  <c r="G328" i="5"/>
  <c r="E329" i="5"/>
  <c r="G329" i="5"/>
  <c r="E330" i="5"/>
  <c r="G330" i="5"/>
  <c r="E331" i="5"/>
  <c r="G331" i="5"/>
  <c r="E332" i="5"/>
  <c r="G332" i="5"/>
  <c r="E333" i="5"/>
  <c r="G333" i="5"/>
  <c r="E334" i="5"/>
  <c r="G334" i="5"/>
  <c r="E335" i="5"/>
  <c r="G335" i="5"/>
  <c r="E336" i="5"/>
  <c r="G336" i="5"/>
  <c r="E337" i="5"/>
  <c r="G337" i="5"/>
  <c r="E338" i="5"/>
  <c r="G338" i="5"/>
  <c r="E339" i="5"/>
  <c r="G339" i="5"/>
  <c r="E340" i="5"/>
  <c r="G340" i="5"/>
  <c r="E341" i="5"/>
  <c r="G341" i="5"/>
  <c r="E342" i="5"/>
  <c r="G342" i="5"/>
  <c r="E343" i="5"/>
  <c r="G343" i="5"/>
  <c r="E344" i="5"/>
  <c r="G344" i="5"/>
  <c r="E345" i="5"/>
  <c r="G345" i="5"/>
  <c r="E346" i="5"/>
  <c r="G346" i="5"/>
  <c r="E347" i="5"/>
  <c r="G347" i="5"/>
  <c r="E348" i="5"/>
  <c r="G348" i="5"/>
  <c r="E349" i="5"/>
  <c r="G349" i="5"/>
  <c r="E350" i="5"/>
  <c r="G350" i="5"/>
  <c r="E351" i="5"/>
  <c r="G351" i="5"/>
  <c r="E352" i="5"/>
  <c r="G352" i="5"/>
  <c r="E353" i="5"/>
  <c r="G353" i="5"/>
  <c r="E354" i="5"/>
  <c r="G354" i="5"/>
  <c r="E355" i="5"/>
  <c r="G355" i="5"/>
  <c r="E356" i="5"/>
  <c r="G356" i="5"/>
  <c r="E357" i="5"/>
  <c r="G357" i="5"/>
  <c r="E358" i="5"/>
  <c r="G358" i="5"/>
  <c r="E359" i="5"/>
  <c r="G359" i="5"/>
  <c r="E360" i="5"/>
  <c r="G360" i="5"/>
  <c r="E361" i="5"/>
  <c r="G361" i="5"/>
  <c r="E362" i="5"/>
  <c r="G362" i="5"/>
  <c r="E363" i="5"/>
  <c r="G363" i="5"/>
  <c r="E364" i="5"/>
  <c r="G364" i="5"/>
  <c r="E365" i="5"/>
  <c r="G365" i="5"/>
  <c r="E366" i="5"/>
  <c r="G366" i="5"/>
  <c r="E367" i="5"/>
  <c r="G367" i="5"/>
  <c r="E368" i="5"/>
  <c r="G368" i="5"/>
  <c r="E369" i="5"/>
  <c r="G369" i="5"/>
  <c r="E370" i="5"/>
  <c r="G370" i="5"/>
  <c r="E371" i="5"/>
  <c r="G371" i="5"/>
  <c r="E372" i="5"/>
  <c r="G372" i="5"/>
  <c r="E373" i="5"/>
  <c r="G373" i="5"/>
  <c r="E374" i="5"/>
  <c r="G374" i="5"/>
  <c r="E375" i="5"/>
  <c r="G375" i="5"/>
  <c r="E376" i="5"/>
  <c r="G376" i="5"/>
  <c r="E377" i="5"/>
  <c r="G377" i="5"/>
  <c r="E378" i="5"/>
  <c r="G378" i="5"/>
  <c r="E379" i="5"/>
  <c r="G379" i="5"/>
  <c r="E380" i="5"/>
  <c r="G380" i="5"/>
  <c r="E381" i="5"/>
  <c r="G381" i="5"/>
  <c r="E382" i="5"/>
  <c r="G382" i="5"/>
  <c r="E383" i="5"/>
  <c r="G383" i="5"/>
  <c r="E384" i="5"/>
  <c r="G384" i="5"/>
  <c r="E385" i="5"/>
  <c r="G385" i="5"/>
  <c r="E386" i="5"/>
  <c r="G386" i="5"/>
  <c r="E387" i="5"/>
  <c r="G387" i="5"/>
  <c r="E388" i="5"/>
  <c r="G388" i="5"/>
  <c r="E389" i="5"/>
  <c r="G389" i="5"/>
  <c r="E390" i="5"/>
  <c r="G390" i="5"/>
  <c r="E391" i="5"/>
  <c r="G391" i="5"/>
  <c r="E392" i="5"/>
  <c r="G392" i="5"/>
  <c r="E393" i="5"/>
  <c r="G393" i="5"/>
  <c r="E394" i="5"/>
  <c r="G394" i="5"/>
  <c r="E395" i="5"/>
  <c r="G395" i="5"/>
  <c r="E396" i="5"/>
  <c r="G396" i="5"/>
  <c r="E397" i="5"/>
  <c r="G397" i="5"/>
  <c r="E398" i="5"/>
  <c r="G398" i="5"/>
  <c r="E399" i="5"/>
  <c r="G399" i="5"/>
  <c r="E400" i="5"/>
  <c r="G400" i="5"/>
  <c r="E401" i="5"/>
  <c r="G401" i="5"/>
  <c r="E402" i="5"/>
  <c r="G402" i="5"/>
  <c r="E403" i="5"/>
  <c r="G403" i="5"/>
  <c r="E404" i="5"/>
  <c r="G404" i="5"/>
  <c r="E405" i="5"/>
  <c r="G405" i="5"/>
  <c r="E406" i="5"/>
  <c r="G406" i="5"/>
  <c r="E407" i="5"/>
  <c r="G407" i="5"/>
  <c r="E408" i="5"/>
  <c r="G408" i="5"/>
  <c r="E409" i="5"/>
  <c r="G409" i="5"/>
  <c r="E410" i="5"/>
  <c r="G410" i="5"/>
  <c r="E411" i="5"/>
  <c r="G411" i="5"/>
  <c r="E412" i="5"/>
  <c r="G412" i="5"/>
  <c r="E413" i="5"/>
  <c r="G413" i="5"/>
  <c r="E414" i="5"/>
  <c r="G414" i="5"/>
  <c r="E415" i="5"/>
  <c r="G415" i="5"/>
  <c r="E416" i="5"/>
  <c r="G416" i="5"/>
  <c r="E417" i="5"/>
  <c r="G417" i="5"/>
  <c r="E418" i="5"/>
  <c r="G418" i="5"/>
  <c r="E419" i="5"/>
  <c r="G419" i="5"/>
  <c r="E420" i="5"/>
  <c r="G420" i="5"/>
  <c r="E421" i="5"/>
  <c r="G421" i="5"/>
  <c r="E422" i="5"/>
  <c r="G422" i="5"/>
  <c r="E423" i="5"/>
  <c r="G423" i="5"/>
  <c r="E424" i="5"/>
  <c r="G424" i="5"/>
  <c r="E425" i="5"/>
  <c r="G425" i="5"/>
  <c r="E426" i="5"/>
  <c r="G426" i="5"/>
  <c r="E427" i="5"/>
  <c r="G427" i="5"/>
  <c r="E428" i="5"/>
  <c r="G428" i="5"/>
  <c r="E429" i="5"/>
  <c r="G429" i="5"/>
  <c r="E430" i="5"/>
  <c r="G430" i="5"/>
  <c r="E431" i="5"/>
  <c r="G431" i="5"/>
  <c r="E432" i="5"/>
  <c r="G432" i="5"/>
  <c r="E433" i="5"/>
  <c r="G433" i="5"/>
  <c r="E434" i="5"/>
  <c r="G434" i="5"/>
  <c r="E435" i="5"/>
  <c r="G435" i="5"/>
  <c r="E436" i="5"/>
  <c r="G436" i="5"/>
  <c r="E437" i="5"/>
  <c r="G437" i="5"/>
  <c r="E438" i="5"/>
  <c r="G438" i="5"/>
  <c r="E439" i="5"/>
  <c r="G439" i="5"/>
  <c r="E440" i="5"/>
  <c r="G440" i="5"/>
  <c r="E441" i="5"/>
  <c r="G441" i="5"/>
  <c r="E442" i="5"/>
  <c r="G442" i="5"/>
  <c r="E443" i="5"/>
  <c r="G443" i="5"/>
  <c r="E444" i="5"/>
  <c r="G444" i="5"/>
  <c r="E445" i="5"/>
  <c r="G445" i="5"/>
  <c r="E446" i="5"/>
  <c r="G446" i="5"/>
  <c r="E447" i="5"/>
  <c r="G447" i="5"/>
  <c r="E448" i="5"/>
  <c r="G448" i="5"/>
  <c r="E449" i="5"/>
  <c r="G449" i="5"/>
  <c r="E450" i="5"/>
  <c r="G450" i="5"/>
  <c r="E451" i="5"/>
  <c r="G451" i="5"/>
  <c r="E452" i="5"/>
  <c r="G452" i="5"/>
  <c r="E453" i="5"/>
  <c r="G453" i="5"/>
  <c r="E454" i="5"/>
  <c r="G454" i="5"/>
  <c r="E455" i="5"/>
  <c r="G455" i="5"/>
  <c r="E456" i="5"/>
  <c r="G456" i="5"/>
  <c r="E457" i="5"/>
  <c r="G457" i="5"/>
  <c r="E458" i="5"/>
  <c r="G458" i="5"/>
  <c r="E459" i="5"/>
  <c r="G459" i="5"/>
  <c r="E460" i="5"/>
  <c r="G460" i="5"/>
  <c r="E461" i="5"/>
  <c r="G461" i="5"/>
  <c r="E462" i="5"/>
  <c r="G462" i="5"/>
  <c r="E463" i="5"/>
  <c r="G463" i="5"/>
  <c r="E464" i="5"/>
  <c r="G464" i="5"/>
  <c r="E465" i="5"/>
  <c r="G465" i="5"/>
  <c r="E466" i="5"/>
  <c r="G466" i="5"/>
  <c r="E467" i="5"/>
  <c r="G467" i="5"/>
  <c r="E468" i="5"/>
  <c r="G468" i="5"/>
  <c r="E469" i="5"/>
  <c r="G469" i="5"/>
  <c r="E470" i="5"/>
  <c r="G470" i="5"/>
  <c r="E471" i="5"/>
  <c r="G471" i="5"/>
  <c r="E472" i="5"/>
  <c r="G472" i="5"/>
  <c r="E473" i="5"/>
  <c r="G473" i="5"/>
  <c r="E474" i="5"/>
  <c r="G474" i="5"/>
  <c r="E475" i="5"/>
  <c r="G475" i="5"/>
  <c r="E476" i="5"/>
  <c r="G476" i="5"/>
  <c r="E477" i="5"/>
  <c r="G477" i="5"/>
  <c r="E478" i="5"/>
  <c r="G478" i="5"/>
  <c r="E479" i="5"/>
  <c r="G479" i="5"/>
  <c r="E480" i="5"/>
  <c r="G480" i="5"/>
  <c r="E481" i="5"/>
  <c r="G481" i="5"/>
  <c r="E482" i="5"/>
  <c r="G482" i="5"/>
  <c r="E483" i="5"/>
  <c r="G483" i="5"/>
  <c r="E484" i="5"/>
  <c r="G484" i="5"/>
  <c r="E485" i="5"/>
  <c r="G485" i="5"/>
  <c r="E486" i="5"/>
  <c r="G486" i="5"/>
  <c r="E487" i="5"/>
  <c r="G487" i="5"/>
  <c r="E488" i="5"/>
  <c r="G488" i="5"/>
  <c r="E489" i="5"/>
  <c r="G489" i="5"/>
  <c r="E490" i="5"/>
  <c r="G490" i="5"/>
  <c r="E491" i="5"/>
  <c r="G491" i="5"/>
  <c r="E492" i="5"/>
  <c r="G492" i="5"/>
  <c r="E493" i="5"/>
  <c r="G493" i="5"/>
  <c r="E494" i="5"/>
  <c r="G494" i="5"/>
  <c r="E495" i="5"/>
  <c r="G495" i="5"/>
  <c r="E496" i="5"/>
  <c r="G496" i="5"/>
  <c r="E497" i="5"/>
  <c r="G497" i="5"/>
  <c r="E498" i="5"/>
  <c r="G498" i="5"/>
  <c r="E499" i="5"/>
  <c r="G499" i="5"/>
  <c r="E500" i="5"/>
  <c r="G500" i="5"/>
  <c r="E501" i="5"/>
  <c r="G501" i="5"/>
  <c r="E502" i="5"/>
  <c r="G502" i="5"/>
  <c r="E503" i="5"/>
  <c r="G503" i="5"/>
  <c r="E504" i="5"/>
  <c r="G504" i="5"/>
  <c r="E505" i="5"/>
  <c r="G505" i="5"/>
  <c r="E506" i="5"/>
  <c r="G506" i="5"/>
  <c r="E507" i="5"/>
  <c r="G507" i="5"/>
  <c r="E508" i="5"/>
  <c r="G508" i="5"/>
  <c r="E509" i="5"/>
  <c r="G509" i="5"/>
  <c r="E510" i="5"/>
  <c r="G510" i="5"/>
  <c r="E511" i="5"/>
  <c r="G511" i="5"/>
  <c r="E512" i="5"/>
  <c r="G512" i="5"/>
  <c r="E513" i="5"/>
  <c r="G513" i="5"/>
  <c r="E514" i="5"/>
  <c r="G514" i="5"/>
  <c r="E515" i="5"/>
  <c r="G515" i="5"/>
  <c r="E516" i="5"/>
  <c r="G516" i="5"/>
  <c r="E517" i="5"/>
  <c r="G517" i="5"/>
  <c r="E518" i="5"/>
  <c r="G518" i="5"/>
  <c r="E519" i="5"/>
  <c r="G519" i="5"/>
  <c r="E520" i="5"/>
  <c r="G520" i="5"/>
  <c r="E521" i="5"/>
  <c r="G521" i="5"/>
  <c r="E522" i="5"/>
  <c r="G522" i="5"/>
  <c r="E523" i="5"/>
  <c r="G523" i="5"/>
  <c r="E524" i="5"/>
  <c r="G524" i="5"/>
  <c r="E525" i="5"/>
  <c r="G525" i="5"/>
  <c r="E526" i="5"/>
  <c r="G526" i="5"/>
  <c r="E527" i="5"/>
  <c r="G527" i="5"/>
  <c r="E528" i="5"/>
  <c r="G528" i="5"/>
  <c r="E529" i="5"/>
  <c r="G529" i="5"/>
  <c r="E530" i="5"/>
  <c r="G530" i="5"/>
  <c r="E531" i="5"/>
  <c r="G531" i="5"/>
  <c r="E532" i="5"/>
  <c r="G532" i="5"/>
  <c r="E533" i="5"/>
  <c r="G533" i="5"/>
  <c r="E534" i="5"/>
  <c r="G534" i="5"/>
  <c r="E535" i="5"/>
  <c r="G535" i="5"/>
  <c r="E536" i="5"/>
  <c r="G536" i="5"/>
  <c r="E537" i="5"/>
  <c r="G537" i="5"/>
  <c r="E538" i="5"/>
  <c r="G538" i="5"/>
  <c r="E539" i="5"/>
  <c r="G539" i="5"/>
  <c r="E540" i="5"/>
  <c r="G540" i="5"/>
  <c r="E541" i="5"/>
  <c r="G541" i="5"/>
  <c r="E542" i="5"/>
  <c r="G542" i="5"/>
  <c r="E543" i="5"/>
  <c r="G543" i="5"/>
  <c r="E544" i="5"/>
  <c r="G544" i="5"/>
  <c r="E545" i="5"/>
  <c r="G545" i="5"/>
  <c r="E546" i="5"/>
  <c r="G546" i="5"/>
  <c r="E547" i="5"/>
  <c r="G547" i="5"/>
  <c r="E548" i="5"/>
  <c r="G548" i="5"/>
  <c r="E549" i="5"/>
  <c r="G549" i="5"/>
  <c r="E550" i="5"/>
  <c r="G550" i="5"/>
  <c r="E551" i="5"/>
  <c r="G551" i="5"/>
  <c r="E552" i="5"/>
  <c r="G552" i="5"/>
  <c r="E553" i="5"/>
  <c r="G553" i="5"/>
  <c r="E554" i="5"/>
  <c r="G554" i="5"/>
  <c r="E555" i="5"/>
  <c r="G555" i="5"/>
  <c r="E556" i="5"/>
  <c r="G556" i="5"/>
  <c r="E557" i="5"/>
  <c r="G557" i="5"/>
  <c r="E558" i="5"/>
  <c r="G558" i="5"/>
  <c r="E559" i="5"/>
  <c r="G559" i="5"/>
  <c r="E560" i="5"/>
  <c r="G560" i="5"/>
  <c r="E561" i="5"/>
  <c r="G561" i="5"/>
  <c r="E562" i="5"/>
  <c r="G562" i="5"/>
  <c r="E563" i="5"/>
  <c r="G563" i="5"/>
  <c r="E564" i="5"/>
  <c r="G564" i="5"/>
  <c r="E565" i="5"/>
  <c r="G565" i="5"/>
  <c r="E566" i="5"/>
  <c r="G566" i="5"/>
  <c r="E567" i="5"/>
  <c r="G567" i="5"/>
  <c r="E568" i="5"/>
  <c r="G568" i="5"/>
  <c r="E569" i="5"/>
  <c r="G569" i="5"/>
  <c r="E570" i="5"/>
  <c r="G570" i="5"/>
  <c r="E571" i="5"/>
  <c r="G571" i="5"/>
  <c r="E572" i="5"/>
  <c r="G572" i="5"/>
  <c r="E573" i="5"/>
  <c r="G573" i="5"/>
  <c r="E574" i="5"/>
  <c r="G574" i="5"/>
  <c r="E575" i="5"/>
  <c r="G575" i="5"/>
  <c r="E576" i="5"/>
  <c r="G576" i="5"/>
  <c r="E577" i="5"/>
  <c r="G577" i="5"/>
  <c r="E578" i="5"/>
  <c r="G578" i="5"/>
  <c r="E579" i="5"/>
  <c r="G579" i="5"/>
  <c r="E580" i="5"/>
  <c r="G580" i="5"/>
  <c r="E581" i="5"/>
  <c r="G581" i="5"/>
  <c r="E582" i="5"/>
  <c r="G582" i="5"/>
  <c r="E583" i="5"/>
  <c r="G583" i="5"/>
  <c r="E584" i="5"/>
  <c r="G584" i="5"/>
  <c r="E585" i="5"/>
  <c r="G585" i="5"/>
  <c r="E586" i="5"/>
  <c r="G586" i="5"/>
  <c r="E587" i="5"/>
  <c r="G587" i="5"/>
  <c r="E588" i="5"/>
  <c r="G588" i="5"/>
  <c r="E589" i="5"/>
  <c r="G589" i="5"/>
  <c r="E590" i="5"/>
  <c r="G590" i="5"/>
  <c r="E591" i="5"/>
  <c r="G591" i="5"/>
  <c r="E592" i="5"/>
  <c r="G592" i="5"/>
  <c r="E593" i="5"/>
  <c r="G593" i="5"/>
  <c r="E594" i="5"/>
  <c r="G594" i="5"/>
  <c r="E595" i="5"/>
  <c r="G595" i="5"/>
  <c r="E596" i="5"/>
  <c r="G596" i="5"/>
  <c r="E597" i="5"/>
  <c r="G597" i="5"/>
  <c r="E598" i="5"/>
  <c r="G598" i="5"/>
  <c r="E599" i="5"/>
  <c r="G599" i="5"/>
  <c r="E600" i="5"/>
  <c r="G600" i="5"/>
  <c r="E601" i="5"/>
  <c r="G601" i="5"/>
  <c r="E602" i="5"/>
  <c r="G602" i="5"/>
  <c r="E603" i="5"/>
  <c r="G603" i="5"/>
  <c r="E604" i="5"/>
  <c r="G604" i="5"/>
  <c r="E605" i="5"/>
  <c r="G605" i="5"/>
  <c r="E606" i="5"/>
  <c r="G606" i="5"/>
  <c r="E607" i="5"/>
  <c r="G607" i="5"/>
  <c r="E608" i="5"/>
  <c r="G608" i="5"/>
  <c r="E609" i="5"/>
  <c r="G609" i="5"/>
  <c r="E610" i="5"/>
  <c r="G610" i="5"/>
  <c r="E611" i="5"/>
  <c r="G611" i="5"/>
  <c r="E612" i="5"/>
  <c r="G612" i="5"/>
  <c r="E613" i="5"/>
  <c r="G613" i="5"/>
  <c r="E614" i="5"/>
  <c r="G614" i="5"/>
  <c r="E615" i="5"/>
  <c r="G615" i="5"/>
  <c r="E616" i="5"/>
  <c r="G616" i="5"/>
  <c r="E617" i="5"/>
  <c r="G617" i="5"/>
  <c r="E618" i="5"/>
  <c r="G618" i="5"/>
  <c r="E619" i="5"/>
  <c r="G619" i="5"/>
  <c r="E620" i="5"/>
  <c r="G620" i="5"/>
  <c r="E621" i="5"/>
  <c r="G621" i="5"/>
  <c r="E622" i="5"/>
  <c r="G622" i="5"/>
  <c r="E623" i="5"/>
  <c r="G623" i="5"/>
  <c r="E624" i="5"/>
  <c r="G624" i="5"/>
  <c r="E625" i="5"/>
  <c r="G625" i="5"/>
  <c r="E626" i="5"/>
  <c r="G626" i="5"/>
  <c r="E627" i="5"/>
  <c r="G627" i="5"/>
  <c r="E628" i="5"/>
  <c r="G628" i="5"/>
  <c r="E629" i="5"/>
  <c r="G629" i="5"/>
  <c r="E630" i="5"/>
  <c r="G630" i="5"/>
  <c r="E631" i="5"/>
  <c r="G631" i="5"/>
  <c r="E632" i="5"/>
  <c r="G632" i="5"/>
  <c r="E633" i="5"/>
  <c r="G633" i="5"/>
  <c r="E634" i="5"/>
  <c r="G634" i="5"/>
  <c r="E635" i="5"/>
  <c r="G635" i="5"/>
  <c r="E636" i="5"/>
  <c r="G636" i="5"/>
  <c r="E637" i="5"/>
  <c r="G637" i="5"/>
  <c r="E638" i="5"/>
  <c r="G638" i="5"/>
  <c r="E639" i="5"/>
  <c r="G639" i="5"/>
  <c r="E640" i="5"/>
  <c r="G640" i="5"/>
  <c r="E641" i="5"/>
  <c r="G641" i="5"/>
  <c r="E642" i="5"/>
  <c r="G642" i="5"/>
  <c r="E643" i="5"/>
  <c r="G643" i="5"/>
  <c r="E644" i="5"/>
  <c r="G644" i="5"/>
  <c r="E645" i="5"/>
  <c r="G645" i="5"/>
  <c r="E646" i="5"/>
  <c r="G646" i="5"/>
  <c r="E647" i="5"/>
  <c r="G647" i="5"/>
  <c r="E648" i="5"/>
  <c r="G648" i="5"/>
  <c r="E649" i="5"/>
  <c r="G649" i="5"/>
  <c r="E650" i="5"/>
  <c r="G650" i="5"/>
  <c r="E651" i="5"/>
  <c r="G651" i="5"/>
  <c r="E652" i="5"/>
  <c r="G652" i="5"/>
  <c r="E653" i="5"/>
  <c r="G653" i="5"/>
  <c r="E654" i="5"/>
  <c r="G654" i="5"/>
  <c r="E655" i="5"/>
  <c r="G655" i="5"/>
  <c r="E656" i="5"/>
  <c r="G656" i="5"/>
  <c r="E657" i="5"/>
  <c r="G657" i="5"/>
  <c r="E658" i="5"/>
  <c r="G658" i="5"/>
  <c r="E659" i="5"/>
  <c r="G659" i="5"/>
  <c r="E660" i="5"/>
  <c r="G660" i="5"/>
  <c r="E661" i="5"/>
  <c r="G661" i="5"/>
  <c r="E662" i="5"/>
  <c r="G662" i="5"/>
  <c r="E663" i="5"/>
  <c r="G663" i="5"/>
  <c r="E664" i="5"/>
  <c r="G664" i="5"/>
  <c r="E665" i="5"/>
  <c r="G665" i="5"/>
  <c r="E666" i="5"/>
  <c r="G666" i="5"/>
  <c r="E667" i="5"/>
  <c r="G667" i="5"/>
  <c r="E668" i="5"/>
  <c r="G668" i="5"/>
  <c r="E669" i="5"/>
  <c r="G669" i="5"/>
  <c r="E670" i="5"/>
  <c r="G670" i="5"/>
  <c r="E671" i="5"/>
  <c r="G671" i="5"/>
  <c r="E672" i="5"/>
  <c r="G672" i="5"/>
  <c r="E673" i="5"/>
  <c r="G673" i="5"/>
  <c r="E674" i="5"/>
  <c r="G674" i="5"/>
  <c r="E675" i="5"/>
  <c r="G675" i="5"/>
  <c r="E676" i="5"/>
  <c r="G676" i="5"/>
  <c r="E677" i="5"/>
  <c r="G677" i="5"/>
  <c r="E678" i="5"/>
  <c r="G678" i="5"/>
  <c r="E679" i="5"/>
  <c r="G679" i="5"/>
  <c r="E680" i="5"/>
  <c r="G680" i="5"/>
  <c r="E681" i="5"/>
  <c r="G681" i="5"/>
  <c r="E682" i="5"/>
  <c r="G682" i="5"/>
  <c r="E683" i="5"/>
  <c r="G683" i="5"/>
  <c r="E684" i="5"/>
  <c r="G684" i="5"/>
  <c r="E685" i="5"/>
  <c r="G685" i="5"/>
  <c r="E686" i="5"/>
  <c r="G686" i="5"/>
  <c r="E687" i="5"/>
  <c r="G687" i="5"/>
  <c r="E688" i="5"/>
  <c r="G688" i="5"/>
  <c r="E689" i="5"/>
  <c r="G689" i="5"/>
  <c r="E690" i="5"/>
  <c r="G690" i="5"/>
  <c r="E691" i="5"/>
  <c r="G691" i="5"/>
  <c r="E692" i="5"/>
  <c r="G692" i="5"/>
  <c r="E693" i="5"/>
  <c r="G693" i="5"/>
  <c r="E694" i="5"/>
  <c r="G694" i="5"/>
  <c r="E695" i="5"/>
  <c r="G695" i="5"/>
  <c r="E696" i="5"/>
  <c r="G696" i="5"/>
  <c r="E697" i="5"/>
  <c r="G697" i="5"/>
  <c r="E698" i="5"/>
  <c r="G698" i="5"/>
  <c r="E699" i="5"/>
  <c r="G699" i="5"/>
  <c r="E700" i="5"/>
  <c r="G700" i="5"/>
  <c r="E701" i="5"/>
  <c r="G701" i="5"/>
  <c r="E702" i="5"/>
  <c r="G702" i="5"/>
  <c r="E703" i="5"/>
  <c r="G703" i="5"/>
  <c r="E704" i="5"/>
  <c r="G704" i="5"/>
  <c r="E705" i="5"/>
  <c r="G705" i="5"/>
  <c r="E706" i="5"/>
  <c r="G706" i="5"/>
  <c r="E707" i="5"/>
  <c r="G707" i="5"/>
  <c r="E708" i="5"/>
  <c r="G708" i="5"/>
  <c r="E709" i="5"/>
  <c r="G709" i="5"/>
  <c r="E710" i="5"/>
  <c r="G710" i="5"/>
  <c r="E711" i="5"/>
  <c r="G711" i="5"/>
  <c r="E712" i="5"/>
  <c r="G712" i="5"/>
  <c r="E713" i="5"/>
  <c r="G713" i="5"/>
  <c r="E714" i="5"/>
  <c r="G714" i="5"/>
  <c r="E715" i="5"/>
  <c r="G715" i="5"/>
  <c r="E716" i="5"/>
  <c r="G716" i="5"/>
  <c r="E717" i="5"/>
  <c r="G717" i="5"/>
  <c r="E718" i="5"/>
  <c r="G718" i="5"/>
  <c r="E719" i="5"/>
  <c r="G719" i="5"/>
  <c r="E720" i="5"/>
  <c r="G720" i="5"/>
  <c r="E721" i="5"/>
  <c r="G721" i="5"/>
  <c r="E722" i="5"/>
  <c r="G722" i="5"/>
  <c r="E723" i="5"/>
  <c r="G723" i="5"/>
  <c r="E724" i="5"/>
  <c r="G724" i="5"/>
  <c r="E725" i="5"/>
  <c r="G725" i="5"/>
  <c r="E726" i="5"/>
  <c r="G726" i="5"/>
  <c r="E727" i="5"/>
  <c r="G727" i="5"/>
  <c r="E728" i="5"/>
  <c r="G728" i="5"/>
  <c r="E729" i="5"/>
  <c r="G729" i="5"/>
  <c r="E730" i="5"/>
  <c r="G730" i="5"/>
  <c r="E731" i="5"/>
  <c r="G731" i="5"/>
  <c r="E732" i="5"/>
  <c r="G732" i="5"/>
  <c r="E733" i="5"/>
  <c r="G733" i="5"/>
  <c r="E734" i="5"/>
  <c r="G734" i="5"/>
  <c r="E735" i="5"/>
  <c r="G735" i="5"/>
  <c r="E736" i="5"/>
  <c r="G736" i="5"/>
  <c r="E737" i="5"/>
  <c r="G737" i="5"/>
  <c r="E738" i="5"/>
  <c r="G738" i="5"/>
  <c r="E739" i="5"/>
  <c r="G739" i="5"/>
  <c r="E740" i="5"/>
  <c r="G740" i="5"/>
  <c r="E741" i="5"/>
  <c r="G741" i="5"/>
  <c r="E742" i="5"/>
  <c r="G742" i="5"/>
  <c r="E743" i="5"/>
  <c r="G743" i="5"/>
  <c r="E744" i="5"/>
  <c r="G744" i="5"/>
  <c r="E745" i="5"/>
  <c r="G745" i="5"/>
  <c r="E746" i="5"/>
  <c r="G746" i="5"/>
  <c r="E747" i="5"/>
  <c r="G747" i="5"/>
  <c r="E748" i="5"/>
  <c r="G748" i="5"/>
  <c r="E749" i="5"/>
  <c r="G749" i="5"/>
  <c r="E750" i="5"/>
  <c r="G750" i="5"/>
  <c r="E751" i="5"/>
  <c r="G751" i="5"/>
  <c r="E752" i="5"/>
  <c r="G752" i="5"/>
  <c r="E753" i="5"/>
  <c r="G753" i="5"/>
  <c r="E754" i="5"/>
  <c r="G754" i="5"/>
  <c r="E755" i="5"/>
  <c r="G755" i="5"/>
  <c r="E756" i="5"/>
  <c r="G756" i="5"/>
  <c r="E757" i="5"/>
  <c r="G757" i="5"/>
  <c r="E758" i="5"/>
  <c r="G758" i="5"/>
  <c r="E759" i="5"/>
  <c r="G759" i="5"/>
  <c r="E760" i="5"/>
  <c r="G760" i="5"/>
  <c r="E761" i="5"/>
  <c r="G761" i="5"/>
  <c r="E762" i="5"/>
  <c r="G762" i="5"/>
  <c r="E763" i="5"/>
  <c r="G763" i="5"/>
  <c r="E764" i="5"/>
  <c r="G764" i="5"/>
  <c r="E765" i="5"/>
  <c r="G765" i="5"/>
  <c r="E766" i="5"/>
  <c r="G766" i="5"/>
  <c r="E767" i="5"/>
  <c r="G767" i="5"/>
  <c r="E768" i="5"/>
  <c r="G768" i="5"/>
  <c r="E769" i="5"/>
  <c r="G769" i="5"/>
  <c r="E770" i="5"/>
  <c r="G770" i="5"/>
  <c r="E771" i="5"/>
  <c r="G771" i="5"/>
  <c r="E772" i="5"/>
  <c r="G772" i="5"/>
  <c r="E773" i="5"/>
  <c r="G773" i="5"/>
  <c r="E774" i="5"/>
  <c r="G774" i="5"/>
  <c r="E775" i="5"/>
  <c r="G775" i="5"/>
  <c r="E776" i="5"/>
  <c r="G776" i="5"/>
  <c r="E777" i="5"/>
  <c r="G777" i="5"/>
  <c r="E778" i="5"/>
  <c r="G778" i="5"/>
  <c r="E779" i="5"/>
  <c r="G779" i="5"/>
  <c r="E780" i="5"/>
  <c r="G780" i="5"/>
  <c r="E781" i="5"/>
  <c r="G781" i="5"/>
  <c r="E782" i="5"/>
  <c r="G782" i="5"/>
  <c r="E783" i="5"/>
  <c r="G783" i="5"/>
  <c r="E784" i="5"/>
  <c r="G784" i="5"/>
  <c r="E785" i="5"/>
  <c r="G785" i="5"/>
  <c r="E786" i="5"/>
  <c r="G786" i="5"/>
  <c r="E787" i="5"/>
  <c r="G787" i="5"/>
  <c r="E788" i="5"/>
  <c r="G788" i="5"/>
  <c r="E789" i="5"/>
  <c r="G789" i="5"/>
  <c r="E790" i="5"/>
  <c r="G790" i="5"/>
  <c r="E791" i="5"/>
  <c r="G791" i="5"/>
  <c r="E792" i="5"/>
  <c r="G792" i="5"/>
  <c r="E793" i="5"/>
  <c r="G793" i="5"/>
  <c r="E794" i="5"/>
  <c r="G794" i="5"/>
  <c r="E795" i="5"/>
  <c r="G795" i="5"/>
  <c r="E796" i="5"/>
  <c r="G796" i="5"/>
  <c r="E797" i="5"/>
  <c r="G797" i="5"/>
  <c r="E798" i="5"/>
  <c r="G798" i="5"/>
  <c r="E799" i="5"/>
  <c r="G799" i="5"/>
  <c r="E800" i="5"/>
  <c r="G800" i="5"/>
  <c r="E801" i="5"/>
  <c r="G801" i="5"/>
  <c r="E802" i="5"/>
  <c r="G802" i="5"/>
  <c r="E803" i="5"/>
  <c r="G803" i="5"/>
  <c r="E804" i="5"/>
  <c r="G804" i="5"/>
  <c r="E805" i="5"/>
  <c r="G805" i="5"/>
  <c r="E806" i="5"/>
  <c r="G806" i="5"/>
  <c r="E807" i="5"/>
  <c r="G807" i="5"/>
  <c r="E808" i="5"/>
  <c r="G808" i="5"/>
  <c r="E809" i="5"/>
  <c r="G809" i="5"/>
  <c r="E810" i="5"/>
  <c r="G810" i="5"/>
  <c r="E811" i="5"/>
  <c r="G811" i="5"/>
  <c r="E812" i="5"/>
  <c r="G812" i="5"/>
  <c r="E813" i="5"/>
  <c r="G813" i="5"/>
  <c r="E814" i="5"/>
  <c r="G814" i="5"/>
  <c r="E815" i="5"/>
  <c r="G815" i="5"/>
  <c r="E816" i="5"/>
  <c r="G816" i="5"/>
  <c r="E817" i="5"/>
  <c r="G817" i="5"/>
  <c r="E818" i="5"/>
  <c r="G818" i="5"/>
  <c r="E819" i="5"/>
  <c r="G819" i="5"/>
  <c r="E820" i="5"/>
  <c r="G820" i="5"/>
  <c r="E821" i="5"/>
  <c r="G821" i="5"/>
  <c r="E822" i="5"/>
  <c r="G822" i="5"/>
  <c r="E823" i="5"/>
  <c r="G823" i="5"/>
  <c r="E824" i="5"/>
  <c r="G824" i="5"/>
  <c r="E825" i="5"/>
  <c r="G825" i="5"/>
  <c r="E826" i="5"/>
  <c r="G826" i="5"/>
  <c r="E827" i="5"/>
  <c r="G827" i="5"/>
  <c r="E828" i="5"/>
  <c r="G828" i="5"/>
  <c r="E829" i="5"/>
  <c r="G829" i="5"/>
  <c r="E830" i="5"/>
  <c r="G830" i="5"/>
  <c r="E831" i="5"/>
  <c r="G831" i="5"/>
  <c r="E832" i="5"/>
  <c r="G832" i="5"/>
  <c r="E833" i="5"/>
  <c r="G833" i="5"/>
  <c r="E834" i="5"/>
  <c r="G834" i="5"/>
  <c r="E835" i="5"/>
  <c r="G835" i="5"/>
  <c r="E836" i="5"/>
  <c r="G836" i="5"/>
  <c r="E837" i="5"/>
  <c r="G837" i="5"/>
  <c r="E838" i="5"/>
  <c r="G838" i="5"/>
  <c r="E839" i="5"/>
  <c r="G839" i="5"/>
  <c r="E840" i="5"/>
  <c r="G840" i="5"/>
  <c r="E841" i="5"/>
  <c r="G841" i="5"/>
  <c r="E842" i="5"/>
  <c r="G842" i="5"/>
  <c r="E843" i="5"/>
  <c r="G843" i="5"/>
  <c r="E844" i="5"/>
  <c r="G844" i="5"/>
  <c r="E845" i="5"/>
  <c r="G845" i="5"/>
  <c r="E846" i="5"/>
  <c r="G846" i="5"/>
  <c r="E847" i="5"/>
  <c r="G847" i="5"/>
  <c r="E848" i="5"/>
  <c r="G848" i="5"/>
  <c r="E849" i="5"/>
  <c r="G849" i="5"/>
  <c r="E850" i="5"/>
  <c r="G850" i="5"/>
  <c r="E851" i="5"/>
  <c r="G851" i="5"/>
  <c r="E852" i="5"/>
  <c r="G852" i="5"/>
  <c r="E853" i="5"/>
  <c r="G853" i="5"/>
  <c r="E854" i="5"/>
  <c r="G854" i="5"/>
  <c r="E855" i="5"/>
  <c r="G855" i="5"/>
  <c r="E856" i="5"/>
  <c r="G856" i="5"/>
  <c r="E857" i="5"/>
  <c r="G857" i="5"/>
  <c r="E858" i="5"/>
  <c r="G858" i="5"/>
  <c r="E859" i="5"/>
  <c r="G859" i="5"/>
  <c r="E860" i="5"/>
  <c r="G860" i="5"/>
  <c r="E861" i="5"/>
  <c r="G861" i="5"/>
  <c r="E862" i="5"/>
  <c r="G862" i="5"/>
  <c r="E863" i="5"/>
  <c r="G863" i="5"/>
  <c r="E864" i="5"/>
  <c r="G864" i="5"/>
  <c r="E865" i="5"/>
  <c r="G865" i="5"/>
  <c r="E866" i="5"/>
  <c r="G866" i="5"/>
  <c r="E867" i="5"/>
  <c r="G867" i="5"/>
  <c r="E868" i="5"/>
  <c r="G868" i="5"/>
  <c r="E869" i="5"/>
  <c r="G869" i="5"/>
  <c r="E870" i="5"/>
  <c r="G870" i="5"/>
  <c r="E871" i="5"/>
  <c r="G871" i="5"/>
  <c r="E872" i="5"/>
  <c r="G872" i="5"/>
  <c r="E873" i="5"/>
  <c r="G873" i="5"/>
  <c r="E874" i="5"/>
  <c r="G874" i="5"/>
  <c r="E875" i="5"/>
  <c r="G875" i="5"/>
  <c r="E876" i="5"/>
  <c r="G876" i="5"/>
  <c r="E877" i="5"/>
  <c r="G877" i="5"/>
  <c r="E878" i="5"/>
  <c r="G878" i="5"/>
  <c r="E879" i="5"/>
  <c r="G879" i="5"/>
  <c r="E880" i="5"/>
  <c r="G880" i="5"/>
  <c r="E881" i="5"/>
  <c r="G881" i="5"/>
  <c r="E882" i="5"/>
  <c r="G882" i="5"/>
  <c r="E883" i="5"/>
  <c r="G883" i="5"/>
  <c r="E884" i="5"/>
  <c r="G884" i="5"/>
  <c r="E885" i="5"/>
  <c r="G885" i="5"/>
  <c r="E886" i="5"/>
  <c r="G886" i="5"/>
  <c r="E887" i="5"/>
  <c r="G887" i="5"/>
  <c r="E888" i="5"/>
  <c r="G888" i="5"/>
  <c r="E889" i="5"/>
  <c r="G889" i="5"/>
  <c r="E890" i="5"/>
  <c r="G890" i="5"/>
  <c r="E891" i="5"/>
  <c r="G891" i="5"/>
  <c r="E892" i="5"/>
  <c r="G892" i="5"/>
  <c r="E893" i="5"/>
  <c r="G893" i="5"/>
  <c r="E894" i="5"/>
  <c r="G894" i="5"/>
  <c r="E895" i="5"/>
  <c r="G895" i="5"/>
  <c r="E896" i="5"/>
  <c r="G896" i="5"/>
  <c r="E897" i="5"/>
  <c r="G897" i="5"/>
  <c r="E898" i="5"/>
  <c r="G898" i="5"/>
  <c r="E899" i="5"/>
  <c r="G899" i="5"/>
  <c r="E900" i="5"/>
  <c r="G900" i="5"/>
  <c r="E901" i="5"/>
  <c r="G901" i="5"/>
  <c r="E902" i="5"/>
  <c r="G902" i="5"/>
  <c r="E903" i="5"/>
  <c r="G903" i="5"/>
  <c r="E904" i="5"/>
  <c r="G904" i="5"/>
  <c r="E905" i="5"/>
  <c r="G905" i="5"/>
  <c r="E906" i="5"/>
  <c r="G906" i="5"/>
  <c r="E907" i="5"/>
  <c r="G907" i="5"/>
  <c r="E908" i="5"/>
  <c r="G908" i="5"/>
  <c r="E909" i="5"/>
  <c r="G909" i="5"/>
  <c r="E910" i="5"/>
  <c r="G910" i="5"/>
  <c r="E911" i="5"/>
  <c r="G911" i="5"/>
  <c r="E912" i="5"/>
  <c r="G912" i="5"/>
  <c r="E913" i="5"/>
  <c r="G913" i="5"/>
  <c r="E914" i="5"/>
  <c r="G914" i="5"/>
  <c r="E915" i="5"/>
  <c r="G915" i="5"/>
  <c r="E916" i="5"/>
  <c r="G916" i="5"/>
  <c r="E917" i="5"/>
  <c r="G917" i="5"/>
  <c r="E918" i="5"/>
  <c r="G918" i="5"/>
  <c r="E919" i="5"/>
  <c r="G919" i="5"/>
  <c r="E920" i="5"/>
  <c r="G920" i="5"/>
  <c r="E921" i="5"/>
  <c r="G921" i="5"/>
  <c r="E922" i="5"/>
  <c r="G922" i="5"/>
  <c r="E923" i="5"/>
  <c r="G923" i="5"/>
  <c r="E924" i="5"/>
  <c r="G924" i="5"/>
  <c r="E925" i="5"/>
  <c r="G925" i="5"/>
  <c r="E926" i="5"/>
  <c r="G926" i="5"/>
  <c r="E927" i="5"/>
  <c r="G927" i="5"/>
  <c r="E928" i="5"/>
  <c r="G928" i="5"/>
  <c r="E929" i="5"/>
  <c r="G929" i="5"/>
  <c r="E930" i="5"/>
  <c r="G930" i="5"/>
  <c r="E931" i="5"/>
  <c r="G931" i="5"/>
  <c r="E932" i="5"/>
  <c r="G932" i="5"/>
  <c r="E933" i="5"/>
  <c r="G933" i="5"/>
  <c r="E934" i="5"/>
  <c r="G934" i="5"/>
  <c r="E935" i="5"/>
  <c r="G935" i="5"/>
  <c r="E936" i="5"/>
  <c r="G936" i="5"/>
  <c r="E937" i="5"/>
  <c r="G937" i="5"/>
  <c r="E938" i="5"/>
  <c r="G938" i="5"/>
  <c r="E939" i="5"/>
  <c r="G939" i="5"/>
  <c r="E940" i="5"/>
  <c r="G940" i="5"/>
  <c r="E941" i="5"/>
  <c r="G941" i="5"/>
  <c r="E942" i="5"/>
  <c r="G942" i="5"/>
  <c r="E943" i="5"/>
  <c r="G943" i="5"/>
  <c r="E944" i="5"/>
  <c r="G944" i="5"/>
  <c r="E945" i="5"/>
  <c r="G945" i="5"/>
  <c r="E946" i="5"/>
  <c r="G946" i="5"/>
  <c r="E947" i="5"/>
  <c r="G947" i="5"/>
  <c r="E948" i="5"/>
  <c r="G948" i="5"/>
  <c r="E949" i="5"/>
  <c r="G949" i="5"/>
  <c r="E950" i="5"/>
  <c r="G950" i="5"/>
  <c r="E951" i="5"/>
  <c r="G951" i="5"/>
  <c r="E952" i="5"/>
  <c r="G952" i="5"/>
  <c r="E953" i="5"/>
  <c r="G953" i="5"/>
  <c r="E954" i="5"/>
  <c r="G954" i="5"/>
  <c r="E955" i="5"/>
  <c r="G955" i="5"/>
  <c r="E956" i="5"/>
  <c r="G956" i="5"/>
  <c r="E957" i="5"/>
  <c r="G957" i="5"/>
  <c r="E958" i="5"/>
  <c r="G958" i="5"/>
  <c r="E959" i="5"/>
  <c r="G959" i="5"/>
  <c r="E960" i="5"/>
  <c r="G960" i="5"/>
  <c r="E961" i="5"/>
  <c r="G961" i="5"/>
  <c r="E962" i="5"/>
  <c r="G962" i="5"/>
  <c r="E963" i="5"/>
  <c r="G963" i="5"/>
  <c r="E964" i="5"/>
  <c r="G964" i="5"/>
  <c r="E965" i="5"/>
  <c r="G965" i="5"/>
  <c r="E966" i="5"/>
  <c r="G966" i="5"/>
  <c r="E967" i="5"/>
  <c r="G967" i="5"/>
  <c r="E968" i="5"/>
  <c r="G968" i="5"/>
  <c r="E969" i="5"/>
  <c r="G969" i="5"/>
  <c r="E970" i="5"/>
  <c r="G970" i="5"/>
  <c r="E971" i="5"/>
  <c r="G971" i="5"/>
  <c r="E972" i="5"/>
  <c r="G972" i="5"/>
  <c r="E973" i="5"/>
  <c r="G973" i="5"/>
  <c r="E974" i="5"/>
  <c r="G974" i="5"/>
  <c r="E975" i="5"/>
  <c r="G975" i="5"/>
  <c r="E976" i="5"/>
  <c r="G976" i="5"/>
  <c r="E977" i="5"/>
  <c r="G977" i="5"/>
  <c r="E978" i="5"/>
  <c r="G978" i="5"/>
  <c r="E979" i="5"/>
  <c r="G979" i="5"/>
  <c r="E980" i="5"/>
  <c r="G980" i="5"/>
  <c r="E981" i="5"/>
  <c r="G981" i="5"/>
  <c r="E982" i="5"/>
  <c r="G982" i="5"/>
  <c r="E983" i="5"/>
  <c r="G983" i="5"/>
  <c r="E984" i="5"/>
  <c r="G984" i="5"/>
  <c r="E985" i="5"/>
  <c r="G985" i="5"/>
  <c r="E986" i="5"/>
  <c r="G986" i="5"/>
  <c r="E987" i="5"/>
  <c r="G987" i="5"/>
  <c r="E988" i="5"/>
  <c r="G988" i="5"/>
  <c r="E989" i="5"/>
  <c r="G989" i="5"/>
  <c r="E990" i="5"/>
  <c r="G990" i="5"/>
  <c r="E991" i="5"/>
  <c r="G991" i="5"/>
  <c r="E992" i="5"/>
  <c r="G992" i="5"/>
  <c r="E993" i="5"/>
  <c r="G993" i="5"/>
  <c r="E994" i="5"/>
  <c r="G994" i="5"/>
  <c r="E995" i="5"/>
  <c r="G995" i="5"/>
  <c r="E996" i="5"/>
  <c r="G996" i="5"/>
  <c r="E997" i="5"/>
  <c r="G997" i="5"/>
  <c r="E998" i="5"/>
  <c r="G998" i="5"/>
  <c r="E999" i="5"/>
  <c r="G999" i="5"/>
  <c r="E1000" i="5"/>
  <c r="G1000" i="5"/>
  <c r="E1001" i="5"/>
  <c r="G1001" i="5"/>
  <c r="E1002" i="5"/>
  <c r="G1002" i="5"/>
  <c r="E1003" i="5"/>
  <c r="G1003" i="5"/>
  <c r="E1004" i="5"/>
  <c r="G1004" i="5"/>
  <c r="E1005" i="5"/>
  <c r="G1005" i="5"/>
  <c r="E1006" i="5"/>
  <c r="G1006" i="5"/>
  <c r="E1007" i="5"/>
  <c r="G1007" i="5"/>
  <c r="E1008" i="5"/>
  <c r="G1008" i="5"/>
  <c r="E1009" i="5"/>
  <c r="G1009" i="5"/>
  <c r="E1010" i="5"/>
  <c r="G1010" i="5"/>
  <c r="E1011" i="5"/>
  <c r="G1011" i="5"/>
  <c r="E1012" i="5"/>
  <c r="G1012" i="5"/>
  <c r="E1013" i="5"/>
  <c r="G1013" i="5"/>
  <c r="E1014" i="5"/>
  <c r="G1014" i="5"/>
  <c r="E1015" i="5"/>
  <c r="G1015" i="5"/>
  <c r="E1016" i="5"/>
  <c r="G1016" i="5"/>
  <c r="E1017" i="5"/>
  <c r="G1017" i="5"/>
  <c r="E1018" i="5"/>
  <c r="G1018" i="5"/>
  <c r="E1019" i="5"/>
  <c r="G1019" i="5"/>
  <c r="E1020" i="5"/>
  <c r="G1020" i="5"/>
  <c r="E1021" i="5"/>
  <c r="G1021" i="5"/>
  <c r="E1022" i="5"/>
  <c r="G1022" i="5"/>
  <c r="E1023" i="5"/>
  <c r="G1023" i="5"/>
  <c r="E1024" i="5"/>
  <c r="G1024" i="5"/>
  <c r="E1025" i="5"/>
  <c r="G1025" i="5"/>
  <c r="E1026" i="5"/>
  <c r="G1026" i="5"/>
  <c r="E1027" i="5"/>
  <c r="G1027" i="5"/>
  <c r="E1028" i="5"/>
  <c r="G1028" i="5"/>
  <c r="E1029" i="5"/>
  <c r="G1029" i="5"/>
  <c r="E1030" i="5"/>
  <c r="G1030" i="5"/>
  <c r="E1031" i="5"/>
  <c r="G1031" i="5"/>
  <c r="E1032" i="5"/>
  <c r="G1032" i="5"/>
  <c r="E1033" i="5"/>
  <c r="G1033" i="5"/>
  <c r="E1034" i="5"/>
  <c r="G1034" i="5"/>
  <c r="E1035" i="5"/>
  <c r="G1035" i="5"/>
  <c r="E1036" i="5"/>
  <c r="G1036" i="5"/>
  <c r="E1037" i="5"/>
  <c r="G1037" i="5"/>
  <c r="E1038" i="5"/>
  <c r="G1038" i="5"/>
  <c r="E1039" i="5"/>
  <c r="G1039" i="5"/>
  <c r="E1040" i="5"/>
  <c r="G1040" i="5"/>
  <c r="E1041" i="5"/>
  <c r="G1041" i="5"/>
  <c r="E1042" i="5"/>
  <c r="G1042" i="5"/>
  <c r="E1043" i="5"/>
  <c r="G1043" i="5"/>
  <c r="E1044" i="5"/>
  <c r="G1044" i="5"/>
  <c r="E1045" i="5"/>
  <c r="G1045" i="5"/>
  <c r="E1046" i="5"/>
  <c r="G1046" i="5"/>
  <c r="E1047" i="5"/>
  <c r="G1047" i="5"/>
  <c r="E1048" i="5"/>
  <c r="G1048" i="5"/>
  <c r="E1049" i="5"/>
  <c r="G1049" i="5"/>
  <c r="E1050" i="5"/>
  <c r="G1050" i="5"/>
  <c r="E1051" i="5"/>
  <c r="G1051" i="5"/>
  <c r="E1052" i="5"/>
  <c r="G1052" i="5"/>
  <c r="E1053" i="5"/>
  <c r="G1053" i="5"/>
  <c r="E1054" i="5"/>
  <c r="G1054" i="5"/>
  <c r="E1055" i="5"/>
  <c r="G1055" i="5"/>
  <c r="E1056" i="5"/>
  <c r="G1056" i="5"/>
  <c r="E1057" i="5"/>
  <c r="G1057" i="5"/>
  <c r="E1058" i="5"/>
  <c r="G1058" i="5"/>
  <c r="E1059" i="5"/>
  <c r="G1059" i="5"/>
  <c r="E1060" i="5"/>
  <c r="G1060" i="5"/>
  <c r="E1061" i="5"/>
  <c r="G1061" i="5"/>
  <c r="E1062" i="5"/>
  <c r="G1062" i="5"/>
  <c r="E1063" i="5"/>
  <c r="G1063" i="5"/>
  <c r="E1064" i="5"/>
  <c r="G1064" i="5"/>
  <c r="E1065" i="5"/>
  <c r="G1065" i="5"/>
  <c r="E1066" i="5"/>
  <c r="G1066" i="5"/>
  <c r="E1067" i="5"/>
  <c r="G1067" i="5"/>
  <c r="E1068" i="5"/>
  <c r="G1068" i="5"/>
  <c r="E1069" i="5"/>
  <c r="G1069" i="5"/>
  <c r="E1070" i="5"/>
  <c r="G1070" i="5"/>
  <c r="E1071" i="5"/>
  <c r="G1071" i="5"/>
  <c r="E1072" i="5"/>
  <c r="G1072" i="5"/>
  <c r="E1073" i="5"/>
  <c r="G1073" i="5"/>
  <c r="E1074" i="5"/>
  <c r="G1074" i="5"/>
  <c r="E1075" i="5"/>
  <c r="G1075" i="5"/>
  <c r="E1076" i="5"/>
  <c r="G1076" i="5"/>
  <c r="E1077" i="5"/>
  <c r="G1077" i="5"/>
  <c r="E1078" i="5"/>
  <c r="G1078" i="5"/>
  <c r="E1079" i="5"/>
  <c r="G1079" i="5"/>
  <c r="E1080" i="5"/>
  <c r="G1080" i="5"/>
  <c r="E1081" i="5"/>
  <c r="G1081" i="5"/>
  <c r="E1082" i="5"/>
  <c r="G1082" i="5"/>
  <c r="E1083" i="5"/>
  <c r="G1083" i="5"/>
  <c r="E1084" i="5"/>
  <c r="G1084" i="5"/>
  <c r="E1085" i="5"/>
  <c r="G1085" i="5"/>
  <c r="E1086" i="5"/>
  <c r="G1086" i="5"/>
  <c r="E1087" i="5"/>
  <c r="G1087" i="5"/>
  <c r="E1088" i="5"/>
  <c r="G1088" i="5"/>
  <c r="E1089" i="5"/>
  <c r="G1089" i="5"/>
  <c r="E1090" i="5"/>
  <c r="G1090" i="5"/>
  <c r="E1091" i="5"/>
  <c r="G1091" i="5"/>
  <c r="E1092" i="5"/>
  <c r="G1092" i="5"/>
  <c r="E1093" i="5"/>
  <c r="G1093" i="5"/>
  <c r="E1094" i="5"/>
  <c r="G1094" i="5"/>
  <c r="E1095" i="5"/>
  <c r="G1095" i="5"/>
  <c r="E1096" i="5"/>
  <c r="G1096" i="5"/>
  <c r="E1097" i="5"/>
  <c r="G1097" i="5"/>
  <c r="E1098" i="5"/>
  <c r="G1098" i="5"/>
  <c r="E1099" i="5"/>
  <c r="G1099" i="5"/>
  <c r="E1100" i="5"/>
  <c r="G1100" i="5"/>
  <c r="E1101" i="5"/>
  <c r="G1101" i="5"/>
  <c r="E1102" i="5"/>
  <c r="G1102" i="5"/>
  <c r="E1103" i="5"/>
  <c r="G1103" i="5"/>
  <c r="E1104" i="5"/>
  <c r="G1104" i="5"/>
  <c r="E1105" i="5"/>
  <c r="G1105" i="5"/>
  <c r="E1106" i="5"/>
  <c r="G1106" i="5"/>
  <c r="E1107" i="5"/>
  <c r="G1107" i="5"/>
  <c r="E1108" i="5"/>
  <c r="G1108" i="5"/>
  <c r="E1109" i="5"/>
  <c r="G1109" i="5"/>
  <c r="E1110" i="5"/>
  <c r="G1110" i="5"/>
  <c r="E1111" i="5"/>
  <c r="G1111" i="5"/>
  <c r="E1112" i="5"/>
  <c r="G1112" i="5"/>
  <c r="E1113" i="5"/>
  <c r="G1113" i="5"/>
  <c r="E1114" i="5"/>
  <c r="G1114" i="5"/>
  <c r="E1115" i="5"/>
  <c r="G1115" i="5"/>
  <c r="E1116" i="5"/>
  <c r="G1116" i="5"/>
  <c r="E1117" i="5"/>
  <c r="G1117" i="5"/>
  <c r="E1118" i="5"/>
  <c r="G1118" i="5"/>
  <c r="E1119" i="5"/>
  <c r="G1119" i="5"/>
  <c r="E1120" i="5"/>
  <c r="G1120" i="5"/>
  <c r="E1121" i="5"/>
  <c r="G1121" i="5"/>
  <c r="E1122" i="5"/>
  <c r="G1122" i="5"/>
  <c r="E1123" i="5"/>
  <c r="G1123" i="5"/>
  <c r="E1124" i="5"/>
  <c r="G1124" i="5"/>
  <c r="E1125" i="5"/>
  <c r="G1125" i="5"/>
  <c r="E1126" i="5"/>
  <c r="G1126" i="5"/>
  <c r="E1127" i="5"/>
  <c r="G1127" i="5"/>
  <c r="E1128" i="5"/>
  <c r="G1128" i="5"/>
  <c r="E1129" i="5"/>
  <c r="G1129" i="5"/>
  <c r="E1130" i="5"/>
  <c r="G1130" i="5"/>
  <c r="E1131" i="5"/>
  <c r="G1131" i="5"/>
  <c r="E1132" i="5"/>
  <c r="G1132" i="5"/>
  <c r="E1133" i="5"/>
  <c r="G1133" i="5"/>
  <c r="E1134" i="5"/>
  <c r="G1134" i="5"/>
  <c r="E1135" i="5"/>
  <c r="G1135" i="5"/>
  <c r="E1136" i="5"/>
  <c r="G1136" i="5"/>
  <c r="E1137" i="5"/>
  <c r="G1137" i="5"/>
  <c r="E1138" i="5"/>
  <c r="G1138" i="5"/>
  <c r="E1139" i="5"/>
  <c r="G1139" i="5"/>
  <c r="E1140" i="5"/>
  <c r="G1140" i="5"/>
  <c r="E1141" i="5"/>
  <c r="G1141" i="5"/>
  <c r="E1142" i="5"/>
  <c r="G1142" i="5"/>
  <c r="E1143" i="5"/>
  <c r="G1143" i="5"/>
  <c r="E1144" i="5"/>
  <c r="G1144" i="5"/>
  <c r="E1145" i="5"/>
  <c r="G1145" i="5"/>
  <c r="E1146" i="5"/>
  <c r="G1146" i="5"/>
  <c r="E1147" i="5"/>
  <c r="G1147" i="5"/>
  <c r="E1148" i="5"/>
  <c r="G1148" i="5"/>
  <c r="E1149" i="5"/>
  <c r="G1149" i="5"/>
  <c r="E1150" i="5"/>
  <c r="G1150" i="5"/>
  <c r="E1151" i="5"/>
  <c r="G1151" i="5"/>
  <c r="E1152" i="5"/>
  <c r="G1152" i="5"/>
  <c r="E1153" i="5"/>
  <c r="G1153" i="5"/>
  <c r="E1154" i="5"/>
  <c r="G1154" i="5"/>
  <c r="E1155" i="5"/>
  <c r="G1155" i="5"/>
  <c r="E1156" i="5"/>
  <c r="G1156" i="5"/>
  <c r="E1157" i="5"/>
  <c r="G1157" i="5"/>
  <c r="E1158" i="5"/>
  <c r="G1158" i="5"/>
  <c r="E1159" i="5"/>
  <c r="G1159" i="5"/>
  <c r="E1160" i="5"/>
  <c r="G1160" i="5"/>
  <c r="E1161" i="5"/>
  <c r="G1161" i="5"/>
  <c r="E1162" i="5"/>
  <c r="G1162" i="5"/>
  <c r="E1163" i="5"/>
  <c r="G1163" i="5"/>
  <c r="E1164" i="5"/>
  <c r="G1164" i="5"/>
  <c r="E1165" i="5"/>
  <c r="G1165" i="5"/>
  <c r="E1166" i="5"/>
  <c r="G1166" i="5"/>
  <c r="E1167" i="5"/>
  <c r="G1167" i="5"/>
  <c r="E1168" i="5"/>
  <c r="G1168" i="5"/>
  <c r="E1169" i="5"/>
  <c r="G1169" i="5"/>
  <c r="E1170" i="5"/>
  <c r="G1170" i="5"/>
  <c r="E1171" i="5"/>
  <c r="G1171" i="5"/>
  <c r="E1172" i="5"/>
  <c r="G1172" i="5"/>
  <c r="E1173" i="5"/>
  <c r="G1173" i="5"/>
  <c r="E1174" i="5"/>
  <c r="G1174" i="5"/>
  <c r="E1175" i="5"/>
  <c r="G1175" i="5"/>
  <c r="E1176" i="5"/>
  <c r="G1176" i="5"/>
  <c r="E1177" i="5"/>
  <c r="G1177" i="5"/>
  <c r="E1178" i="5"/>
  <c r="G1178" i="5"/>
  <c r="E1179" i="5"/>
  <c r="G1179" i="5"/>
  <c r="E1180" i="5"/>
  <c r="G1180" i="5"/>
  <c r="E1181" i="5"/>
  <c r="G1181" i="5"/>
  <c r="E1182" i="5"/>
  <c r="G1182" i="5"/>
  <c r="E1183" i="5"/>
  <c r="G1183" i="5"/>
  <c r="E1184" i="5"/>
  <c r="G1184" i="5"/>
  <c r="E1185" i="5"/>
  <c r="G1185" i="5"/>
  <c r="E1186" i="5"/>
  <c r="G1186" i="5"/>
  <c r="E1187" i="5"/>
  <c r="G1187" i="5"/>
  <c r="E1188" i="5"/>
  <c r="G1188" i="5"/>
  <c r="E1189" i="5"/>
  <c r="G1189" i="5"/>
  <c r="E1190" i="5"/>
  <c r="G1190" i="5"/>
  <c r="E1191" i="5"/>
  <c r="G1191" i="5"/>
  <c r="E1192" i="5"/>
  <c r="G1192" i="5"/>
  <c r="E1193" i="5"/>
  <c r="G1193" i="5"/>
  <c r="E1194" i="5"/>
  <c r="G1194" i="5"/>
  <c r="E1195" i="5"/>
  <c r="G1195" i="5"/>
  <c r="E1196" i="5"/>
  <c r="G1196" i="5"/>
  <c r="E1197" i="5"/>
  <c r="G1197" i="5"/>
  <c r="E1198" i="5"/>
  <c r="G1198" i="5"/>
  <c r="E1199" i="5"/>
  <c r="G1199" i="5"/>
  <c r="E1200" i="5"/>
  <c r="G1200" i="5"/>
  <c r="E1201" i="5"/>
  <c r="G1201" i="5"/>
  <c r="E1202" i="5"/>
  <c r="G1202" i="5"/>
  <c r="G1203" i="5"/>
  <c r="D175" i="5"/>
  <c r="H175" i="5"/>
  <c r="D176" i="5"/>
  <c r="H176" i="5"/>
  <c r="D177" i="5"/>
  <c r="H177" i="5"/>
  <c r="D178" i="5"/>
  <c r="H178" i="5"/>
  <c r="D179" i="5"/>
  <c r="H179" i="5"/>
  <c r="D180" i="5"/>
  <c r="H180" i="5"/>
  <c r="D181" i="5"/>
  <c r="H181" i="5"/>
  <c r="D182" i="5"/>
  <c r="H182" i="5"/>
  <c r="D183" i="5"/>
  <c r="H183" i="5"/>
  <c r="D184" i="5"/>
  <c r="H184" i="5"/>
  <c r="D185" i="5"/>
  <c r="H185" i="5"/>
  <c r="D186" i="5"/>
  <c r="H186" i="5"/>
  <c r="D187" i="5"/>
  <c r="H187" i="5"/>
  <c r="D188" i="5"/>
  <c r="H188" i="5"/>
  <c r="D189" i="5"/>
  <c r="H189" i="5"/>
  <c r="D190" i="5"/>
  <c r="H190" i="5"/>
  <c r="D191" i="5"/>
  <c r="H191" i="5"/>
  <c r="D192" i="5"/>
  <c r="H192" i="5"/>
  <c r="D193" i="5"/>
  <c r="H193" i="5"/>
  <c r="D194" i="5"/>
  <c r="H194" i="5"/>
  <c r="D195" i="5"/>
  <c r="H195" i="5"/>
  <c r="D196" i="5"/>
  <c r="H196" i="5"/>
  <c r="D197" i="5"/>
  <c r="H197" i="5"/>
  <c r="D198" i="5"/>
  <c r="H198" i="5"/>
  <c r="D199" i="5"/>
  <c r="H199" i="5"/>
  <c r="D200" i="5"/>
  <c r="H200" i="5"/>
  <c r="D201" i="5"/>
  <c r="H201" i="5"/>
  <c r="D202" i="5"/>
  <c r="H202" i="5"/>
  <c r="D203" i="5"/>
  <c r="H203" i="5"/>
  <c r="D204" i="5"/>
  <c r="H204" i="5"/>
  <c r="D205" i="5"/>
  <c r="H205" i="5"/>
  <c r="D206" i="5"/>
  <c r="H206" i="5"/>
  <c r="D207" i="5"/>
  <c r="H207" i="5"/>
  <c r="D208" i="5"/>
  <c r="H208" i="5"/>
  <c r="D209" i="5"/>
  <c r="H209" i="5"/>
  <c r="D210" i="5"/>
  <c r="H210" i="5"/>
  <c r="D211" i="5"/>
  <c r="H211" i="5"/>
  <c r="D212" i="5"/>
  <c r="H212" i="5"/>
  <c r="D213" i="5"/>
  <c r="H213" i="5"/>
  <c r="D214" i="5"/>
  <c r="H214" i="5"/>
  <c r="D215" i="5"/>
  <c r="H215" i="5"/>
  <c r="D216" i="5"/>
  <c r="H216" i="5"/>
  <c r="D217" i="5"/>
  <c r="H217" i="5"/>
  <c r="D218" i="5"/>
  <c r="H218" i="5"/>
  <c r="D219" i="5"/>
  <c r="H219" i="5"/>
  <c r="D220" i="5"/>
  <c r="H220" i="5"/>
  <c r="D221" i="5"/>
  <c r="H221" i="5"/>
  <c r="D222" i="5"/>
  <c r="H222" i="5"/>
  <c r="D223" i="5"/>
  <c r="H223" i="5"/>
  <c r="D224" i="5"/>
  <c r="H224" i="5"/>
  <c r="D225" i="5"/>
  <c r="H225" i="5"/>
  <c r="D226" i="5"/>
  <c r="H226" i="5"/>
  <c r="D227" i="5"/>
  <c r="H227" i="5"/>
  <c r="D228" i="5"/>
  <c r="H228" i="5"/>
  <c r="D229" i="5"/>
  <c r="H229" i="5"/>
  <c r="D230" i="5"/>
  <c r="H230" i="5"/>
  <c r="D231" i="5"/>
  <c r="H231" i="5"/>
  <c r="D232" i="5"/>
  <c r="H232" i="5"/>
  <c r="D233" i="5"/>
  <c r="H233" i="5"/>
  <c r="D234" i="5"/>
  <c r="H234" i="5"/>
  <c r="D235" i="5"/>
  <c r="H235" i="5"/>
  <c r="D236" i="5"/>
  <c r="H236" i="5"/>
  <c r="D237" i="5"/>
  <c r="H237" i="5"/>
  <c r="D238" i="5"/>
  <c r="H238" i="5"/>
  <c r="D239" i="5"/>
  <c r="H239" i="5"/>
  <c r="D240" i="5"/>
  <c r="H240" i="5"/>
  <c r="D241" i="5"/>
  <c r="H241" i="5"/>
  <c r="D242" i="5"/>
  <c r="H242" i="5"/>
  <c r="D243" i="5"/>
  <c r="H243" i="5"/>
  <c r="D244" i="5"/>
  <c r="H244" i="5"/>
  <c r="D245" i="5"/>
  <c r="H245" i="5"/>
  <c r="D246" i="5"/>
  <c r="H246" i="5"/>
  <c r="D247" i="5"/>
  <c r="H247" i="5"/>
  <c r="D248" i="5"/>
  <c r="H248" i="5"/>
  <c r="D249" i="5"/>
  <c r="H249" i="5"/>
  <c r="D250" i="5"/>
  <c r="H250" i="5"/>
  <c r="D251" i="5"/>
  <c r="H251" i="5"/>
  <c r="D252" i="5"/>
  <c r="H252" i="5"/>
  <c r="D253" i="5"/>
  <c r="H253" i="5"/>
  <c r="D254" i="5"/>
  <c r="H254" i="5"/>
  <c r="D255" i="5"/>
  <c r="H255" i="5"/>
  <c r="D256" i="5"/>
  <c r="H256" i="5"/>
  <c r="D257" i="5"/>
  <c r="H257" i="5"/>
  <c r="D258" i="5"/>
  <c r="H258" i="5"/>
  <c r="D259" i="5"/>
  <c r="H259" i="5"/>
  <c r="D260" i="5"/>
  <c r="H260" i="5"/>
  <c r="D261" i="5"/>
  <c r="H261" i="5"/>
  <c r="D262" i="5"/>
  <c r="H262" i="5"/>
  <c r="D263" i="5"/>
  <c r="H263" i="5"/>
  <c r="D264" i="5"/>
  <c r="H264" i="5"/>
  <c r="D265" i="5"/>
  <c r="H265" i="5"/>
  <c r="D266" i="5"/>
  <c r="H266" i="5"/>
  <c r="D267" i="5"/>
  <c r="H267" i="5"/>
  <c r="D268" i="5"/>
  <c r="H268" i="5"/>
  <c r="D269" i="5"/>
  <c r="H269" i="5"/>
  <c r="D270" i="5"/>
  <c r="H270" i="5"/>
  <c r="D271" i="5"/>
  <c r="H271" i="5"/>
  <c r="D272" i="5"/>
  <c r="H272" i="5"/>
  <c r="D273" i="5"/>
  <c r="H273" i="5"/>
  <c r="D274" i="5"/>
  <c r="H274" i="5"/>
  <c r="D275" i="5"/>
  <c r="H275" i="5"/>
  <c r="D276" i="5"/>
  <c r="H276" i="5"/>
  <c r="D277" i="5"/>
  <c r="H277" i="5"/>
  <c r="D278" i="5"/>
  <c r="H278" i="5"/>
  <c r="D279" i="5"/>
  <c r="H279" i="5"/>
  <c r="D280" i="5"/>
  <c r="H280" i="5"/>
  <c r="D281" i="5"/>
  <c r="H281" i="5"/>
  <c r="D282" i="5"/>
  <c r="H282" i="5"/>
  <c r="D283" i="5"/>
  <c r="H283" i="5"/>
  <c r="D284" i="5"/>
  <c r="H284" i="5"/>
  <c r="D285" i="5"/>
  <c r="H285" i="5"/>
  <c r="D286" i="5"/>
  <c r="H286" i="5"/>
  <c r="D287" i="5"/>
  <c r="H287" i="5"/>
  <c r="D288" i="5"/>
  <c r="H288" i="5"/>
  <c r="D289" i="5"/>
  <c r="H289" i="5"/>
  <c r="D290" i="5"/>
  <c r="H290" i="5"/>
  <c r="D291" i="5"/>
  <c r="H291" i="5"/>
  <c r="D292" i="5"/>
  <c r="H292" i="5"/>
  <c r="D293" i="5"/>
  <c r="H293" i="5"/>
  <c r="D294" i="5"/>
  <c r="H294" i="5"/>
  <c r="D295" i="5"/>
  <c r="H295" i="5"/>
  <c r="D296" i="5"/>
  <c r="H296" i="5"/>
  <c r="D297" i="5"/>
  <c r="H297" i="5"/>
  <c r="D298" i="5"/>
  <c r="H298" i="5"/>
  <c r="D299" i="5"/>
  <c r="H299" i="5"/>
  <c r="D300" i="5"/>
  <c r="H300" i="5"/>
  <c r="D301" i="5"/>
  <c r="H301" i="5"/>
  <c r="D302" i="5"/>
  <c r="H302" i="5"/>
  <c r="D303" i="5"/>
  <c r="H303" i="5"/>
  <c r="D304" i="5"/>
  <c r="H304" i="5"/>
  <c r="D305" i="5"/>
  <c r="H305" i="5"/>
  <c r="D306" i="5"/>
  <c r="H306" i="5"/>
  <c r="D307" i="5"/>
  <c r="H307" i="5"/>
  <c r="D308" i="5"/>
  <c r="H308" i="5"/>
  <c r="D309" i="5"/>
  <c r="H309" i="5"/>
  <c r="D310" i="5"/>
  <c r="H310" i="5"/>
  <c r="D311" i="5"/>
  <c r="H311" i="5"/>
  <c r="D312" i="5"/>
  <c r="H312" i="5"/>
  <c r="D313" i="5"/>
  <c r="H313" i="5"/>
  <c r="D314" i="5"/>
  <c r="H314" i="5"/>
  <c r="D315" i="5"/>
  <c r="H315" i="5"/>
  <c r="D316" i="5"/>
  <c r="H316" i="5"/>
  <c r="D317" i="5"/>
  <c r="H317" i="5"/>
  <c r="D318" i="5"/>
  <c r="H318" i="5"/>
  <c r="D319" i="5"/>
  <c r="H319" i="5"/>
  <c r="D320" i="5"/>
  <c r="H320" i="5"/>
  <c r="D321" i="5"/>
  <c r="H321" i="5"/>
  <c r="D322" i="5"/>
  <c r="H322" i="5"/>
  <c r="D323" i="5"/>
  <c r="H323" i="5"/>
  <c r="D324" i="5"/>
  <c r="H324" i="5"/>
  <c r="D325" i="5"/>
  <c r="H325" i="5"/>
  <c r="D326" i="5"/>
  <c r="H326" i="5"/>
  <c r="D327" i="5"/>
  <c r="H327" i="5"/>
  <c r="D328" i="5"/>
  <c r="H328" i="5"/>
  <c r="D329" i="5"/>
  <c r="H329" i="5"/>
  <c r="D330" i="5"/>
  <c r="H330" i="5"/>
  <c r="D331" i="5"/>
  <c r="H331" i="5"/>
  <c r="D332" i="5"/>
  <c r="H332" i="5"/>
  <c r="D333" i="5"/>
  <c r="H333" i="5"/>
  <c r="D334" i="5"/>
  <c r="H334" i="5"/>
  <c r="D335" i="5"/>
  <c r="H335" i="5"/>
  <c r="D336" i="5"/>
  <c r="H336" i="5"/>
  <c r="D337" i="5"/>
  <c r="H337" i="5"/>
  <c r="D338" i="5"/>
  <c r="H338" i="5"/>
  <c r="D339" i="5"/>
  <c r="H339" i="5"/>
  <c r="D340" i="5"/>
  <c r="H340" i="5"/>
  <c r="D341" i="5"/>
  <c r="H341" i="5"/>
  <c r="D342" i="5"/>
  <c r="H342" i="5"/>
  <c r="D343" i="5"/>
  <c r="H343" i="5"/>
  <c r="D344" i="5"/>
  <c r="H344" i="5"/>
  <c r="D345" i="5"/>
  <c r="H345" i="5"/>
  <c r="D346" i="5"/>
  <c r="H346" i="5"/>
  <c r="D347" i="5"/>
  <c r="H347" i="5"/>
  <c r="D348" i="5"/>
  <c r="H348" i="5"/>
  <c r="D349" i="5"/>
  <c r="H349" i="5"/>
  <c r="D350" i="5"/>
  <c r="H350" i="5"/>
  <c r="D351" i="5"/>
  <c r="H351" i="5"/>
  <c r="D352" i="5"/>
  <c r="H352" i="5"/>
  <c r="D353" i="5"/>
  <c r="H353" i="5"/>
  <c r="D354" i="5"/>
  <c r="H354" i="5"/>
  <c r="D355" i="5"/>
  <c r="H355" i="5"/>
  <c r="D356" i="5"/>
  <c r="H356" i="5"/>
  <c r="D357" i="5"/>
  <c r="H357" i="5"/>
  <c r="D358" i="5"/>
  <c r="H358" i="5"/>
  <c r="D359" i="5"/>
  <c r="H359" i="5"/>
  <c r="D360" i="5"/>
  <c r="H360" i="5"/>
  <c r="D361" i="5"/>
  <c r="H361" i="5"/>
  <c r="D362" i="5"/>
  <c r="H362" i="5"/>
  <c r="D363" i="5"/>
  <c r="H363" i="5"/>
  <c r="D364" i="5"/>
  <c r="H364" i="5"/>
  <c r="D365" i="5"/>
  <c r="H365" i="5"/>
  <c r="D366" i="5"/>
  <c r="H366" i="5"/>
  <c r="D367" i="5"/>
  <c r="H367" i="5"/>
  <c r="D368" i="5"/>
  <c r="H368" i="5"/>
  <c r="D369" i="5"/>
  <c r="H369" i="5"/>
  <c r="D370" i="5"/>
  <c r="H370" i="5"/>
  <c r="D371" i="5"/>
  <c r="H371" i="5"/>
  <c r="D372" i="5"/>
  <c r="H372" i="5"/>
  <c r="D373" i="5"/>
  <c r="H373" i="5"/>
  <c r="D374" i="5"/>
  <c r="H374" i="5"/>
  <c r="D375" i="5"/>
  <c r="H375" i="5"/>
  <c r="D376" i="5"/>
  <c r="H376" i="5"/>
  <c r="D377" i="5"/>
  <c r="H377" i="5"/>
  <c r="D378" i="5"/>
  <c r="H378" i="5"/>
  <c r="D379" i="5"/>
  <c r="H379" i="5"/>
  <c r="D380" i="5"/>
  <c r="H380" i="5"/>
  <c r="D381" i="5"/>
  <c r="H381" i="5"/>
  <c r="D382" i="5"/>
  <c r="H382" i="5"/>
  <c r="D383" i="5"/>
  <c r="H383" i="5"/>
  <c r="D384" i="5"/>
  <c r="H384" i="5"/>
  <c r="D385" i="5"/>
  <c r="H385" i="5"/>
  <c r="D386" i="5"/>
  <c r="H386" i="5"/>
  <c r="D387" i="5"/>
  <c r="H387" i="5"/>
  <c r="D388" i="5"/>
  <c r="H388" i="5"/>
  <c r="D389" i="5"/>
  <c r="H389" i="5"/>
  <c r="D390" i="5"/>
  <c r="H390" i="5"/>
  <c r="D391" i="5"/>
  <c r="H391" i="5"/>
  <c r="D392" i="5"/>
  <c r="H392" i="5"/>
  <c r="D393" i="5"/>
  <c r="H393" i="5"/>
  <c r="D394" i="5"/>
  <c r="H394" i="5"/>
  <c r="D395" i="5"/>
  <c r="H395" i="5"/>
  <c r="D396" i="5"/>
  <c r="H396" i="5"/>
  <c r="D397" i="5"/>
  <c r="H397" i="5"/>
  <c r="D398" i="5"/>
  <c r="H398" i="5"/>
  <c r="D399" i="5"/>
  <c r="H399" i="5"/>
  <c r="D400" i="5"/>
  <c r="H400" i="5"/>
  <c r="D401" i="5"/>
  <c r="H401" i="5"/>
  <c r="D402" i="5"/>
  <c r="H402" i="5"/>
  <c r="D403" i="5"/>
  <c r="H403" i="5"/>
  <c r="D404" i="5"/>
  <c r="H404" i="5"/>
  <c r="D405" i="5"/>
  <c r="H405" i="5"/>
  <c r="D406" i="5"/>
  <c r="H406" i="5"/>
  <c r="D407" i="5"/>
  <c r="H407" i="5"/>
  <c r="D408" i="5"/>
  <c r="H408" i="5"/>
  <c r="D409" i="5"/>
  <c r="H409" i="5"/>
  <c r="D410" i="5"/>
  <c r="H410" i="5"/>
  <c r="D411" i="5"/>
  <c r="H411" i="5"/>
  <c r="D412" i="5"/>
  <c r="H412" i="5"/>
  <c r="D413" i="5"/>
  <c r="H413" i="5"/>
  <c r="D414" i="5"/>
  <c r="H414" i="5"/>
  <c r="D415" i="5"/>
  <c r="H415" i="5"/>
  <c r="D416" i="5"/>
  <c r="H416" i="5"/>
  <c r="D417" i="5"/>
  <c r="H417" i="5"/>
  <c r="D418" i="5"/>
  <c r="H418" i="5"/>
  <c r="D419" i="5"/>
  <c r="H419" i="5"/>
  <c r="D420" i="5"/>
  <c r="H420" i="5"/>
  <c r="D421" i="5"/>
  <c r="H421" i="5"/>
  <c r="D422" i="5"/>
  <c r="H422" i="5"/>
  <c r="D423" i="5"/>
  <c r="H423" i="5"/>
  <c r="D424" i="5"/>
  <c r="H424" i="5"/>
  <c r="D425" i="5"/>
  <c r="H425" i="5"/>
  <c r="D426" i="5"/>
  <c r="H426" i="5"/>
  <c r="D427" i="5"/>
  <c r="H427" i="5"/>
  <c r="D428" i="5"/>
  <c r="H428" i="5"/>
  <c r="D429" i="5"/>
  <c r="H429" i="5"/>
  <c r="D430" i="5"/>
  <c r="H430" i="5"/>
  <c r="D431" i="5"/>
  <c r="H431" i="5"/>
  <c r="D432" i="5"/>
  <c r="H432" i="5"/>
  <c r="D433" i="5"/>
  <c r="H433" i="5"/>
  <c r="D434" i="5"/>
  <c r="H434" i="5"/>
  <c r="D435" i="5"/>
  <c r="H435" i="5"/>
  <c r="D436" i="5"/>
  <c r="H436" i="5"/>
  <c r="D437" i="5"/>
  <c r="H437" i="5"/>
  <c r="D438" i="5"/>
  <c r="H438" i="5"/>
  <c r="D439" i="5"/>
  <c r="H439" i="5"/>
  <c r="D440" i="5"/>
  <c r="H440" i="5"/>
  <c r="D441" i="5"/>
  <c r="H441" i="5"/>
  <c r="D442" i="5"/>
  <c r="H442" i="5"/>
  <c r="D443" i="5"/>
  <c r="H443" i="5"/>
  <c r="D444" i="5"/>
  <c r="H444" i="5"/>
  <c r="D445" i="5"/>
  <c r="H445" i="5"/>
  <c r="D446" i="5"/>
  <c r="H446" i="5"/>
  <c r="D447" i="5"/>
  <c r="H447" i="5"/>
  <c r="D448" i="5"/>
  <c r="H448" i="5"/>
  <c r="D449" i="5"/>
  <c r="H449" i="5"/>
  <c r="D450" i="5"/>
  <c r="H450" i="5"/>
  <c r="D451" i="5"/>
  <c r="H451" i="5"/>
  <c r="D452" i="5"/>
  <c r="H452" i="5"/>
  <c r="D453" i="5"/>
  <c r="H453" i="5"/>
  <c r="D454" i="5"/>
  <c r="H454" i="5"/>
  <c r="D455" i="5"/>
  <c r="H455" i="5"/>
  <c r="D456" i="5"/>
  <c r="H456" i="5"/>
  <c r="D457" i="5"/>
  <c r="H457" i="5"/>
  <c r="D458" i="5"/>
  <c r="H458" i="5"/>
  <c r="D459" i="5"/>
  <c r="H459" i="5"/>
  <c r="D460" i="5"/>
  <c r="H460" i="5"/>
  <c r="D461" i="5"/>
  <c r="H461" i="5"/>
  <c r="D462" i="5"/>
  <c r="H462" i="5"/>
  <c r="D463" i="5"/>
  <c r="H463" i="5"/>
  <c r="D464" i="5"/>
  <c r="H464" i="5"/>
  <c r="D465" i="5"/>
  <c r="H465" i="5"/>
  <c r="D466" i="5"/>
  <c r="H466" i="5"/>
  <c r="D467" i="5"/>
  <c r="H467" i="5"/>
  <c r="D468" i="5"/>
  <c r="H468" i="5"/>
  <c r="D469" i="5"/>
  <c r="H469" i="5"/>
  <c r="D470" i="5"/>
  <c r="H470" i="5"/>
  <c r="D471" i="5"/>
  <c r="H471" i="5"/>
  <c r="D472" i="5"/>
  <c r="H472" i="5"/>
  <c r="D473" i="5"/>
  <c r="H473" i="5"/>
  <c r="D474" i="5"/>
  <c r="H474" i="5"/>
  <c r="D475" i="5"/>
  <c r="H475" i="5"/>
  <c r="D476" i="5"/>
  <c r="H476" i="5"/>
  <c r="D477" i="5"/>
  <c r="H477" i="5"/>
  <c r="D478" i="5"/>
  <c r="H478" i="5"/>
  <c r="D479" i="5"/>
  <c r="H479" i="5"/>
  <c r="D480" i="5"/>
  <c r="H480" i="5"/>
  <c r="D481" i="5"/>
  <c r="H481" i="5"/>
  <c r="D482" i="5"/>
  <c r="H482" i="5"/>
  <c r="D483" i="5"/>
  <c r="H483" i="5"/>
  <c r="D484" i="5"/>
  <c r="H484" i="5"/>
  <c r="D485" i="5"/>
  <c r="H485" i="5"/>
  <c r="D486" i="5"/>
  <c r="H486" i="5"/>
  <c r="D487" i="5"/>
  <c r="H487" i="5"/>
  <c r="D488" i="5"/>
  <c r="H488" i="5"/>
  <c r="D489" i="5"/>
  <c r="H489" i="5"/>
  <c r="D490" i="5"/>
  <c r="H490" i="5"/>
  <c r="D491" i="5"/>
  <c r="H491" i="5"/>
  <c r="D492" i="5"/>
  <c r="H492" i="5"/>
  <c r="D493" i="5"/>
  <c r="H493" i="5"/>
  <c r="D494" i="5"/>
  <c r="H494" i="5"/>
  <c r="D495" i="5"/>
  <c r="H495" i="5"/>
  <c r="D496" i="5"/>
  <c r="H496" i="5"/>
  <c r="D497" i="5"/>
  <c r="H497" i="5"/>
  <c r="D498" i="5"/>
  <c r="H498" i="5"/>
  <c r="D499" i="5"/>
  <c r="H499" i="5"/>
  <c r="D500" i="5"/>
  <c r="H500" i="5"/>
  <c r="D501" i="5"/>
  <c r="H501" i="5"/>
  <c r="D502" i="5"/>
  <c r="H502" i="5"/>
  <c r="D503" i="5"/>
  <c r="H503" i="5"/>
  <c r="D504" i="5"/>
  <c r="H504" i="5"/>
  <c r="D505" i="5"/>
  <c r="H505" i="5"/>
  <c r="D506" i="5"/>
  <c r="H506" i="5"/>
  <c r="D507" i="5"/>
  <c r="H507" i="5"/>
  <c r="D508" i="5"/>
  <c r="H508" i="5"/>
  <c r="D509" i="5"/>
  <c r="H509" i="5"/>
  <c r="D510" i="5"/>
  <c r="H510" i="5"/>
  <c r="D511" i="5"/>
  <c r="H511" i="5"/>
  <c r="D512" i="5"/>
  <c r="H512" i="5"/>
  <c r="D513" i="5"/>
  <c r="H513" i="5"/>
  <c r="D514" i="5"/>
  <c r="H514" i="5"/>
  <c r="D515" i="5"/>
  <c r="H515" i="5"/>
  <c r="D516" i="5"/>
  <c r="H516" i="5"/>
  <c r="D517" i="5"/>
  <c r="H517" i="5"/>
  <c r="D518" i="5"/>
  <c r="H518" i="5"/>
  <c r="D519" i="5"/>
  <c r="H519" i="5"/>
  <c r="D520" i="5"/>
  <c r="H520" i="5"/>
  <c r="D521" i="5"/>
  <c r="H521" i="5"/>
  <c r="D522" i="5"/>
  <c r="H522" i="5"/>
  <c r="D523" i="5"/>
  <c r="H523" i="5"/>
  <c r="D524" i="5"/>
  <c r="H524" i="5"/>
  <c r="D525" i="5"/>
  <c r="H525" i="5"/>
  <c r="D526" i="5"/>
  <c r="H526" i="5"/>
  <c r="D527" i="5"/>
  <c r="H527" i="5"/>
  <c r="D528" i="5"/>
  <c r="H528" i="5"/>
  <c r="D529" i="5"/>
  <c r="H529" i="5"/>
  <c r="D530" i="5"/>
  <c r="H530" i="5"/>
  <c r="D531" i="5"/>
  <c r="H531" i="5"/>
  <c r="D532" i="5"/>
  <c r="H532" i="5"/>
  <c r="D533" i="5"/>
  <c r="H533" i="5"/>
  <c r="D534" i="5"/>
  <c r="H534" i="5"/>
  <c r="D535" i="5"/>
  <c r="H535" i="5"/>
  <c r="D536" i="5"/>
  <c r="H536" i="5"/>
  <c r="D537" i="5"/>
  <c r="H537" i="5"/>
  <c r="D538" i="5"/>
  <c r="H538" i="5"/>
  <c r="D539" i="5"/>
  <c r="H539" i="5"/>
  <c r="D540" i="5"/>
  <c r="H540" i="5"/>
  <c r="D541" i="5"/>
  <c r="H541" i="5"/>
  <c r="D542" i="5"/>
  <c r="H542" i="5"/>
  <c r="D543" i="5"/>
  <c r="H543" i="5"/>
  <c r="D544" i="5"/>
  <c r="H544" i="5"/>
  <c r="D545" i="5"/>
  <c r="H545" i="5"/>
  <c r="D546" i="5"/>
  <c r="H546" i="5"/>
  <c r="D547" i="5"/>
  <c r="H547" i="5"/>
  <c r="D548" i="5"/>
  <c r="H548" i="5"/>
  <c r="D549" i="5"/>
  <c r="H549" i="5"/>
  <c r="D550" i="5"/>
  <c r="H550" i="5"/>
  <c r="D551" i="5"/>
  <c r="H551" i="5"/>
  <c r="D552" i="5"/>
  <c r="H552" i="5"/>
  <c r="D553" i="5"/>
  <c r="H553" i="5"/>
  <c r="D554" i="5"/>
  <c r="H554" i="5"/>
  <c r="D555" i="5"/>
  <c r="H555" i="5"/>
  <c r="D556" i="5"/>
  <c r="H556" i="5"/>
  <c r="D557" i="5"/>
  <c r="H557" i="5"/>
  <c r="D558" i="5"/>
  <c r="H558" i="5"/>
  <c r="D559" i="5"/>
  <c r="H559" i="5"/>
  <c r="D560" i="5"/>
  <c r="H560" i="5"/>
  <c r="D561" i="5"/>
  <c r="H561" i="5"/>
  <c r="D562" i="5"/>
  <c r="H562" i="5"/>
  <c r="D563" i="5"/>
  <c r="H563" i="5"/>
  <c r="D564" i="5"/>
  <c r="H564" i="5"/>
  <c r="D565" i="5"/>
  <c r="H565" i="5"/>
  <c r="D566" i="5"/>
  <c r="H566" i="5"/>
  <c r="D567" i="5"/>
  <c r="H567" i="5"/>
  <c r="D568" i="5"/>
  <c r="H568" i="5"/>
  <c r="D569" i="5"/>
  <c r="H569" i="5"/>
  <c r="D570" i="5"/>
  <c r="H570" i="5"/>
  <c r="D571" i="5"/>
  <c r="H571" i="5"/>
  <c r="D572" i="5"/>
  <c r="H572" i="5"/>
  <c r="D573" i="5"/>
  <c r="H573" i="5"/>
  <c r="D574" i="5"/>
  <c r="H574" i="5"/>
  <c r="D575" i="5"/>
  <c r="H575" i="5"/>
  <c r="D576" i="5"/>
  <c r="H576" i="5"/>
  <c r="D577" i="5"/>
  <c r="H577" i="5"/>
  <c r="D578" i="5"/>
  <c r="H578" i="5"/>
  <c r="D579" i="5"/>
  <c r="H579" i="5"/>
  <c r="D580" i="5"/>
  <c r="H580" i="5"/>
  <c r="D581" i="5"/>
  <c r="H581" i="5"/>
  <c r="D582" i="5"/>
  <c r="H582" i="5"/>
  <c r="D583" i="5"/>
  <c r="H583" i="5"/>
  <c r="D584" i="5"/>
  <c r="H584" i="5"/>
  <c r="D585" i="5"/>
  <c r="H585" i="5"/>
  <c r="D586" i="5"/>
  <c r="H586" i="5"/>
  <c r="D587" i="5"/>
  <c r="H587" i="5"/>
  <c r="D588" i="5"/>
  <c r="H588" i="5"/>
  <c r="D589" i="5"/>
  <c r="H589" i="5"/>
  <c r="D590" i="5"/>
  <c r="H590" i="5"/>
  <c r="D591" i="5"/>
  <c r="H591" i="5"/>
  <c r="D592" i="5"/>
  <c r="H592" i="5"/>
  <c r="D593" i="5"/>
  <c r="H593" i="5"/>
  <c r="D594" i="5"/>
  <c r="H594" i="5"/>
  <c r="D595" i="5"/>
  <c r="H595" i="5"/>
  <c r="D596" i="5"/>
  <c r="H596" i="5"/>
  <c r="D597" i="5"/>
  <c r="H597" i="5"/>
  <c r="D598" i="5"/>
  <c r="H598" i="5"/>
  <c r="D599" i="5"/>
  <c r="H599" i="5"/>
  <c r="D600" i="5"/>
  <c r="H600" i="5"/>
  <c r="D601" i="5"/>
  <c r="H601" i="5"/>
  <c r="D602" i="5"/>
  <c r="H602" i="5"/>
  <c r="D603" i="5"/>
  <c r="H603" i="5"/>
  <c r="D604" i="5"/>
  <c r="H604" i="5"/>
  <c r="D605" i="5"/>
  <c r="H605" i="5"/>
  <c r="D606" i="5"/>
  <c r="H606" i="5"/>
  <c r="D607" i="5"/>
  <c r="H607" i="5"/>
  <c r="D608" i="5"/>
  <c r="H608" i="5"/>
  <c r="D609" i="5"/>
  <c r="H609" i="5"/>
  <c r="D610" i="5"/>
  <c r="H610" i="5"/>
  <c r="D611" i="5"/>
  <c r="H611" i="5"/>
  <c r="D612" i="5"/>
  <c r="H612" i="5"/>
  <c r="D613" i="5"/>
  <c r="H613" i="5"/>
  <c r="D614" i="5"/>
  <c r="H614" i="5"/>
  <c r="D615" i="5"/>
  <c r="H615" i="5"/>
  <c r="D616" i="5"/>
  <c r="H616" i="5"/>
  <c r="D617" i="5"/>
  <c r="H617" i="5"/>
  <c r="D618" i="5"/>
  <c r="H618" i="5"/>
  <c r="D619" i="5"/>
  <c r="H619" i="5"/>
  <c r="D620" i="5"/>
  <c r="H620" i="5"/>
  <c r="D621" i="5"/>
  <c r="H621" i="5"/>
  <c r="D622" i="5"/>
  <c r="H622" i="5"/>
  <c r="D623" i="5"/>
  <c r="H623" i="5"/>
  <c r="D624" i="5"/>
  <c r="H624" i="5"/>
  <c r="D625" i="5"/>
  <c r="H625" i="5"/>
  <c r="D626" i="5"/>
  <c r="H626" i="5"/>
  <c r="D627" i="5"/>
  <c r="H627" i="5"/>
  <c r="D628" i="5"/>
  <c r="H628" i="5"/>
  <c r="D629" i="5"/>
  <c r="H629" i="5"/>
  <c r="D630" i="5"/>
  <c r="H630" i="5"/>
  <c r="D631" i="5"/>
  <c r="H631" i="5"/>
  <c r="D632" i="5"/>
  <c r="H632" i="5"/>
  <c r="D633" i="5"/>
  <c r="H633" i="5"/>
  <c r="D634" i="5"/>
  <c r="H634" i="5"/>
  <c r="D635" i="5"/>
  <c r="H635" i="5"/>
  <c r="D636" i="5"/>
  <c r="H636" i="5"/>
  <c r="D637" i="5"/>
  <c r="H637" i="5"/>
  <c r="D638" i="5"/>
  <c r="H638" i="5"/>
  <c r="D639" i="5"/>
  <c r="H639" i="5"/>
  <c r="D640" i="5"/>
  <c r="H640" i="5"/>
  <c r="D641" i="5"/>
  <c r="H641" i="5"/>
  <c r="D642" i="5"/>
  <c r="H642" i="5"/>
  <c r="D643" i="5"/>
  <c r="H643" i="5"/>
  <c r="D644" i="5"/>
  <c r="H644" i="5"/>
  <c r="D645" i="5"/>
  <c r="H645" i="5"/>
  <c r="D646" i="5"/>
  <c r="H646" i="5"/>
  <c r="D647" i="5"/>
  <c r="H647" i="5"/>
  <c r="D648" i="5"/>
  <c r="H648" i="5"/>
  <c r="D649" i="5"/>
  <c r="H649" i="5"/>
  <c r="D650" i="5"/>
  <c r="H650" i="5"/>
  <c r="D651" i="5"/>
  <c r="H651" i="5"/>
  <c r="D652" i="5"/>
  <c r="H652" i="5"/>
  <c r="D653" i="5"/>
  <c r="H653" i="5"/>
  <c r="D654" i="5"/>
  <c r="H654" i="5"/>
  <c r="D655" i="5"/>
  <c r="H655" i="5"/>
  <c r="D656" i="5"/>
  <c r="H656" i="5"/>
  <c r="D657" i="5"/>
  <c r="H657" i="5"/>
  <c r="D658" i="5"/>
  <c r="H658" i="5"/>
  <c r="D659" i="5"/>
  <c r="H659" i="5"/>
  <c r="D660" i="5"/>
  <c r="H660" i="5"/>
  <c r="D661" i="5"/>
  <c r="H661" i="5"/>
  <c r="D662" i="5"/>
  <c r="H662" i="5"/>
  <c r="D663" i="5"/>
  <c r="H663" i="5"/>
  <c r="D664" i="5"/>
  <c r="H664" i="5"/>
  <c r="D665" i="5"/>
  <c r="H665" i="5"/>
  <c r="D666" i="5"/>
  <c r="H666" i="5"/>
  <c r="D667" i="5"/>
  <c r="H667" i="5"/>
  <c r="D668" i="5"/>
  <c r="H668" i="5"/>
  <c r="D669" i="5"/>
  <c r="H669" i="5"/>
  <c r="D670" i="5"/>
  <c r="H670" i="5"/>
  <c r="D671" i="5"/>
  <c r="H671" i="5"/>
  <c r="D672" i="5"/>
  <c r="H672" i="5"/>
  <c r="D673" i="5"/>
  <c r="H673" i="5"/>
  <c r="D674" i="5"/>
  <c r="H674" i="5"/>
  <c r="D675" i="5"/>
  <c r="H675" i="5"/>
  <c r="D676" i="5"/>
  <c r="H676" i="5"/>
  <c r="D677" i="5"/>
  <c r="H677" i="5"/>
  <c r="D678" i="5"/>
  <c r="H678" i="5"/>
  <c r="D679" i="5"/>
  <c r="H679" i="5"/>
  <c r="D680" i="5"/>
  <c r="H680" i="5"/>
  <c r="D681" i="5"/>
  <c r="H681" i="5"/>
  <c r="D682" i="5"/>
  <c r="H682" i="5"/>
  <c r="D683" i="5"/>
  <c r="H683" i="5"/>
  <c r="D684" i="5"/>
  <c r="H684" i="5"/>
  <c r="D685" i="5"/>
  <c r="H685" i="5"/>
  <c r="D686" i="5"/>
  <c r="H686" i="5"/>
  <c r="D687" i="5"/>
  <c r="H687" i="5"/>
  <c r="D688" i="5"/>
  <c r="H688" i="5"/>
  <c r="D689" i="5"/>
  <c r="H689" i="5"/>
  <c r="D690" i="5"/>
  <c r="H690" i="5"/>
  <c r="D691" i="5"/>
  <c r="H691" i="5"/>
  <c r="D692" i="5"/>
  <c r="H692" i="5"/>
  <c r="D693" i="5"/>
  <c r="H693" i="5"/>
  <c r="D694" i="5"/>
  <c r="H694" i="5"/>
  <c r="D695" i="5"/>
  <c r="H695" i="5"/>
  <c r="D696" i="5"/>
  <c r="H696" i="5"/>
  <c r="D697" i="5"/>
  <c r="H697" i="5"/>
  <c r="D698" i="5"/>
  <c r="H698" i="5"/>
  <c r="D699" i="5"/>
  <c r="H699" i="5"/>
  <c r="D700" i="5"/>
  <c r="H700" i="5"/>
  <c r="D701" i="5"/>
  <c r="H701" i="5"/>
  <c r="D702" i="5"/>
  <c r="H702" i="5"/>
  <c r="D703" i="5"/>
  <c r="H703" i="5"/>
  <c r="D704" i="5"/>
  <c r="H704" i="5"/>
  <c r="D705" i="5"/>
  <c r="H705" i="5"/>
  <c r="D706" i="5"/>
  <c r="H706" i="5"/>
  <c r="D707" i="5"/>
  <c r="H707" i="5"/>
  <c r="D708" i="5"/>
  <c r="H708" i="5"/>
  <c r="D709" i="5"/>
  <c r="H709" i="5"/>
  <c r="D710" i="5"/>
  <c r="H710" i="5"/>
  <c r="D711" i="5"/>
  <c r="H711" i="5"/>
  <c r="D712" i="5"/>
  <c r="H712" i="5"/>
  <c r="D713" i="5"/>
  <c r="H713" i="5"/>
  <c r="D714" i="5"/>
  <c r="H714" i="5"/>
  <c r="D715" i="5"/>
  <c r="H715" i="5"/>
  <c r="D716" i="5"/>
  <c r="H716" i="5"/>
  <c r="D717" i="5"/>
  <c r="H717" i="5"/>
  <c r="D718" i="5"/>
  <c r="H718" i="5"/>
  <c r="D719" i="5"/>
  <c r="H719" i="5"/>
  <c r="D720" i="5"/>
  <c r="H720" i="5"/>
  <c r="D721" i="5"/>
  <c r="H721" i="5"/>
  <c r="D722" i="5"/>
  <c r="H722" i="5"/>
  <c r="D723" i="5"/>
  <c r="H723" i="5"/>
  <c r="D724" i="5"/>
  <c r="H724" i="5"/>
  <c r="D725" i="5"/>
  <c r="H725" i="5"/>
  <c r="D726" i="5"/>
  <c r="H726" i="5"/>
  <c r="D727" i="5"/>
  <c r="H727" i="5"/>
  <c r="D728" i="5"/>
  <c r="H728" i="5"/>
  <c r="D729" i="5"/>
  <c r="H729" i="5"/>
  <c r="D730" i="5"/>
  <c r="H730" i="5"/>
  <c r="D731" i="5"/>
  <c r="H731" i="5"/>
  <c r="D732" i="5"/>
  <c r="H732" i="5"/>
  <c r="D733" i="5"/>
  <c r="H733" i="5"/>
  <c r="D734" i="5"/>
  <c r="H734" i="5"/>
  <c r="D735" i="5"/>
  <c r="H735" i="5"/>
  <c r="D736" i="5"/>
  <c r="H736" i="5"/>
  <c r="D737" i="5"/>
  <c r="H737" i="5"/>
  <c r="D738" i="5"/>
  <c r="H738" i="5"/>
  <c r="D739" i="5"/>
  <c r="H739" i="5"/>
  <c r="D740" i="5"/>
  <c r="H740" i="5"/>
  <c r="D741" i="5"/>
  <c r="H741" i="5"/>
  <c r="D742" i="5"/>
  <c r="H742" i="5"/>
  <c r="D743" i="5"/>
  <c r="H743" i="5"/>
  <c r="D744" i="5"/>
  <c r="H744" i="5"/>
  <c r="D745" i="5"/>
  <c r="H745" i="5"/>
  <c r="D746" i="5"/>
  <c r="H746" i="5"/>
  <c r="D747" i="5"/>
  <c r="H747" i="5"/>
  <c r="D748" i="5"/>
  <c r="H748" i="5"/>
  <c r="D749" i="5"/>
  <c r="H749" i="5"/>
  <c r="D750" i="5"/>
  <c r="H750" i="5"/>
  <c r="D751" i="5"/>
  <c r="H751" i="5"/>
  <c r="D752" i="5"/>
  <c r="H752" i="5"/>
  <c r="D753" i="5"/>
  <c r="H753" i="5"/>
  <c r="D754" i="5"/>
  <c r="H754" i="5"/>
  <c r="D755" i="5"/>
  <c r="H755" i="5"/>
  <c r="D756" i="5"/>
  <c r="H756" i="5"/>
  <c r="D757" i="5"/>
  <c r="H757" i="5"/>
  <c r="D758" i="5"/>
  <c r="H758" i="5"/>
  <c r="D759" i="5"/>
  <c r="H759" i="5"/>
  <c r="D760" i="5"/>
  <c r="H760" i="5"/>
  <c r="D761" i="5"/>
  <c r="H761" i="5"/>
  <c r="D762" i="5"/>
  <c r="H762" i="5"/>
  <c r="D763" i="5"/>
  <c r="H763" i="5"/>
  <c r="D764" i="5"/>
  <c r="H764" i="5"/>
  <c r="D765" i="5"/>
  <c r="H765" i="5"/>
  <c r="D766" i="5"/>
  <c r="H766" i="5"/>
  <c r="D767" i="5"/>
  <c r="H767" i="5"/>
  <c r="D768" i="5"/>
  <c r="H768" i="5"/>
  <c r="D769" i="5"/>
  <c r="H769" i="5"/>
  <c r="D770" i="5"/>
  <c r="H770" i="5"/>
  <c r="D771" i="5"/>
  <c r="H771" i="5"/>
  <c r="D772" i="5"/>
  <c r="H772" i="5"/>
  <c r="D773" i="5"/>
  <c r="H773" i="5"/>
  <c r="D774" i="5"/>
  <c r="H774" i="5"/>
  <c r="D775" i="5"/>
  <c r="H775" i="5"/>
  <c r="D776" i="5"/>
  <c r="H776" i="5"/>
  <c r="D777" i="5"/>
  <c r="H777" i="5"/>
  <c r="D778" i="5"/>
  <c r="H778" i="5"/>
  <c r="D779" i="5"/>
  <c r="H779" i="5"/>
  <c r="D780" i="5"/>
  <c r="H780" i="5"/>
  <c r="D781" i="5"/>
  <c r="H781" i="5"/>
  <c r="D782" i="5"/>
  <c r="H782" i="5"/>
  <c r="D783" i="5"/>
  <c r="H783" i="5"/>
  <c r="D784" i="5"/>
  <c r="H784" i="5"/>
  <c r="D785" i="5"/>
  <c r="H785" i="5"/>
  <c r="D786" i="5"/>
  <c r="H786" i="5"/>
  <c r="D787" i="5"/>
  <c r="H787" i="5"/>
  <c r="D788" i="5"/>
  <c r="H788" i="5"/>
  <c r="D789" i="5"/>
  <c r="H789" i="5"/>
  <c r="D790" i="5"/>
  <c r="H790" i="5"/>
  <c r="D791" i="5"/>
  <c r="H791" i="5"/>
  <c r="D792" i="5"/>
  <c r="H792" i="5"/>
  <c r="D793" i="5"/>
  <c r="H793" i="5"/>
  <c r="D794" i="5"/>
  <c r="H794" i="5"/>
  <c r="D795" i="5"/>
  <c r="H795" i="5"/>
  <c r="D796" i="5"/>
  <c r="H796" i="5"/>
  <c r="D797" i="5"/>
  <c r="H797" i="5"/>
  <c r="D798" i="5"/>
  <c r="H798" i="5"/>
  <c r="D799" i="5"/>
  <c r="H799" i="5"/>
  <c r="D800" i="5"/>
  <c r="H800" i="5"/>
  <c r="D801" i="5"/>
  <c r="H801" i="5"/>
  <c r="D802" i="5"/>
  <c r="H802" i="5"/>
  <c r="D803" i="5"/>
  <c r="H803" i="5"/>
  <c r="D804" i="5"/>
  <c r="H804" i="5"/>
  <c r="D805" i="5"/>
  <c r="H805" i="5"/>
  <c r="D806" i="5"/>
  <c r="H806" i="5"/>
  <c r="D807" i="5"/>
  <c r="H807" i="5"/>
  <c r="D808" i="5"/>
  <c r="H808" i="5"/>
  <c r="D809" i="5"/>
  <c r="H809" i="5"/>
  <c r="D810" i="5"/>
  <c r="H810" i="5"/>
  <c r="D811" i="5"/>
  <c r="H811" i="5"/>
  <c r="D812" i="5"/>
  <c r="H812" i="5"/>
  <c r="D813" i="5"/>
  <c r="H813" i="5"/>
  <c r="D814" i="5"/>
  <c r="H814" i="5"/>
  <c r="D815" i="5"/>
  <c r="H815" i="5"/>
  <c r="D816" i="5"/>
  <c r="H816" i="5"/>
  <c r="D817" i="5"/>
  <c r="H817" i="5"/>
  <c r="D818" i="5"/>
  <c r="H818" i="5"/>
  <c r="D819" i="5"/>
  <c r="H819" i="5"/>
  <c r="D820" i="5"/>
  <c r="H820" i="5"/>
  <c r="D821" i="5"/>
  <c r="H821" i="5"/>
  <c r="D822" i="5"/>
  <c r="H822" i="5"/>
  <c r="D823" i="5"/>
  <c r="H823" i="5"/>
  <c r="D824" i="5"/>
  <c r="H824" i="5"/>
  <c r="D825" i="5"/>
  <c r="H825" i="5"/>
  <c r="D826" i="5"/>
  <c r="H826" i="5"/>
  <c r="D827" i="5"/>
  <c r="H827" i="5"/>
  <c r="D828" i="5"/>
  <c r="H828" i="5"/>
  <c r="D829" i="5"/>
  <c r="H829" i="5"/>
  <c r="D830" i="5"/>
  <c r="H830" i="5"/>
  <c r="D831" i="5"/>
  <c r="H831" i="5"/>
  <c r="D832" i="5"/>
  <c r="H832" i="5"/>
  <c r="D833" i="5"/>
  <c r="H833" i="5"/>
  <c r="D834" i="5"/>
  <c r="H834" i="5"/>
  <c r="D835" i="5"/>
  <c r="H835" i="5"/>
  <c r="D836" i="5"/>
  <c r="H836" i="5"/>
  <c r="D837" i="5"/>
  <c r="H837" i="5"/>
  <c r="D838" i="5"/>
  <c r="H838" i="5"/>
  <c r="D839" i="5"/>
  <c r="H839" i="5"/>
  <c r="D840" i="5"/>
  <c r="H840" i="5"/>
  <c r="D841" i="5"/>
  <c r="H841" i="5"/>
  <c r="D842" i="5"/>
  <c r="H842" i="5"/>
  <c r="D843" i="5"/>
  <c r="H843" i="5"/>
  <c r="D844" i="5"/>
  <c r="H844" i="5"/>
  <c r="D845" i="5"/>
  <c r="H845" i="5"/>
  <c r="D846" i="5"/>
  <c r="H846" i="5"/>
  <c r="D847" i="5"/>
  <c r="H847" i="5"/>
  <c r="D848" i="5"/>
  <c r="H848" i="5"/>
  <c r="D849" i="5"/>
  <c r="H849" i="5"/>
  <c r="D850" i="5"/>
  <c r="H850" i="5"/>
  <c r="D851" i="5"/>
  <c r="H851" i="5"/>
  <c r="D852" i="5"/>
  <c r="H852" i="5"/>
  <c r="D853" i="5"/>
  <c r="H853" i="5"/>
  <c r="D854" i="5"/>
  <c r="H854" i="5"/>
  <c r="D855" i="5"/>
  <c r="H855" i="5"/>
  <c r="D856" i="5"/>
  <c r="H856" i="5"/>
  <c r="D857" i="5"/>
  <c r="H857" i="5"/>
  <c r="D858" i="5"/>
  <c r="H858" i="5"/>
  <c r="D859" i="5"/>
  <c r="H859" i="5"/>
  <c r="D860" i="5"/>
  <c r="H860" i="5"/>
  <c r="D861" i="5"/>
  <c r="H861" i="5"/>
  <c r="D862" i="5"/>
  <c r="H862" i="5"/>
  <c r="D863" i="5"/>
  <c r="H863" i="5"/>
  <c r="D864" i="5"/>
  <c r="H864" i="5"/>
  <c r="D865" i="5"/>
  <c r="H865" i="5"/>
  <c r="D866" i="5"/>
  <c r="H866" i="5"/>
  <c r="D867" i="5"/>
  <c r="H867" i="5"/>
  <c r="D868" i="5"/>
  <c r="H868" i="5"/>
  <c r="D869" i="5"/>
  <c r="H869" i="5"/>
  <c r="D870" i="5"/>
  <c r="H870" i="5"/>
  <c r="D871" i="5"/>
  <c r="H871" i="5"/>
  <c r="D872" i="5"/>
  <c r="H872" i="5"/>
  <c r="D873" i="5"/>
  <c r="H873" i="5"/>
  <c r="D874" i="5"/>
  <c r="H874" i="5"/>
  <c r="D875" i="5"/>
  <c r="H875" i="5"/>
  <c r="D876" i="5"/>
  <c r="H876" i="5"/>
  <c r="D877" i="5"/>
  <c r="H877" i="5"/>
  <c r="D878" i="5"/>
  <c r="H878" i="5"/>
  <c r="D879" i="5"/>
  <c r="H879" i="5"/>
  <c r="D880" i="5"/>
  <c r="H880" i="5"/>
  <c r="D881" i="5"/>
  <c r="H881" i="5"/>
  <c r="D882" i="5"/>
  <c r="H882" i="5"/>
  <c r="D883" i="5"/>
  <c r="H883" i="5"/>
  <c r="D884" i="5"/>
  <c r="H884" i="5"/>
  <c r="D885" i="5"/>
  <c r="H885" i="5"/>
  <c r="D886" i="5"/>
  <c r="H886" i="5"/>
  <c r="D887" i="5"/>
  <c r="H887" i="5"/>
  <c r="D888" i="5"/>
  <c r="H888" i="5"/>
  <c r="D889" i="5"/>
  <c r="H889" i="5"/>
  <c r="D890" i="5"/>
  <c r="H890" i="5"/>
  <c r="D891" i="5"/>
  <c r="H891" i="5"/>
  <c r="D892" i="5"/>
  <c r="H892" i="5"/>
  <c r="D893" i="5"/>
  <c r="H893" i="5"/>
  <c r="D894" i="5"/>
  <c r="H894" i="5"/>
  <c r="D895" i="5"/>
  <c r="H895" i="5"/>
  <c r="D896" i="5"/>
  <c r="H896" i="5"/>
  <c r="D897" i="5"/>
  <c r="H897" i="5"/>
  <c r="D898" i="5"/>
  <c r="H898" i="5"/>
  <c r="D899" i="5"/>
  <c r="H899" i="5"/>
  <c r="D900" i="5"/>
  <c r="H900" i="5"/>
  <c r="D901" i="5"/>
  <c r="H901" i="5"/>
  <c r="D902" i="5"/>
  <c r="H902" i="5"/>
  <c r="D903" i="5"/>
  <c r="H903" i="5"/>
  <c r="D904" i="5"/>
  <c r="H904" i="5"/>
  <c r="D905" i="5"/>
  <c r="H905" i="5"/>
  <c r="D906" i="5"/>
  <c r="H906" i="5"/>
  <c r="D907" i="5"/>
  <c r="H907" i="5"/>
  <c r="D908" i="5"/>
  <c r="H908" i="5"/>
  <c r="D909" i="5"/>
  <c r="H909" i="5"/>
  <c r="D910" i="5"/>
  <c r="H910" i="5"/>
  <c r="D911" i="5"/>
  <c r="H911" i="5"/>
  <c r="D912" i="5"/>
  <c r="H912" i="5"/>
  <c r="D913" i="5"/>
  <c r="H913" i="5"/>
  <c r="D914" i="5"/>
  <c r="H914" i="5"/>
  <c r="D915" i="5"/>
  <c r="H915" i="5"/>
  <c r="D916" i="5"/>
  <c r="H916" i="5"/>
  <c r="D917" i="5"/>
  <c r="H917" i="5"/>
  <c r="D918" i="5"/>
  <c r="H918" i="5"/>
  <c r="D919" i="5"/>
  <c r="H919" i="5"/>
  <c r="D920" i="5"/>
  <c r="H920" i="5"/>
  <c r="D921" i="5"/>
  <c r="H921" i="5"/>
  <c r="D922" i="5"/>
  <c r="H922" i="5"/>
  <c r="D923" i="5"/>
  <c r="H923" i="5"/>
  <c r="D924" i="5"/>
  <c r="H924" i="5"/>
  <c r="D925" i="5"/>
  <c r="H925" i="5"/>
  <c r="D926" i="5"/>
  <c r="H926" i="5"/>
  <c r="D927" i="5"/>
  <c r="H927" i="5"/>
  <c r="D928" i="5"/>
  <c r="H928" i="5"/>
  <c r="D929" i="5"/>
  <c r="H929" i="5"/>
  <c r="D930" i="5"/>
  <c r="H930" i="5"/>
  <c r="D931" i="5"/>
  <c r="H931" i="5"/>
  <c r="D932" i="5"/>
  <c r="H932" i="5"/>
  <c r="D933" i="5"/>
  <c r="H933" i="5"/>
  <c r="D934" i="5"/>
  <c r="H934" i="5"/>
  <c r="D935" i="5"/>
  <c r="H935" i="5"/>
  <c r="D936" i="5"/>
  <c r="H936" i="5"/>
  <c r="D937" i="5"/>
  <c r="H937" i="5"/>
  <c r="D938" i="5"/>
  <c r="H938" i="5"/>
  <c r="D939" i="5"/>
  <c r="H939" i="5"/>
  <c r="D940" i="5"/>
  <c r="H940" i="5"/>
  <c r="D941" i="5"/>
  <c r="H941" i="5"/>
  <c r="D942" i="5"/>
  <c r="H942" i="5"/>
  <c r="D943" i="5"/>
  <c r="H943" i="5"/>
  <c r="D944" i="5"/>
  <c r="H944" i="5"/>
  <c r="D945" i="5"/>
  <c r="H945" i="5"/>
  <c r="D946" i="5"/>
  <c r="H946" i="5"/>
  <c r="D947" i="5"/>
  <c r="H947" i="5"/>
  <c r="D948" i="5"/>
  <c r="H948" i="5"/>
  <c r="D949" i="5"/>
  <c r="H949" i="5"/>
  <c r="D950" i="5"/>
  <c r="H950" i="5"/>
  <c r="D951" i="5"/>
  <c r="H951" i="5"/>
  <c r="D952" i="5"/>
  <c r="H952" i="5"/>
  <c r="D953" i="5"/>
  <c r="H953" i="5"/>
  <c r="D954" i="5"/>
  <c r="H954" i="5"/>
  <c r="D955" i="5"/>
  <c r="H955" i="5"/>
  <c r="D956" i="5"/>
  <c r="H956" i="5"/>
  <c r="D957" i="5"/>
  <c r="H957" i="5"/>
  <c r="D958" i="5"/>
  <c r="H958" i="5"/>
  <c r="D959" i="5"/>
  <c r="H959" i="5"/>
  <c r="D960" i="5"/>
  <c r="H960" i="5"/>
  <c r="D961" i="5"/>
  <c r="H961" i="5"/>
  <c r="D962" i="5"/>
  <c r="H962" i="5"/>
  <c r="D963" i="5"/>
  <c r="H963" i="5"/>
  <c r="D964" i="5"/>
  <c r="H964" i="5"/>
  <c r="D965" i="5"/>
  <c r="H965" i="5"/>
  <c r="D966" i="5"/>
  <c r="H966" i="5"/>
  <c r="D967" i="5"/>
  <c r="H967" i="5"/>
  <c r="D968" i="5"/>
  <c r="H968" i="5"/>
  <c r="D969" i="5"/>
  <c r="H969" i="5"/>
  <c r="D970" i="5"/>
  <c r="H970" i="5"/>
  <c r="D971" i="5"/>
  <c r="H971" i="5"/>
  <c r="D972" i="5"/>
  <c r="H972" i="5"/>
  <c r="D973" i="5"/>
  <c r="H973" i="5"/>
  <c r="D974" i="5"/>
  <c r="H974" i="5"/>
  <c r="D975" i="5"/>
  <c r="H975" i="5"/>
  <c r="D976" i="5"/>
  <c r="H976" i="5"/>
  <c r="D977" i="5"/>
  <c r="H977" i="5"/>
  <c r="D978" i="5"/>
  <c r="H978" i="5"/>
  <c r="D979" i="5"/>
  <c r="H979" i="5"/>
  <c r="D980" i="5"/>
  <c r="H980" i="5"/>
  <c r="D981" i="5"/>
  <c r="H981" i="5"/>
  <c r="D982" i="5"/>
  <c r="H982" i="5"/>
  <c r="D983" i="5"/>
  <c r="H983" i="5"/>
  <c r="D984" i="5"/>
  <c r="H984" i="5"/>
  <c r="D985" i="5"/>
  <c r="H985" i="5"/>
  <c r="D986" i="5"/>
  <c r="H986" i="5"/>
  <c r="D987" i="5"/>
  <c r="H987" i="5"/>
  <c r="D988" i="5"/>
  <c r="H988" i="5"/>
  <c r="D989" i="5"/>
  <c r="H989" i="5"/>
  <c r="D990" i="5"/>
  <c r="H990" i="5"/>
  <c r="D991" i="5"/>
  <c r="H991" i="5"/>
  <c r="D992" i="5"/>
  <c r="H992" i="5"/>
  <c r="D993" i="5"/>
  <c r="H993" i="5"/>
  <c r="D994" i="5"/>
  <c r="H994" i="5"/>
  <c r="D995" i="5"/>
  <c r="H995" i="5"/>
  <c r="D996" i="5"/>
  <c r="H996" i="5"/>
  <c r="D997" i="5"/>
  <c r="H997" i="5"/>
  <c r="D998" i="5"/>
  <c r="H998" i="5"/>
  <c r="D999" i="5"/>
  <c r="H999" i="5"/>
  <c r="D1000" i="5"/>
  <c r="H1000" i="5"/>
  <c r="D1001" i="5"/>
  <c r="H1001" i="5"/>
  <c r="D1002" i="5"/>
  <c r="H1002" i="5"/>
  <c r="D1003" i="5"/>
  <c r="H1003" i="5"/>
  <c r="D1004" i="5"/>
  <c r="H1004" i="5"/>
  <c r="D1005" i="5"/>
  <c r="H1005" i="5"/>
  <c r="D1006" i="5"/>
  <c r="H1006" i="5"/>
  <c r="D1007" i="5"/>
  <c r="H1007" i="5"/>
  <c r="D1008" i="5"/>
  <c r="H1008" i="5"/>
  <c r="D1009" i="5"/>
  <c r="H1009" i="5"/>
  <c r="D1010" i="5"/>
  <c r="H1010" i="5"/>
  <c r="D1011" i="5"/>
  <c r="H1011" i="5"/>
  <c r="D1012" i="5"/>
  <c r="H1012" i="5"/>
  <c r="D1013" i="5"/>
  <c r="H1013" i="5"/>
  <c r="D1014" i="5"/>
  <c r="H1014" i="5"/>
  <c r="D1015" i="5"/>
  <c r="H1015" i="5"/>
  <c r="D1016" i="5"/>
  <c r="H1016" i="5"/>
  <c r="D1017" i="5"/>
  <c r="H1017" i="5"/>
  <c r="D1018" i="5"/>
  <c r="H1018" i="5"/>
  <c r="D1019" i="5"/>
  <c r="H1019" i="5"/>
  <c r="D1020" i="5"/>
  <c r="H1020" i="5"/>
  <c r="D1021" i="5"/>
  <c r="H1021" i="5"/>
  <c r="D1022" i="5"/>
  <c r="H1022" i="5"/>
  <c r="D1023" i="5"/>
  <c r="H1023" i="5"/>
  <c r="D1024" i="5"/>
  <c r="H1024" i="5"/>
  <c r="D1025" i="5"/>
  <c r="H1025" i="5"/>
  <c r="D1026" i="5"/>
  <c r="H1026" i="5"/>
  <c r="D1027" i="5"/>
  <c r="H1027" i="5"/>
  <c r="D1028" i="5"/>
  <c r="H1028" i="5"/>
  <c r="D1029" i="5"/>
  <c r="H1029" i="5"/>
  <c r="D1030" i="5"/>
  <c r="H1030" i="5"/>
  <c r="D1031" i="5"/>
  <c r="H1031" i="5"/>
  <c r="D1032" i="5"/>
  <c r="H1032" i="5"/>
  <c r="D1033" i="5"/>
  <c r="H1033" i="5"/>
  <c r="D1034" i="5"/>
  <c r="H1034" i="5"/>
  <c r="D1035" i="5"/>
  <c r="H1035" i="5"/>
  <c r="D1036" i="5"/>
  <c r="H1036" i="5"/>
  <c r="D1037" i="5"/>
  <c r="H1037" i="5"/>
  <c r="D1038" i="5"/>
  <c r="H1038" i="5"/>
  <c r="D1039" i="5"/>
  <c r="H1039" i="5"/>
  <c r="D1040" i="5"/>
  <c r="H1040" i="5"/>
  <c r="D1041" i="5"/>
  <c r="H1041" i="5"/>
  <c r="D1042" i="5"/>
  <c r="H1042" i="5"/>
  <c r="D1043" i="5"/>
  <c r="H1043" i="5"/>
  <c r="D1044" i="5"/>
  <c r="H1044" i="5"/>
  <c r="D1045" i="5"/>
  <c r="H1045" i="5"/>
  <c r="D1046" i="5"/>
  <c r="H1046" i="5"/>
  <c r="D1047" i="5"/>
  <c r="H1047" i="5"/>
  <c r="D1048" i="5"/>
  <c r="H1048" i="5"/>
  <c r="D1049" i="5"/>
  <c r="H1049" i="5"/>
  <c r="D1050" i="5"/>
  <c r="H1050" i="5"/>
  <c r="D1051" i="5"/>
  <c r="H1051" i="5"/>
  <c r="D1052" i="5"/>
  <c r="H1052" i="5"/>
  <c r="D1053" i="5"/>
  <c r="H1053" i="5"/>
  <c r="D1054" i="5"/>
  <c r="H1054" i="5"/>
  <c r="D1055" i="5"/>
  <c r="H1055" i="5"/>
  <c r="D1056" i="5"/>
  <c r="H1056" i="5"/>
  <c r="D1057" i="5"/>
  <c r="H1057" i="5"/>
  <c r="D1058" i="5"/>
  <c r="H1058" i="5"/>
  <c r="D1059" i="5"/>
  <c r="H1059" i="5"/>
  <c r="D1060" i="5"/>
  <c r="H1060" i="5"/>
  <c r="D1061" i="5"/>
  <c r="H1061" i="5"/>
  <c r="D1062" i="5"/>
  <c r="H1062" i="5"/>
  <c r="D1063" i="5"/>
  <c r="H1063" i="5"/>
  <c r="D1064" i="5"/>
  <c r="H1064" i="5"/>
  <c r="D1065" i="5"/>
  <c r="H1065" i="5"/>
  <c r="D1066" i="5"/>
  <c r="H1066" i="5"/>
  <c r="D1067" i="5"/>
  <c r="H1067" i="5"/>
  <c r="D1068" i="5"/>
  <c r="H1068" i="5"/>
  <c r="D1069" i="5"/>
  <c r="H1069" i="5"/>
  <c r="D1070" i="5"/>
  <c r="H1070" i="5"/>
  <c r="D1071" i="5"/>
  <c r="H1071" i="5"/>
  <c r="D1072" i="5"/>
  <c r="H1072" i="5"/>
  <c r="D1073" i="5"/>
  <c r="H1073" i="5"/>
  <c r="D1074" i="5"/>
  <c r="H1074" i="5"/>
  <c r="D1075" i="5"/>
  <c r="H1075" i="5"/>
  <c r="D1076" i="5"/>
  <c r="H1076" i="5"/>
  <c r="D1077" i="5"/>
  <c r="H1077" i="5"/>
  <c r="D1078" i="5"/>
  <c r="H1078" i="5"/>
  <c r="D1079" i="5"/>
  <c r="H1079" i="5"/>
  <c r="D1080" i="5"/>
  <c r="H1080" i="5"/>
  <c r="D1081" i="5"/>
  <c r="H1081" i="5"/>
  <c r="D1082" i="5"/>
  <c r="H1082" i="5"/>
  <c r="D1083" i="5"/>
  <c r="H1083" i="5"/>
  <c r="D1084" i="5"/>
  <c r="H1084" i="5"/>
  <c r="D1085" i="5"/>
  <c r="H1085" i="5"/>
  <c r="D1086" i="5"/>
  <c r="H1086" i="5"/>
  <c r="D1087" i="5"/>
  <c r="H1087" i="5"/>
  <c r="D1088" i="5"/>
  <c r="H1088" i="5"/>
  <c r="D1089" i="5"/>
  <c r="H1089" i="5"/>
  <c r="D1090" i="5"/>
  <c r="H1090" i="5"/>
  <c r="D1091" i="5"/>
  <c r="H1091" i="5"/>
  <c r="D1092" i="5"/>
  <c r="H1092" i="5"/>
  <c r="D1093" i="5"/>
  <c r="H1093" i="5"/>
  <c r="D1094" i="5"/>
  <c r="H1094" i="5"/>
  <c r="D1095" i="5"/>
  <c r="H1095" i="5"/>
  <c r="D1096" i="5"/>
  <c r="H1096" i="5"/>
  <c r="D1097" i="5"/>
  <c r="H1097" i="5"/>
  <c r="D1098" i="5"/>
  <c r="H1098" i="5"/>
  <c r="D1099" i="5"/>
  <c r="H1099" i="5"/>
  <c r="D1100" i="5"/>
  <c r="H1100" i="5"/>
  <c r="D1101" i="5"/>
  <c r="H1101" i="5"/>
  <c r="D1102" i="5"/>
  <c r="H1102" i="5"/>
  <c r="D1103" i="5"/>
  <c r="H1103" i="5"/>
  <c r="D1104" i="5"/>
  <c r="H1104" i="5"/>
  <c r="D1105" i="5"/>
  <c r="H1105" i="5"/>
  <c r="D1106" i="5"/>
  <c r="H1106" i="5"/>
  <c r="D1107" i="5"/>
  <c r="H1107" i="5"/>
  <c r="D1108" i="5"/>
  <c r="H1108" i="5"/>
  <c r="D1109" i="5"/>
  <c r="H1109" i="5"/>
  <c r="D1110" i="5"/>
  <c r="H1110" i="5"/>
  <c r="D1111" i="5"/>
  <c r="H1111" i="5"/>
  <c r="D1112" i="5"/>
  <c r="H1112" i="5"/>
  <c r="D1113" i="5"/>
  <c r="H1113" i="5"/>
  <c r="D1114" i="5"/>
  <c r="H1114" i="5"/>
  <c r="D1115" i="5"/>
  <c r="H1115" i="5"/>
  <c r="D1116" i="5"/>
  <c r="H1116" i="5"/>
  <c r="D1117" i="5"/>
  <c r="H1117" i="5"/>
  <c r="D1118" i="5"/>
  <c r="H1118" i="5"/>
  <c r="D1119" i="5"/>
  <c r="H1119" i="5"/>
  <c r="D1120" i="5"/>
  <c r="H1120" i="5"/>
  <c r="D1121" i="5"/>
  <c r="H1121" i="5"/>
  <c r="D1122" i="5"/>
  <c r="H1122" i="5"/>
  <c r="D1123" i="5"/>
  <c r="H1123" i="5"/>
  <c r="D1124" i="5"/>
  <c r="H1124" i="5"/>
  <c r="D1125" i="5"/>
  <c r="H1125" i="5"/>
  <c r="D1126" i="5"/>
  <c r="H1126" i="5"/>
  <c r="D1127" i="5"/>
  <c r="H1127" i="5"/>
  <c r="D1128" i="5"/>
  <c r="H1128" i="5"/>
  <c r="D1129" i="5"/>
  <c r="H1129" i="5"/>
  <c r="D1130" i="5"/>
  <c r="H1130" i="5"/>
  <c r="D1131" i="5"/>
  <c r="H1131" i="5"/>
  <c r="D1132" i="5"/>
  <c r="H1132" i="5"/>
  <c r="D1133" i="5"/>
  <c r="H1133" i="5"/>
  <c r="D1134" i="5"/>
  <c r="H1134" i="5"/>
  <c r="D1135" i="5"/>
  <c r="H1135" i="5"/>
  <c r="D1136" i="5"/>
  <c r="H1136" i="5"/>
  <c r="D1137" i="5"/>
  <c r="H1137" i="5"/>
  <c r="D1138" i="5"/>
  <c r="H1138" i="5"/>
  <c r="D1139" i="5"/>
  <c r="H1139" i="5"/>
  <c r="D1140" i="5"/>
  <c r="H1140" i="5"/>
  <c r="D1141" i="5"/>
  <c r="H1141" i="5"/>
  <c r="D1142" i="5"/>
  <c r="H1142" i="5"/>
  <c r="D1143" i="5"/>
  <c r="H1143" i="5"/>
  <c r="D1144" i="5"/>
  <c r="H1144" i="5"/>
  <c r="D1145" i="5"/>
  <c r="H1145" i="5"/>
  <c r="D1146" i="5"/>
  <c r="H1146" i="5"/>
  <c r="D1147" i="5"/>
  <c r="H1147" i="5"/>
  <c r="D1148" i="5"/>
  <c r="H1148" i="5"/>
  <c r="D1149" i="5"/>
  <c r="H1149" i="5"/>
  <c r="D1150" i="5"/>
  <c r="H1150" i="5"/>
  <c r="D1151" i="5"/>
  <c r="H1151" i="5"/>
  <c r="D1152" i="5"/>
  <c r="H1152" i="5"/>
  <c r="D1153" i="5"/>
  <c r="H1153" i="5"/>
  <c r="D1154" i="5"/>
  <c r="H1154" i="5"/>
  <c r="D1155" i="5"/>
  <c r="H1155" i="5"/>
  <c r="D1156" i="5"/>
  <c r="H1156" i="5"/>
  <c r="D1157" i="5"/>
  <c r="H1157" i="5"/>
  <c r="D1158" i="5"/>
  <c r="H1158" i="5"/>
  <c r="D1159" i="5"/>
  <c r="H1159" i="5"/>
  <c r="D1160" i="5"/>
  <c r="H1160" i="5"/>
  <c r="D1161" i="5"/>
  <c r="H1161" i="5"/>
  <c r="D1162" i="5"/>
  <c r="H1162" i="5"/>
  <c r="D1163" i="5"/>
  <c r="H1163" i="5"/>
  <c r="D1164" i="5"/>
  <c r="H1164" i="5"/>
  <c r="D1165" i="5"/>
  <c r="H1165" i="5"/>
  <c r="D1166" i="5"/>
  <c r="H1166" i="5"/>
  <c r="D1167" i="5"/>
  <c r="H1167" i="5"/>
  <c r="D1168" i="5"/>
  <c r="H1168" i="5"/>
  <c r="D1169" i="5"/>
  <c r="H1169" i="5"/>
  <c r="D1170" i="5"/>
  <c r="H1170" i="5"/>
  <c r="D1171" i="5"/>
  <c r="H1171" i="5"/>
  <c r="D1172" i="5"/>
  <c r="H1172" i="5"/>
  <c r="D1173" i="5"/>
  <c r="H1173" i="5"/>
  <c r="D1174" i="5"/>
  <c r="H1174" i="5"/>
  <c r="D1175" i="5"/>
  <c r="H1175" i="5"/>
  <c r="D1176" i="5"/>
  <c r="H1176" i="5"/>
  <c r="D1177" i="5"/>
  <c r="H1177" i="5"/>
  <c r="D1178" i="5"/>
  <c r="H1178" i="5"/>
  <c r="D1179" i="5"/>
  <c r="H1179" i="5"/>
  <c r="D1180" i="5"/>
  <c r="H1180" i="5"/>
  <c r="D1181" i="5"/>
  <c r="H1181" i="5"/>
  <c r="D1182" i="5"/>
  <c r="H1182" i="5"/>
  <c r="D1183" i="5"/>
  <c r="H1183" i="5"/>
  <c r="D1184" i="5"/>
  <c r="H1184" i="5"/>
  <c r="D1185" i="5"/>
  <c r="H1185" i="5"/>
  <c r="D1186" i="5"/>
  <c r="H1186" i="5"/>
  <c r="D1187" i="5"/>
  <c r="H1187" i="5"/>
  <c r="D1188" i="5"/>
  <c r="H1188" i="5"/>
  <c r="D1189" i="5"/>
  <c r="H1189" i="5"/>
  <c r="D1190" i="5"/>
  <c r="H1190" i="5"/>
  <c r="D1191" i="5"/>
  <c r="H1191" i="5"/>
  <c r="D1192" i="5"/>
  <c r="H1192" i="5"/>
  <c r="D1193" i="5"/>
  <c r="H1193" i="5"/>
  <c r="D1194" i="5"/>
  <c r="H1194" i="5"/>
  <c r="D1195" i="5"/>
  <c r="H1195" i="5"/>
  <c r="D1196" i="5"/>
  <c r="H1196" i="5"/>
  <c r="D1197" i="5"/>
  <c r="H1197" i="5"/>
  <c r="D1198" i="5"/>
  <c r="H1198" i="5"/>
  <c r="D1199" i="5"/>
  <c r="H1199" i="5"/>
  <c r="D1200" i="5"/>
  <c r="H1200" i="5"/>
  <c r="D1201" i="5"/>
  <c r="H1201" i="5"/>
  <c r="D1202" i="5"/>
  <c r="H1202" i="5"/>
  <c r="D1203" i="5"/>
  <c r="H1203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I1012" i="5"/>
  <c r="I1013" i="5"/>
  <c r="I1014" i="5"/>
  <c r="I1015" i="5"/>
  <c r="I1016" i="5"/>
  <c r="I1017" i="5"/>
  <c r="I1018" i="5"/>
  <c r="I1019" i="5"/>
  <c r="I1020" i="5"/>
  <c r="I1021" i="5"/>
  <c r="I1022" i="5"/>
  <c r="I1023" i="5"/>
  <c r="I1024" i="5"/>
  <c r="I1025" i="5"/>
  <c r="I1026" i="5"/>
  <c r="I1027" i="5"/>
  <c r="I1028" i="5"/>
  <c r="I1029" i="5"/>
  <c r="I1030" i="5"/>
  <c r="I1031" i="5"/>
  <c r="I1032" i="5"/>
  <c r="I1033" i="5"/>
  <c r="I1034" i="5"/>
  <c r="I1035" i="5"/>
  <c r="I1036" i="5"/>
  <c r="I1037" i="5"/>
  <c r="I1038" i="5"/>
  <c r="I1039" i="5"/>
  <c r="I1040" i="5"/>
  <c r="I1041" i="5"/>
  <c r="I1042" i="5"/>
  <c r="I1043" i="5"/>
  <c r="I1044" i="5"/>
  <c r="I1045" i="5"/>
  <c r="I1046" i="5"/>
  <c r="I1047" i="5"/>
  <c r="I1048" i="5"/>
  <c r="I1049" i="5"/>
  <c r="I1050" i="5"/>
  <c r="I1051" i="5"/>
  <c r="I1052" i="5"/>
  <c r="I1053" i="5"/>
  <c r="I1054" i="5"/>
  <c r="I1055" i="5"/>
  <c r="I1056" i="5"/>
  <c r="I1057" i="5"/>
  <c r="I1058" i="5"/>
  <c r="I1059" i="5"/>
  <c r="I1060" i="5"/>
  <c r="I1061" i="5"/>
  <c r="I1062" i="5"/>
  <c r="I1063" i="5"/>
  <c r="I1064" i="5"/>
  <c r="I1065" i="5"/>
  <c r="I1066" i="5"/>
  <c r="I1067" i="5"/>
  <c r="I1068" i="5"/>
  <c r="I1069" i="5"/>
  <c r="I1070" i="5"/>
  <c r="I1071" i="5"/>
  <c r="I1072" i="5"/>
  <c r="I1073" i="5"/>
  <c r="I1074" i="5"/>
  <c r="I1075" i="5"/>
  <c r="I1076" i="5"/>
  <c r="I1077" i="5"/>
  <c r="I1078" i="5"/>
  <c r="I1079" i="5"/>
  <c r="I1080" i="5"/>
  <c r="I1081" i="5"/>
  <c r="I1082" i="5"/>
  <c r="I1083" i="5"/>
  <c r="I1084" i="5"/>
  <c r="I1085" i="5"/>
  <c r="I1086" i="5"/>
  <c r="I1087" i="5"/>
  <c r="I1088" i="5"/>
  <c r="I1089" i="5"/>
  <c r="I1090" i="5"/>
  <c r="I1091" i="5"/>
  <c r="I1092" i="5"/>
  <c r="I1093" i="5"/>
  <c r="I1094" i="5"/>
  <c r="I1095" i="5"/>
  <c r="I1096" i="5"/>
  <c r="I1097" i="5"/>
  <c r="I1098" i="5"/>
  <c r="I1099" i="5"/>
  <c r="I1100" i="5"/>
  <c r="I1101" i="5"/>
  <c r="I1102" i="5"/>
  <c r="I1103" i="5"/>
  <c r="I1104" i="5"/>
  <c r="I1105" i="5"/>
  <c r="I1106" i="5"/>
  <c r="I1107" i="5"/>
  <c r="I1108" i="5"/>
  <c r="I1109" i="5"/>
  <c r="I1110" i="5"/>
  <c r="I1111" i="5"/>
  <c r="I1112" i="5"/>
  <c r="I1113" i="5"/>
  <c r="I1114" i="5"/>
  <c r="I1115" i="5"/>
  <c r="I1116" i="5"/>
  <c r="I1117" i="5"/>
  <c r="I1118" i="5"/>
  <c r="I1119" i="5"/>
  <c r="I1120" i="5"/>
  <c r="I1121" i="5"/>
  <c r="I1122" i="5"/>
  <c r="I1123" i="5"/>
  <c r="I1124" i="5"/>
  <c r="I1125" i="5"/>
  <c r="I1126" i="5"/>
  <c r="I1127" i="5"/>
  <c r="I1128" i="5"/>
  <c r="I1129" i="5"/>
  <c r="I1130" i="5"/>
  <c r="I1131" i="5"/>
  <c r="I1132" i="5"/>
  <c r="I1133" i="5"/>
  <c r="I1134" i="5"/>
  <c r="I1135" i="5"/>
  <c r="I1136" i="5"/>
  <c r="I1137" i="5"/>
  <c r="I1138" i="5"/>
  <c r="I1139" i="5"/>
  <c r="I1140" i="5"/>
  <c r="I1141" i="5"/>
  <c r="I1142" i="5"/>
  <c r="I1143" i="5"/>
  <c r="I1144" i="5"/>
  <c r="I1145" i="5"/>
  <c r="I1146" i="5"/>
  <c r="I1147" i="5"/>
  <c r="I1148" i="5"/>
  <c r="I1149" i="5"/>
  <c r="I1150" i="5"/>
  <c r="I1151" i="5"/>
  <c r="I1152" i="5"/>
  <c r="I1153" i="5"/>
  <c r="I1154" i="5"/>
  <c r="I1155" i="5"/>
  <c r="I1156" i="5"/>
  <c r="I1157" i="5"/>
  <c r="I1158" i="5"/>
  <c r="I1159" i="5"/>
  <c r="I1160" i="5"/>
  <c r="I1161" i="5"/>
  <c r="I1162" i="5"/>
  <c r="I1163" i="5"/>
  <c r="I1164" i="5"/>
  <c r="I1165" i="5"/>
  <c r="I1166" i="5"/>
  <c r="I1167" i="5"/>
  <c r="I1168" i="5"/>
  <c r="I1169" i="5"/>
  <c r="I1170" i="5"/>
  <c r="I1171" i="5"/>
  <c r="I1172" i="5"/>
  <c r="I1173" i="5"/>
  <c r="I1174" i="5"/>
  <c r="I1175" i="5"/>
  <c r="I1176" i="5"/>
  <c r="I1177" i="5"/>
  <c r="I1178" i="5"/>
  <c r="I1179" i="5"/>
  <c r="I1180" i="5"/>
  <c r="I1181" i="5"/>
  <c r="I1182" i="5"/>
  <c r="I1183" i="5"/>
  <c r="I1184" i="5"/>
  <c r="I1185" i="5"/>
  <c r="I1186" i="5"/>
  <c r="I1187" i="5"/>
  <c r="I1188" i="5"/>
  <c r="I1189" i="5"/>
  <c r="I1190" i="5"/>
  <c r="I1191" i="5"/>
  <c r="I1192" i="5"/>
  <c r="I1193" i="5"/>
  <c r="I1194" i="5"/>
  <c r="I1195" i="5"/>
  <c r="I1196" i="5"/>
  <c r="I1197" i="5"/>
  <c r="I1198" i="5"/>
  <c r="I1199" i="5"/>
  <c r="I1200" i="5"/>
  <c r="I1201" i="5"/>
  <c r="I1202" i="5"/>
  <c r="I1203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P16" i="5"/>
  <c r="P15" i="5"/>
  <c r="O16" i="5"/>
  <c r="O15" i="5"/>
  <c r="E16" i="5"/>
  <c r="E15" i="5"/>
  <c r="D16" i="5"/>
  <c r="D15" i="5"/>
  <c r="M16" i="5"/>
  <c r="M15" i="5"/>
  <c r="G7" i="5"/>
  <c r="G5" i="5"/>
  <c r="G4" i="5"/>
  <c r="C7" i="3"/>
  <c r="E187" i="3" s="1"/>
  <c r="F187" i="3" s="1"/>
  <c r="E31" i="3"/>
  <c r="C8" i="3"/>
  <c r="E47" i="3"/>
  <c r="AA6" i="3"/>
  <c r="AA14" i="3"/>
  <c r="AA22" i="3"/>
  <c r="Q22" i="3"/>
  <c r="Q23" i="3"/>
  <c r="Q54" i="3"/>
  <c r="Q85" i="3"/>
  <c r="Q89" i="3"/>
  <c r="Q92" i="3"/>
  <c r="Q95" i="3"/>
  <c r="Q96" i="3"/>
  <c r="Q98" i="3"/>
  <c r="Q99" i="3"/>
  <c r="Q100" i="3"/>
  <c r="Q101" i="3"/>
  <c r="Q104" i="3"/>
  <c r="Q106" i="3"/>
  <c r="Q110" i="3"/>
  <c r="Q115" i="3"/>
  <c r="Q126" i="3"/>
  <c r="Q163" i="3"/>
  <c r="Q21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7" i="3"/>
  <c r="Q69" i="3"/>
  <c r="Q80" i="3"/>
  <c r="Q82" i="3"/>
  <c r="Q105" i="3"/>
  <c r="Q108" i="3"/>
  <c r="Q116" i="3"/>
  <c r="Q117" i="3"/>
  <c r="Q119" i="3"/>
  <c r="Q124" i="3"/>
  <c r="Q131" i="3"/>
  <c r="Q132" i="3"/>
  <c r="Q166" i="3"/>
  <c r="Q168" i="3"/>
  <c r="B54" i="3"/>
  <c r="E93" i="4"/>
  <c r="E94" i="4"/>
  <c r="E46" i="4"/>
  <c r="E47" i="4"/>
  <c r="E50" i="4"/>
  <c r="E95" i="4"/>
  <c r="E128" i="4"/>
  <c r="E41" i="4"/>
  <c r="E129" i="4"/>
  <c r="E42" i="4"/>
  <c r="E130" i="4"/>
  <c r="E131" i="4"/>
  <c r="E43" i="4"/>
  <c r="E132" i="4"/>
  <c r="E133" i="4"/>
  <c r="E44" i="4"/>
  <c r="E45" i="4"/>
  <c r="E134" i="4"/>
  <c r="E135" i="4"/>
  <c r="E48" i="4"/>
  <c r="E49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136" i="4"/>
  <c r="E70" i="4"/>
  <c r="E137" i="4"/>
  <c r="E71" i="4"/>
  <c r="E72" i="4"/>
  <c r="E73" i="4"/>
  <c r="E74" i="4"/>
  <c r="E75" i="4"/>
  <c r="E76" i="4"/>
  <c r="E77" i="4"/>
  <c r="E88" i="4"/>
  <c r="E89" i="4"/>
  <c r="E39" i="4"/>
  <c r="E40" i="4"/>
  <c r="E90" i="4"/>
  <c r="E91" i="4"/>
  <c r="E92" i="4"/>
  <c r="B79" i="4"/>
  <c r="B11" i="4"/>
  <c r="B12" i="4"/>
  <c r="B13" i="4"/>
  <c r="B80" i="4"/>
  <c r="B14" i="4"/>
  <c r="B15" i="4"/>
  <c r="B16" i="4"/>
  <c r="B17" i="4"/>
  <c r="B18" i="4"/>
  <c r="B19" i="4"/>
  <c r="B24" i="4"/>
  <c r="B26" i="4"/>
  <c r="B28" i="4"/>
  <c r="B29" i="4"/>
  <c r="B30" i="4"/>
  <c r="B31" i="4"/>
  <c r="B81" i="4"/>
  <c r="B32" i="4"/>
  <c r="B33" i="4"/>
  <c r="B34" i="4"/>
  <c r="B82" i="4"/>
  <c r="B83" i="4"/>
  <c r="B37" i="4"/>
  <c r="B84" i="4"/>
  <c r="B85" i="4"/>
  <c r="B38" i="4"/>
  <c r="B86" i="4"/>
  <c r="B87" i="4"/>
  <c r="B88" i="4"/>
  <c r="B89" i="4"/>
  <c r="B39" i="4"/>
  <c r="B40" i="4"/>
  <c r="B90" i="4"/>
  <c r="B91" i="4"/>
  <c r="B92" i="4"/>
  <c r="B93" i="4"/>
  <c r="B94" i="4"/>
  <c r="B46" i="4"/>
  <c r="B47" i="4"/>
  <c r="B50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20" i="4"/>
  <c r="B21" i="4"/>
  <c r="B22" i="4"/>
  <c r="B23" i="4"/>
  <c r="B125" i="4"/>
  <c r="B25" i="4"/>
  <c r="B27" i="4"/>
  <c r="B126" i="4"/>
  <c r="B127" i="4"/>
  <c r="B35" i="4"/>
  <c r="B36" i="4"/>
  <c r="B128" i="4"/>
  <c r="B41" i="4"/>
  <c r="B129" i="4"/>
  <c r="B42" i="4"/>
  <c r="B130" i="4"/>
  <c r="B131" i="4"/>
  <c r="B43" i="4"/>
  <c r="B132" i="4"/>
  <c r="B133" i="4"/>
  <c r="B44" i="4"/>
  <c r="B45" i="4"/>
  <c r="B134" i="4"/>
  <c r="B135" i="4"/>
  <c r="B48" i="4"/>
  <c r="B49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136" i="4"/>
  <c r="B70" i="4"/>
  <c r="B137" i="4"/>
  <c r="B71" i="4"/>
  <c r="B72" i="4"/>
  <c r="B73" i="4"/>
  <c r="B74" i="4"/>
  <c r="B75" i="4"/>
  <c r="B76" i="4"/>
  <c r="B77" i="4"/>
  <c r="B78" i="4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" i="3"/>
  <c r="Q9" i="3"/>
  <c r="Q10" i="3" s="1"/>
  <c r="Q11" i="3" s="1"/>
  <c r="Q176" i="3"/>
  <c r="Q175" i="3"/>
  <c r="F16" i="3"/>
  <c r="F17" i="3" s="1"/>
  <c r="C17" i="3"/>
  <c r="Q76" i="3"/>
  <c r="Q51" i="3"/>
  <c r="Q52" i="3"/>
  <c r="Q53" i="3"/>
  <c r="Q55" i="3"/>
  <c r="Q56" i="3"/>
  <c r="Q58" i="3"/>
  <c r="Q59" i="3"/>
  <c r="Q60" i="3"/>
  <c r="Q61" i="3"/>
  <c r="Q62" i="3"/>
  <c r="Q63" i="3"/>
  <c r="Q64" i="3"/>
  <c r="Q65" i="3"/>
  <c r="Q66" i="3"/>
  <c r="Q67" i="3"/>
  <c r="Q68" i="3"/>
  <c r="Q70" i="3"/>
  <c r="Q71" i="3"/>
  <c r="Q72" i="3"/>
  <c r="Q73" i="3"/>
  <c r="Q74" i="3"/>
  <c r="Q75" i="3"/>
  <c r="Q77" i="3"/>
  <c r="Q78" i="3"/>
  <c r="Q79" i="3"/>
  <c r="Q81" i="3"/>
  <c r="Q83" i="3"/>
  <c r="Q84" i="3"/>
  <c r="Q86" i="3"/>
  <c r="Q87" i="3"/>
  <c r="Q88" i="3"/>
  <c r="Q90" i="3"/>
  <c r="Q91" i="3"/>
  <c r="Q93" i="3"/>
  <c r="Q94" i="3"/>
  <c r="Q97" i="3"/>
  <c r="Q102" i="3"/>
  <c r="Q103" i="3"/>
  <c r="Q107" i="3"/>
  <c r="Q109" i="3"/>
  <c r="Q118" i="3"/>
  <c r="Q120" i="3"/>
  <c r="Q125" i="3"/>
  <c r="Q127" i="3"/>
  <c r="Q128" i="3"/>
  <c r="Q130" i="3"/>
  <c r="Q133" i="3"/>
  <c r="Q136" i="3"/>
  <c r="Q137" i="3"/>
  <c r="Q138" i="3"/>
  <c r="Q139" i="3"/>
  <c r="Q140" i="3"/>
  <c r="Q146" i="3"/>
  <c r="Q147" i="3"/>
  <c r="Q148" i="3"/>
  <c r="Q149" i="3"/>
  <c r="Q150" i="3"/>
  <c r="Q151" i="3"/>
  <c r="Q152" i="3"/>
  <c r="Q155" i="3"/>
  <c r="Q156" i="3"/>
  <c r="Q157" i="3"/>
  <c r="Q158" i="3"/>
  <c r="Q159" i="3"/>
  <c r="Q160" i="3"/>
  <c r="Q161" i="3"/>
  <c r="Q162" i="3"/>
  <c r="Q164" i="3"/>
  <c r="Q165" i="3"/>
  <c r="Q167" i="3"/>
  <c r="Q169" i="3"/>
  <c r="Q170" i="3"/>
  <c r="Q171" i="3"/>
  <c r="Q172" i="3"/>
  <c r="Q173" i="3"/>
  <c r="Q174" i="3"/>
  <c r="G4" i="2"/>
  <c r="G3" i="2"/>
  <c r="G5" i="2"/>
  <c r="W6" i="2"/>
  <c r="G6" i="2"/>
  <c r="G2" i="2"/>
  <c r="G7" i="2"/>
  <c r="C21" i="2"/>
  <c r="E21" i="2"/>
  <c r="F21" i="2"/>
  <c r="P21" i="2"/>
  <c r="W3" i="2"/>
  <c r="W4" i="2"/>
  <c r="W7" i="2"/>
  <c r="W8" i="2"/>
  <c r="W11" i="2"/>
  <c r="W12" i="2"/>
  <c r="W15" i="2"/>
  <c r="W16" i="2"/>
  <c r="C7" i="2"/>
  <c r="C8" i="2"/>
  <c r="E26" i="2"/>
  <c r="F26" i="2"/>
  <c r="P26" i="2"/>
  <c r="D9" i="2"/>
  <c r="E9" i="2"/>
  <c r="E14" i="2"/>
  <c r="E15" i="2" s="1"/>
  <c r="C17" i="2"/>
  <c r="Q21" i="2"/>
  <c r="Q22" i="2"/>
  <c r="E23" i="2"/>
  <c r="F23" i="2"/>
  <c r="G23" i="2"/>
  <c r="I23" i="2"/>
  <c r="Q23" i="2"/>
  <c r="E24" i="2"/>
  <c r="F24" i="2"/>
  <c r="Q24" i="2"/>
  <c r="E25" i="2"/>
  <c r="F25" i="2"/>
  <c r="G25" i="2"/>
  <c r="I25" i="2"/>
  <c r="Q25" i="2"/>
  <c r="G26" i="2"/>
  <c r="N26" i="2"/>
  <c r="Q26" i="2"/>
  <c r="E27" i="2"/>
  <c r="F27" i="2"/>
  <c r="Q27" i="2"/>
  <c r="Q28" i="2"/>
  <c r="E29" i="2"/>
  <c r="F29" i="2"/>
  <c r="P29" i="2"/>
  <c r="G29" i="2"/>
  <c r="I29" i="2"/>
  <c r="Q29" i="2"/>
  <c r="E30" i="2"/>
  <c r="F30" i="2"/>
  <c r="Q30" i="2"/>
  <c r="E31" i="2"/>
  <c r="F31" i="2"/>
  <c r="G31" i="2"/>
  <c r="I31" i="2"/>
  <c r="Q31" i="2"/>
  <c r="Q32" i="2"/>
  <c r="E33" i="2"/>
  <c r="F33" i="2"/>
  <c r="P33" i="2"/>
  <c r="R33" i="2"/>
  <c r="G33" i="2"/>
  <c r="J33" i="2"/>
  <c r="Q33" i="2"/>
  <c r="E34" i="2"/>
  <c r="F34" i="2"/>
  <c r="Q34" i="2"/>
  <c r="E35" i="2"/>
  <c r="F35" i="2"/>
  <c r="G35" i="2"/>
  <c r="J35" i="2"/>
  <c r="Q35" i="2"/>
  <c r="Q36" i="2"/>
  <c r="E37" i="2"/>
  <c r="F37" i="2"/>
  <c r="P37" i="2"/>
  <c r="R37" i="2"/>
  <c r="G37" i="2"/>
  <c r="N37" i="2"/>
  <c r="Q37" i="2"/>
  <c r="E38" i="2"/>
  <c r="F38" i="2"/>
  <c r="Q38" i="2"/>
  <c r="E39" i="2"/>
  <c r="F39" i="2"/>
  <c r="G39" i="2"/>
  <c r="I39" i="2"/>
  <c r="Q39" i="2"/>
  <c r="Q40" i="2"/>
  <c r="E41" i="2"/>
  <c r="F41" i="2"/>
  <c r="G41" i="2"/>
  <c r="N41" i="2"/>
  <c r="Q41" i="2"/>
  <c r="E42" i="2"/>
  <c r="F42" i="2"/>
  <c r="Q42" i="2"/>
  <c r="E43" i="2"/>
  <c r="F43" i="2"/>
  <c r="G43" i="2"/>
  <c r="I43" i="2"/>
  <c r="Q43" i="2"/>
  <c r="Q44" i="2"/>
  <c r="E45" i="2"/>
  <c r="F45" i="2"/>
  <c r="P45" i="2"/>
  <c r="G45" i="2"/>
  <c r="I45" i="2"/>
  <c r="Q45" i="2"/>
  <c r="E46" i="2"/>
  <c r="F46" i="2"/>
  <c r="Q46" i="2"/>
  <c r="E47" i="2"/>
  <c r="F47" i="2"/>
  <c r="G47" i="2"/>
  <c r="J47" i="2"/>
  <c r="Q47" i="2"/>
  <c r="Q48" i="2"/>
  <c r="E49" i="2"/>
  <c r="F49" i="2"/>
  <c r="P49" i="2"/>
  <c r="R49" i="2"/>
  <c r="G49" i="2"/>
  <c r="I49" i="2"/>
  <c r="Q49" i="2"/>
  <c r="E50" i="2"/>
  <c r="F50" i="2"/>
  <c r="Q50" i="2"/>
  <c r="E51" i="2"/>
  <c r="F51" i="2"/>
  <c r="G51" i="2"/>
  <c r="J51" i="2"/>
  <c r="Q51" i="2"/>
  <c r="Q52" i="2"/>
  <c r="E53" i="2"/>
  <c r="F53" i="2"/>
  <c r="P53" i="2"/>
  <c r="Q53" i="2"/>
  <c r="E54" i="2"/>
  <c r="F54" i="2"/>
  <c r="Q54" i="2"/>
  <c r="E55" i="2"/>
  <c r="F55" i="2"/>
  <c r="G55" i="2"/>
  <c r="N55" i="2"/>
  <c r="Q55" i="2"/>
  <c r="Q56" i="2"/>
  <c r="E57" i="2"/>
  <c r="F57" i="2"/>
  <c r="P57" i="2"/>
  <c r="Q57" i="2"/>
  <c r="E58" i="2"/>
  <c r="F58" i="2"/>
  <c r="Q58" i="2"/>
  <c r="E59" i="2"/>
  <c r="F59" i="2"/>
  <c r="G59" i="2"/>
  <c r="J59" i="2"/>
  <c r="Q59" i="2"/>
  <c r="Q60" i="2"/>
  <c r="E61" i="2"/>
  <c r="F61" i="2"/>
  <c r="P61" i="2"/>
  <c r="G61" i="2"/>
  <c r="J61" i="2"/>
  <c r="Q61" i="2"/>
  <c r="E62" i="2"/>
  <c r="F62" i="2"/>
  <c r="Q62" i="2"/>
  <c r="Q63" i="2"/>
  <c r="E64" i="2"/>
  <c r="F64" i="2"/>
  <c r="Q64" i="2"/>
  <c r="Q65" i="2"/>
  <c r="E66" i="2"/>
  <c r="F66" i="2"/>
  <c r="G66" i="2"/>
  <c r="J66" i="2"/>
  <c r="Q66" i="2"/>
  <c r="Q67" i="2"/>
  <c r="E68" i="2"/>
  <c r="F68" i="2"/>
  <c r="Q68" i="2"/>
  <c r="Q69" i="2"/>
  <c r="E70" i="2"/>
  <c r="F70" i="2"/>
  <c r="Q70" i="2"/>
  <c r="Q71" i="2"/>
  <c r="E72" i="2"/>
  <c r="F72" i="2"/>
  <c r="Q72" i="2"/>
  <c r="Q73" i="2"/>
  <c r="E74" i="2"/>
  <c r="F74" i="2"/>
  <c r="G74" i="2"/>
  <c r="J74" i="2"/>
  <c r="Q74" i="2"/>
  <c r="Q75" i="2"/>
  <c r="E76" i="2"/>
  <c r="F76" i="2"/>
  <c r="Q76" i="2"/>
  <c r="Q77" i="2"/>
  <c r="E78" i="2"/>
  <c r="F78" i="2"/>
  <c r="Q78" i="2"/>
  <c r="Q79" i="2"/>
  <c r="E80" i="2"/>
  <c r="F80" i="2"/>
  <c r="Q80" i="2"/>
  <c r="Q81" i="2"/>
  <c r="E82" i="2"/>
  <c r="F82" i="2"/>
  <c r="G82" i="2"/>
  <c r="J82" i="2"/>
  <c r="Q82" i="2"/>
  <c r="Q83" i="2"/>
  <c r="E84" i="2"/>
  <c r="F84" i="2"/>
  <c r="Q84" i="2"/>
  <c r="Q85" i="2"/>
  <c r="E86" i="2"/>
  <c r="F86" i="2"/>
  <c r="Q86" i="2"/>
  <c r="Q87" i="2"/>
  <c r="E88" i="2"/>
  <c r="F88" i="2"/>
  <c r="Q88" i="2"/>
  <c r="Q89" i="2"/>
  <c r="E90" i="2"/>
  <c r="F90" i="2"/>
  <c r="G90" i="2"/>
  <c r="J90" i="2"/>
  <c r="Q90" i="2"/>
  <c r="Q91" i="2"/>
  <c r="E92" i="2"/>
  <c r="F92" i="2"/>
  <c r="Q92" i="2"/>
  <c r="Q93" i="2"/>
  <c r="E94" i="2"/>
  <c r="F94" i="2"/>
  <c r="Q94" i="2"/>
  <c r="Q95" i="2"/>
  <c r="E96" i="2"/>
  <c r="F96" i="2"/>
  <c r="Q96" i="2"/>
  <c r="Q97" i="2"/>
  <c r="C7" i="1"/>
  <c r="C8" i="1"/>
  <c r="E86" i="1"/>
  <c r="F86" i="1"/>
  <c r="G86" i="1"/>
  <c r="J86" i="1"/>
  <c r="E89" i="1"/>
  <c r="F89" i="1"/>
  <c r="E94" i="1"/>
  <c r="F94" i="1"/>
  <c r="E95" i="1"/>
  <c r="F95" i="1"/>
  <c r="G95" i="1"/>
  <c r="J95" i="1"/>
  <c r="E97" i="1"/>
  <c r="F97" i="1"/>
  <c r="G97" i="1"/>
  <c r="J97" i="1"/>
  <c r="E68" i="1"/>
  <c r="F68" i="1"/>
  <c r="G68" i="1"/>
  <c r="N68" i="1"/>
  <c r="E58" i="1"/>
  <c r="F58" i="1"/>
  <c r="G58" i="1"/>
  <c r="J58" i="1"/>
  <c r="E59" i="1"/>
  <c r="F59" i="1"/>
  <c r="E60" i="1"/>
  <c r="F60" i="1"/>
  <c r="G60" i="1"/>
  <c r="J60" i="1"/>
  <c r="E63" i="1"/>
  <c r="F63" i="1"/>
  <c r="E69" i="1"/>
  <c r="F69" i="1"/>
  <c r="G69" i="1"/>
  <c r="J69" i="1"/>
  <c r="E70" i="1"/>
  <c r="F70" i="1"/>
  <c r="E73" i="1"/>
  <c r="F73" i="1"/>
  <c r="G73" i="1"/>
  <c r="J73" i="1"/>
  <c r="E75" i="1"/>
  <c r="F75" i="1"/>
  <c r="G75" i="1"/>
  <c r="K75" i="1"/>
  <c r="E77" i="1"/>
  <c r="F77" i="1"/>
  <c r="G77" i="1"/>
  <c r="J77" i="1"/>
  <c r="E79" i="1"/>
  <c r="F79" i="1"/>
  <c r="G79" i="1"/>
  <c r="J79" i="1"/>
  <c r="E82" i="1"/>
  <c r="F82" i="1"/>
  <c r="E87" i="1"/>
  <c r="F87" i="1"/>
  <c r="E90" i="1"/>
  <c r="F90" i="1"/>
  <c r="G90" i="1"/>
  <c r="J90" i="1"/>
  <c r="G11" i="1"/>
  <c r="F11" i="1"/>
  <c r="Q64" i="1"/>
  <c r="Q86" i="1"/>
  <c r="Q89" i="1"/>
  <c r="Q88" i="1"/>
  <c r="Q91" i="1"/>
  <c r="Q93" i="1"/>
  <c r="Q94" i="1"/>
  <c r="Q95" i="1"/>
  <c r="Q96" i="1"/>
  <c r="Q97" i="1"/>
  <c r="Q67" i="1"/>
  <c r="Q68" i="1"/>
  <c r="C21" i="1"/>
  <c r="Q92" i="1"/>
  <c r="E50" i="1"/>
  <c r="F50" i="1"/>
  <c r="E51" i="1"/>
  <c r="F51" i="1"/>
  <c r="G51" i="1"/>
  <c r="J51" i="1"/>
  <c r="E52" i="1"/>
  <c r="F52" i="1"/>
  <c r="G52" i="1"/>
  <c r="J52" i="1"/>
  <c r="E53" i="1"/>
  <c r="F53" i="1"/>
  <c r="E56" i="1"/>
  <c r="F56" i="1"/>
  <c r="G56" i="1"/>
  <c r="J56" i="1"/>
  <c r="E22" i="1"/>
  <c r="F22" i="1"/>
  <c r="G22" i="1"/>
  <c r="I22" i="1"/>
  <c r="E23" i="1"/>
  <c r="F23" i="1"/>
  <c r="G23" i="1"/>
  <c r="I23" i="1"/>
  <c r="E24" i="1"/>
  <c r="F24" i="1"/>
  <c r="E25" i="1"/>
  <c r="F25" i="1"/>
  <c r="E27" i="1"/>
  <c r="F27" i="1"/>
  <c r="E28" i="1"/>
  <c r="F28" i="1"/>
  <c r="G28" i="1"/>
  <c r="I28" i="1"/>
  <c r="E30" i="1"/>
  <c r="F30" i="1"/>
  <c r="E31" i="1"/>
  <c r="F31" i="1"/>
  <c r="G31" i="1"/>
  <c r="I31" i="1"/>
  <c r="E32" i="1"/>
  <c r="F32" i="1"/>
  <c r="G32" i="1"/>
  <c r="I32" i="1"/>
  <c r="E33" i="1"/>
  <c r="F33" i="1"/>
  <c r="E35" i="1"/>
  <c r="F35" i="1"/>
  <c r="E36" i="1"/>
  <c r="F36" i="1"/>
  <c r="E38" i="1"/>
  <c r="F38" i="1"/>
  <c r="G38" i="1"/>
  <c r="N38" i="1"/>
  <c r="E39" i="1"/>
  <c r="F39" i="1"/>
  <c r="G39" i="1"/>
  <c r="I39" i="1"/>
  <c r="E40" i="1"/>
  <c r="F40" i="1"/>
  <c r="E41" i="1"/>
  <c r="F41" i="1"/>
  <c r="E43" i="1"/>
  <c r="F43" i="1"/>
  <c r="G43" i="1"/>
  <c r="I43" i="1"/>
  <c r="E44" i="1"/>
  <c r="F44" i="1"/>
  <c r="G44" i="1"/>
  <c r="J44" i="1"/>
  <c r="E46" i="1"/>
  <c r="F46" i="1"/>
  <c r="E47" i="1"/>
  <c r="F47" i="1"/>
  <c r="G47" i="1"/>
  <c r="J47" i="1"/>
  <c r="E48" i="1"/>
  <c r="F48" i="1"/>
  <c r="G48" i="1"/>
  <c r="I48" i="1"/>
  <c r="E14" i="1"/>
  <c r="C17" i="1"/>
  <c r="Q90" i="1"/>
  <c r="Q85" i="1"/>
  <c r="Q83" i="1"/>
  <c r="Q84" i="1"/>
  <c r="Q87" i="1"/>
  <c r="G50" i="1"/>
  <c r="I50" i="1"/>
  <c r="Q78" i="1"/>
  <c r="Q79" i="1"/>
  <c r="Q80" i="1"/>
  <c r="Q81" i="1"/>
  <c r="Q82" i="1"/>
  <c r="Q70" i="1"/>
  <c r="Q77" i="1"/>
  <c r="Q74" i="1"/>
  <c r="Q73" i="1"/>
  <c r="Q69" i="1"/>
  <c r="G25" i="1"/>
  <c r="I25" i="1"/>
  <c r="G30" i="1"/>
  <c r="I30" i="1"/>
  <c r="G35" i="1"/>
  <c r="J35" i="1"/>
  <c r="G36" i="1"/>
  <c r="J36" i="1"/>
  <c r="G40" i="1"/>
  <c r="G46" i="1"/>
  <c r="Q71" i="1"/>
  <c r="Q72" i="1"/>
  <c r="Q76" i="1"/>
  <c r="Q75" i="1"/>
  <c r="Q62" i="1"/>
  <c r="Q66" i="1"/>
  <c r="Q56" i="1"/>
  <c r="Q58" i="1"/>
  <c r="Q59" i="1"/>
  <c r="Q65" i="1"/>
  <c r="Q63" i="1"/>
  <c r="Q22" i="1"/>
  <c r="Q23" i="1"/>
  <c r="Q24" i="1"/>
  <c r="Q25" i="1"/>
  <c r="Q27" i="1"/>
  <c r="Q28" i="1"/>
  <c r="Q29" i="1"/>
  <c r="Q32" i="1"/>
  <c r="Q30" i="1"/>
  <c r="Q31" i="1"/>
  <c r="Q46" i="1"/>
  <c r="Q48" i="1"/>
  <c r="Q49" i="1"/>
  <c r="Q50" i="1"/>
  <c r="Q39" i="1"/>
  <c r="Q43" i="1"/>
  <c r="Q45" i="1"/>
  <c r="Q26" i="1"/>
  <c r="Q33" i="1"/>
  <c r="Q34" i="1"/>
  <c r="Q35" i="1"/>
  <c r="Q42" i="1"/>
  <c r="Q44" i="1"/>
  <c r="Q53" i="1"/>
  <c r="Q54" i="1"/>
  <c r="Q47" i="1"/>
  <c r="Q51" i="1"/>
  <c r="Q52" i="1"/>
  <c r="Q57" i="1"/>
  <c r="Q60" i="1"/>
  <c r="Q61" i="1"/>
  <c r="Q36" i="1"/>
  <c r="Q37" i="1"/>
  <c r="Q38" i="1"/>
  <c r="Q40" i="1"/>
  <c r="Q41" i="1"/>
  <c r="Q55" i="1"/>
  <c r="N40" i="1"/>
  <c r="I46" i="1"/>
  <c r="Q21" i="1"/>
  <c r="P86" i="2"/>
  <c r="R86" i="2"/>
  <c r="G86" i="2"/>
  <c r="J86" i="2"/>
  <c r="P58" i="2"/>
  <c r="R58" i="2"/>
  <c r="G58" i="2"/>
  <c r="J58" i="2"/>
  <c r="P94" i="2"/>
  <c r="R94" i="2"/>
  <c r="G94" i="2"/>
  <c r="J94" i="2"/>
  <c r="P80" i="2"/>
  <c r="R80" i="2"/>
  <c r="G80" i="2"/>
  <c r="J80" i="2"/>
  <c r="P88" i="2"/>
  <c r="G88" i="2"/>
  <c r="J88" i="2"/>
  <c r="P46" i="2"/>
  <c r="G46" i="2"/>
  <c r="I46" i="2"/>
  <c r="P30" i="2"/>
  <c r="G30" i="2"/>
  <c r="I30" i="2"/>
  <c r="P96" i="2"/>
  <c r="G96" i="2"/>
  <c r="J96" i="2"/>
  <c r="P62" i="2"/>
  <c r="G62" i="2"/>
  <c r="J62" i="2"/>
  <c r="P78" i="2"/>
  <c r="G78" i="2"/>
  <c r="J78" i="2"/>
  <c r="G50" i="2"/>
  <c r="I50" i="2"/>
  <c r="P50" i="2"/>
  <c r="E42" i="1"/>
  <c r="F42" i="1"/>
  <c r="G42" i="1"/>
  <c r="J42" i="1"/>
  <c r="E37" i="1"/>
  <c r="F37" i="1"/>
  <c r="E26" i="1"/>
  <c r="F26" i="1"/>
  <c r="G26" i="1"/>
  <c r="N26" i="1"/>
  <c r="E21" i="1"/>
  <c r="F21" i="1"/>
  <c r="E83" i="1"/>
  <c r="F83" i="1"/>
  <c r="G83" i="1"/>
  <c r="J83" i="1"/>
  <c r="E62" i="1"/>
  <c r="F62" i="1"/>
  <c r="G62" i="1"/>
  <c r="E67" i="1"/>
  <c r="F67" i="1"/>
  <c r="G67" i="1"/>
  <c r="N67" i="1"/>
  <c r="E88" i="1"/>
  <c r="F88" i="1"/>
  <c r="G88" i="1"/>
  <c r="J88" i="1"/>
  <c r="E91" i="1"/>
  <c r="F91" i="1"/>
  <c r="G91" i="1"/>
  <c r="J91" i="1"/>
  <c r="G94" i="1"/>
  <c r="J94" i="1"/>
  <c r="E57" i="1"/>
  <c r="F57" i="1"/>
  <c r="G57" i="1"/>
  <c r="J57" i="1"/>
  <c r="G59" i="1"/>
  <c r="J59" i="1"/>
  <c r="E66" i="1"/>
  <c r="F66" i="1"/>
  <c r="G66" i="1"/>
  <c r="J66" i="1"/>
  <c r="G70" i="1"/>
  <c r="J70" i="1"/>
  <c r="E76" i="1"/>
  <c r="F76" i="1"/>
  <c r="G76" i="1"/>
  <c r="K76" i="1"/>
  <c r="E84" i="1"/>
  <c r="F84" i="1"/>
  <c r="G84" i="1"/>
  <c r="J84" i="1"/>
  <c r="G87" i="1"/>
  <c r="K87" i="1"/>
  <c r="G53" i="1"/>
  <c r="J53" i="1"/>
  <c r="G37" i="1"/>
  <c r="N37" i="1"/>
  <c r="E64" i="1"/>
  <c r="F64" i="1"/>
  <c r="G64" i="1"/>
  <c r="J64" i="1"/>
  <c r="G89" i="1"/>
  <c r="J89" i="1"/>
  <c r="E96" i="1"/>
  <c r="F96" i="1"/>
  <c r="G96" i="1"/>
  <c r="J96" i="1"/>
  <c r="E61" i="1"/>
  <c r="F61" i="1"/>
  <c r="G61" i="1"/>
  <c r="J61" i="1"/>
  <c r="G63" i="1"/>
  <c r="K63" i="1"/>
  <c r="E72" i="1"/>
  <c r="F72" i="1"/>
  <c r="G72" i="1"/>
  <c r="J72" i="1"/>
  <c r="E80" i="1"/>
  <c r="F80" i="1"/>
  <c r="G80" i="1"/>
  <c r="J80" i="1"/>
  <c r="G82" i="1"/>
  <c r="J82" i="1"/>
  <c r="E92" i="1"/>
  <c r="F92" i="1"/>
  <c r="G92" i="1"/>
  <c r="N92" i="1"/>
  <c r="G24" i="1"/>
  <c r="I24" i="1"/>
  <c r="G33" i="1"/>
  <c r="J33" i="1"/>
  <c r="G41" i="1"/>
  <c r="N41" i="1"/>
  <c r="G57" i="2"/>
  <c r="J57" i="2"/>
  <c r="P64" i="2"/>
  <c r="R64" i="2"/>
  <c r="G64" i="2"/>
  <c r="J64" i="2"/>
  <c r="G42" i="2"/>
  <c r="J42" i="2"/>
  <c r="P42" i="2"/>
  <c r="R61" i="2"/>
  <c r="R45" i="2"/>
  <c r="R29" i="2"/>
  <c r="P41" i="2"/>
  <c r="R41" i="2"/>
  <c r="G92" i="2"/>
  <c r="N92" i="2"/>
  <c r="P92" i="2"/>
  <c r="G76" i="2"/>
  <c r="K76" i="2"/>
  <c r="P76" i="2"/>
  <c r="P72" i="2"/>
  <c r="R72" i="2"/>
  <c r="G72" i="2"/>
  <c r="J72" i="2"/>
  <c r="P70" i="2"/>
  <c r="R70" i="2"/>
  <c r="G70" i="2"/>
  <c r="J70" i="2"/>
  <c r="G68" i="2"/>
  <c r="N68" i="2"/>
  <c r="P68" i="2"/>
  <c r="P54" i="2"/>
  <c r="R54" i="2"/>
  <c r="G54" i="2"/>
  <c r="J54" i="2"/>
  <c r="R26" i="2"/>
  <c r="E55" i="1"/>
  <c r="F55" i="1"/>
  <c r="G55" i="1"/>
  <c r="N55" i="1"/>
  <c r="E85" i="1"/>
  <c r="F85" i="1"/>
  <c r="G85" i="1"/>
  <c r="J85" i="1"/>
  <c r="E78" i="1"/>
  <c r="F78" i="1"/>
  <c r="G78" i="1"/>
  <c r="J78" i="1"/>
  <c r="E71" i="1"/>
  <c r="F71" i="1"/>
  <c r="G71" i="1"/>
  <c r="J71" i="1"/>
  <c r="E93" i="1"/>
  <c r="F93" i="1"/>
  <c r="G93" i="1"/>
  <c r="J93" i="1"/>
  <c r="G34" i="2"/>
  <c r="J34" i="2"/>
  <c r="P34" i="2"/>
  <c r="R34" i="2"/>
  <c r="P24" i="2"/>
  <c r="G24" i="2"/>
  <c r="I24" i="2"/>
  <c r="E45" i="1"/>
  <c r="F45" i="1"/>
  <c r="G45" i="1"/>
  <c r="I45" i="1"/>
  <c r="E34" i="1"/>
  <c r="F34" i="1"/>
  <c r="G34" i="1"/>
  <c r="J34" i="1"/>
  <c r="E29" i="1"/>
  <c r="F29" i="1"/>
  <c r="G29" i="1"/>
  <c r="I29" i="1"/>
  <c r="E54" i="1"/>
  <c r="F54" i="1"/>
  <c r="G54" i="1"/>
  <c r="J54" i="1"/>
  <c r="E49" i="1"/>
  <c r="F49" i="1"/>
  <c r="G49" i="1"/>
  <c r="I49" i="1"/>
  <c r="E81" i="1"/>
  <c r="F81" i="1"/>
  <c r="G81" i="1"/>
  <c r="J81" i="1"/>
  <c r="E74" i="1"/>
  <c r="F74" i="1"/>
  <c r="G74" i="1"/>
  <c r="J74" i="1"/>
  <c r="E65" i="1"/>
  <c r="F65" i="1"/>
  <c r="G65" i="1"/>
  <c r="J65" i="1"/>
  <c r="G53" i="2"/>
  <c r="J53" i="2"/>
  <c r="P38" i="2"/>
  <c r="G38" i="2"/>
  <c r="N38" i="2"/>
  <c r="P90" i="2"/>
  <c r="R90" i="2"/>
  <c r="F31" i="3"/>
  <c r="E104" i="4"/>
  <c r="O12" i="5"/>
  <c r="G84" i="2"/>
  <c r="J84" i="2"/>
  <c r="P84" i="2"/>
  <c r="P25" i="2"/>
  <c r="R25" i="2"/>
  <c r="P12" i="5"/>
  <c r="G21" i="2"/>
  <c r="R21" i="2"/>
  <c r="W10" i="2"/>
  <c r="P66" i="2"/>
  <c r="R66" i="2"/>
  <c r="P74" i="2"/>
  <c r="R74" i="2"/>
  <c r="P82" i="2"/>
  <c r="R82" i="2"/>
  <c r="E97" i="2"/>
  <c r="F97" i="2"/>
  <c r="E93" i="2"/>
  <c r="F93" i="2"/>
  <c r="E89" i="2"/>
  <c r="F89" i="2"/>
  <c r="E85" i="2"/>
  <c r="F85" i="2"/>
  <c r="E81" i="2"/>
  <c r="F81" i="2"/>
  <c r="E77" i="2"/>
  <c r="F77" i="2"/>
  <c r="E73" i="2"/>
  <c r="F73" i="2"/>
  <c r="E69" i="2"/>
  <c r="F69" i="2"/>
  <c r="E65" i="2"/>
  <c r="F65" i="2"/>
  <c r="E56" i="2"/>
  <c r="F56" i="2"/>
  <c r="E48" i="2"/>
  <c r="F48" i="2"/>
  <c r="E40" i="2"/>
  <c r="F40" i="2"/>
  <c r="E32" i="2"/>
  <c r="F32" i="2"/>
  <c r="E22" i="2"/>
  <c r="F22" i="2"/>
  <c r="W2" i="2"/>
  <c r="W9" i="2"/>
  <c r="P27" i="2"/>
  <c r="R27" i="2"/>
  <c r="P35" i="2"/>
  <c r="R35" i="2"/>
  <c r="P43" i="2"/>
  <c r="R43" i="2"/>
  <c r="P51" i="2"/>
  <c r="R51" i="2"/>
  <c r="P59" i="2"/>
  <c r="R59" i="2"/>
  <c r="P67" i="2"/>
  <c r="R67" i="2"/>
  <c r="P83" i="2"/>
  <c r="R83" i="2"/>
  <c r="E56" i="3"/>
  <c r="F56" i="3" s="1"/>
  <c r="E53" i="3"/>
  <c r="E12" i="5"/>
  <c r="E30" i="3"/>
  <c r="E27" i="3"/>
  <c r="E41" i="3"/>
  <c r="E38" i="3"/>
  <c r="W14" i="2"/>
  <c r="E58" i="3"/>
  <c r="E55" i="3"/>
  <c r="M12" i="5"/>
  <c r="E95" i="2"/>
  <c r="F95" i="2"/>
  <c r="G95" i="2"/>
  <c r="J95" i="2"/>
  <c r="E91" i="2"/>
  <c r="F91" i="2"/>
  <c r="G91" i="2"/>
  <c r="J91" i="2"/>
  <c r="E87" i="2"/>
  <c r="F87" i="2"/>
  <c r="G87" i="2"/>
  <c r="K87" i="2"/>
  <c r="E83" i="2"/>
  <c r="F83" i="2"/>
  <c r="G83" i="2"/>
  <c r="J83" i="2"/>
  <c r="E79" i="2"/>
  <c r="F79" i="2"/>
  <c r="G79" i="2"/>
  <c r="J79" i="2"/>
  <c r="E75" i="2"/>
  <c r="F75" i="2"/>
  <c r="G75" i="2"/>
  <c r="K75" i="2"/>
  <c r="E71" i="2"/>
  <c r="F71" i="2"/>
  <c r="G71" i="2"/>
  <c r="J71" i="2"/>
  <c r="E67" i="2"/>
  <c r="F67" i="2"/>
  <c r="G67" i="2"/>
  <c r="N67" i="2"/>
  <c r="E63" i="2"/>
  <c r="F63" i="2"/>
  <c r="G63" i="2"/>
  <c r="K63" i="2"/>
  <c r="E60" i="2"/>
  <c r="F60" i="2"/>
  <c r="E52" i="2"/>
  <c r="F52" i="2"/>
  <c r="E44" i="2"/>
  <c r="F44" i="2"/>
  <c r="E36" i="2"/>
  <c r="F36" i="2"/>
  <c r="E28" i="2"/>
  <c r="F28" i="2"/>
  <c r="W13" i="2"/>
  <c r="W5" i="2"/>
  <c r="P23" i="2"/>
  <c r="R23" i="2"/>
  <c r="P31" i="2"/>
  <c r="R31" i="2"/>
  <c r="P39" i="2"/>
  <c r="R39" i="2"/>
  <c r="P47" i="2"/>
  <c r="R47" i="2"/>
  <c r="P55" i="2"/>
  <c r="R55" i="2"/>
  <c r="P71" i="2"/>
  <c r="R71" i="2"/>
  <c r="P87" i="2"/>
  <c r="R87" i="2"/>
  <c r="E46" i="3"/>
  <c r="E43" i="3"/>
  <c r="E29" i="3"/>
  <c r="E26" i="3"/>
  <c r="E23" i="3"/>
  <c r="E54" i="3"/>
  <c r="E37" i="3"/>
  <c r="E110" i="4" s="1"/>
  <c r="B10" i="5"/>
  <c r="D14" i="3"/>
  <c r="D12" i="5"/>
  <c r="E185" i="3"/>
  <c r="F185" i="3" s="1"/>
  <c r="E175" i="3"/>
  <c r="F175" i="3" s="1"/>
  <c r="V175" i="3" s="1"/>
  <c r="E163" i="3"/>
  <c r="F163" i="3" s="1"/>
  <c r="E64" i="3"/>
  <c r="F64" i="3" s="1"/>
  <c r="E72" i="3"/>
  <c r="F72" i="3" s="1"/>
  <c r="E81" i="3"/>
  <c r="F81" i="3" s="1"/>
  <c r="E89" i="3"/>
  <c r="E93" i="3"/>
  <c r="E101" i="3"/>
  <c r="F101" i="3" s="1"/>
  <c r="E109" i="3"/>
  <c r="F109" i="3" s="1"/>
  <c r="E124" i="3"/>
  <c r="F124" i="3" s="1"/>
  <c r="E133" i="3"/>
  <c r="F133" i="3" s="1"/>
  <c r="P133" i="3" s="1"/>
  <c r="E148" i="3"/>
  <c r="F148" i="3" s="1"/>
  <c r="E156" i="3"/>
  <c r="F156" i="3" s="1"/>
  <c r="E178" i="3"/>
  <c r="F178" i="3"/>
  <c r="G178" i="3" s="1"/>
  <c r="E170" i="3"/>
  <c r="F170" i="3" s="1"/>
  <c r="E166" i="3"/>
  <c r="F166" i="3"/>
  <c r="V166" i="3" s="1"/>
  <c r="E114" i="3"/>
  <c r="F114" i="3" s="1"/>
  <c r="E129" i="3"/>
  <c r="F129" i="3" s="1"/>
  <c r="E142" i="3"/>
  <c r="F142" i="3" s="1"/>
  <c r="E153" i="3"/>
  <c r="F153" i="3" s="1"/>
  <c r="E154" i="3"/>
  <c r="F154" i="3" s="1"/>
  <c r="E67" i="3"/>
  <c r="F67" i="3" s="1"/>
  <c r="E75" i="3"/>
  <c r="E84" i="3"/>
  <c r="E92" i="3"/>
  <c r="E96" i="3"/>
  <c r="E104" i="3"/>
  <c r="F104" i="3" s="1"/>
  <c r="E116" i="3"/>
  <c r="F116" i="3" s="1"/>
  <c r="E127" i="3"/>
  <c r="F127" i="3" s="1"/>
  <c r="E138" i="3"/>
  <c r="F138" i="3" s="1"/>
  <c r="E157" i="3"/>
  <c r="F157" i="3" s="1"/>
  <c r="G157" i="3" s="1"/>
  <c r="K157" i="3" s="1"/>
  <c r="E181" i="3"/>
  <c r="F181" i="3" s="1"/>
  <c r="E173" i="3"/>
  <c r="F173" i="3" s="1"/>
  <c r="G173" i="3" s="1"/>
  <c r="E161" i="3"/>
  <c r="F161" i="3"/>
  <c r="G161" i="3" s="1"/>
  <c r="E62" i="3"/>
  <c r="E70" i="3"/>
  <c r="F70" i="3" s="1"/>
  <c r="G70" i="3" s="1"/>
  <c r="E79" i="3"/>
  <c r="E87" i="3"/>
  <c r="E99" i="3"/>
  <c r="E107" i="3"/>
  <c r="F107" i="3" s="1"/>
  <c r="E119" i="3"/>
  <c r="F119" i="3"/>
  <c r="G119" i="3" s="1"/>
  <c r="E131" i="3"/>
  <c r="F131" i="3" s="1"/>
  <c r="E146" i="3"/>
  <c r="F146" i="3" s="1"/>
  <c r="E158" i="3"/>
  <c r="F158" i="3" s="1"/>
  <c r="P158" i="3" s="1"/>
  <c r="E183" i="3"/>
  <c r="F183" i="3" s="1"/>
  <c r="G183" i="3" s="1"/>
  <c r="E176" i="3"/>
  <c r="F176" i="3" s="1"/>
  <c r="E168" i="3"/>
  <c r="F168" i="3" s="1"/>
  <c r="E164" i="3"/>
  <c r="F164" i="3" s="1"/>
  <c r="E111" i="3"/>
  <c r="F111" i="3" s="1"/>
  <c r="E121" i="3"/>
  <c r="F121" i="3"/>
  <c r="E134" i="3"/>
  <c r="F134" i="3" s="1"/>
  <c r="E143" i="3"/>
  <c r="F143" i="3" s="1"/>
  <c r="E65" i="3"/>
  <c r="F65" i="3" s="1"/>
  <c r="E73" i="3"/>
  <c r="F73" i="3" s="1"/>
  <c r="E82" i="3"/>
  <c r="E90" i="3"/>
  <c r="E94" i="3"/>
  <c r="F94" i="3" s="1"/>
  <c r="G94" i="3" s="1"/>
  <c r="K94" i="3" s="1"/>
  <c r="E102" i="3"/>
  <c r="F102" i="3" s="1"/>
  <c r="E110" i="3"/>
  <c r="F110" i="3" s="1"/>
  <c r="E125" i="3"/>
  <c r="F125" i="3" s="1"/>
  <c r="G127" i="3"/>
  <c r="E136" i="3"/>
  <c r="F136" i="3" s="1"/>
  <c r="E149" i="3"/>
  <c r="F149" i="3" s="1"/>
  <c r="E179" i="3"/>
  <c r="F179" i="3" s="1"/>
  <c r="E171" i="3"/>
  <c r="F171" i="3" s="1"/>
  <c r="E159" i="3"/>
  <c r="F159" i="3" s="1"/>
  <c r="G159" i="3" s="1"/>
  <c r="E167" i="3"/>
  <c r="F167" i="3" s="1"/>
  <c r="E68" i="3"/>
  <c r="F68" i="3"/>
  <c r="G68" i="3" s="1"/>
  <c r="E77" i="3"/>
  <c r="E85" i="3"/>
  <c r="F85" i="3" s="1"/>
  <c r="E97" i="3"/>
  <c r="E105" i="3"/>
  <c r="F105" i="3" s="1"/>
  <c r="E117" i="3"/>
  <c r="F117" i="3" s="1"/>
  <c r="G117" i="3" s="1"/>
  <c r="E128" i="3"/>
  <c r="F128" i="3"/>
  <c r="E139" i="3"/>
  <c r="F139" i="3" s="1"/>
  <c r="E150" i="3"/>
  <c r="F150" i="3" s="1"/>
  <c r="E182" i="3"/>
  <c r="F182" i="3" s="1"/>
  <c r="E174" i="3"/>
  <c r="F174" i="3"/>
  <c r="G174" i="3" s="1"/>
  <c r="E162" i="3"/>
  <c r="F162" i="3" s="1"/>
  <c r="E112" i="3"/>
  <c r="F112" i="3" s="1"/>
  <c r="P112" i="3" s="1"/>
  <c r="E122" i="3"/>
  <c r="F122" i="3" s="1"/>
  <c r="E135" i="3"/>
  <c r="F135" i="3" s="1"/>
  <c r="E144" i="3"/>
  <c r="F144" i="3" s="1"/>
  <c r="E63" i="3"/>
  <c r="E71" i="3"/>
  <c r="E80" i="3"/>
  <c r="E88" i="3"/>
  <c r="E100" i="3"/>
  <c r="F100" i="3"/>
  <c r="E108" i="3"/>
  <c r="F108" i="3" s="1"/>
  <c r="E120" i="3"/>
  <c r="F120" i="3" s="1"/>
  <c r="E132" i="3"/>
  <c r="F132" i="3" s="1"/>
  <c r="E147" i="3"/>
  <c r="F147" i="3" s="1"/>
  <c r="E151" i="3"/>
  <c r="F151" i="3" s="1"/>
  <c r="E177" i="3"/>
  <c r="F177" i="3" s="1"/>
  <c r="E169" i="3"/>
  <c r="F169" i="3" s="1"/>
  <c r="E165" i="3"/>
  <c r="F165" i="3" s="1"/>
  <c r="E66" i="3"/>
  <c r="E74" i="3"/>
  <c r="E83" i="3"/>
  <c r="E91" i="3"/>
  <c r="F91" i="3" s="1"/>
  <c r="E95" i="3"/>
  <c r="E103" i="3"/>
  <c r="F103" i="3" s="1"/>
  <c r="E115" i="3"/>
  <c r="F115" i="3" s="1"/>
  <c r="V115" i="3" s="1"/>
  <c r="E126" i="3"/>
  <c r="F126" i="3"/>
  <c r="G126" i="3" s="1"/>
  <c r="E137" i="3"/>
  <c r="F137" i="3" s="1"/>
  <c r="E152" i="3"/>
  <c r="F152" i="3" s="1"/>
  <c r="E184" i="3"/>
  <c r="F184" i="3" s="1"/>
  <c r="E172" i="3"/>
  <c r="F172" i="3"/>
  <c r="G172" i="3" s="1"/>
  <c r="K172" i="3" s="1"/>
  <c r="E123" i="3"/>
  <c r="F123" i="3" s="1"/>
  <c r="E69" i="3"/>
  <c r="E140" i="3"/>
  <c r="F140" i="3"/>
  <c r="G140" i="3" s="1"/>
  <c r="E160" i="3"/>
  <c r="F160" i="3" s="1"/>
  <c r="E113" i="3"/>
  <c r="F113" i="3" s="1"/>
  <c r="E78" i="3"/>
  <c r="E86" i="3"/>
  <c r="E180" i="3"/>
  <c r="F180" i="3" s="1"/>
  <c r="E106" i="3"/>
  <c r="F106" i="3" s="1"/>
  <c r="E141" i="3"/>
  <c r="F141" i="3" s="1"/>
  <c r="E130" i="3"/>
  <c r="F130" i="3" s="1"/>
  <c r="E145" i="3"/>
  <c r="F145" i="3" s="1"/>
  <c r="E155" i="3"/>
  <c r="F155" i="3" s="1"/>
  <c r="V155" i="3" s="1"/>
  <c r="E98" i="3"/>
  <c r="E118" i="3"/>
  <c r="F118" i="3"/>
  <c r="G118" i="3" s="1"/>
  <c r="K118" i="3" s="1"/>
  <c r="E24" i="3"/>
  <c r="E32" i="3"/>
  <c r="E40" i="3"/>
  <c r="E113" i="4" s="1"/>
  <c r="E48" i="3"/>
  <c r="E21" i="3"/>
  <c r="E28" i="3"/>
  <c r="E36" i="3"/>
  <c r="E44" i="3"/>
  <c r="E117" i="4" s="1"/>
  <c r="E52" i="3"/>
  <c r="E57" i="3"/>
  <c r="E34" i="3"/>
  <c r="E107" i="4" s="1"/>
  <c r="E49" i="3"/>
  <c r="E51" i="3"/>
  <c r="E60" i="3"/>
  <c r="E22" i="3"/>
  <c r="F22" i="3" s="1"/>
  <c r="E33" i="3"/>
  <c r="E106" i="4" s="1"/>
  <c r="E35" i="3"/>
  <c r="E50" i="3"/>
  <c r="E59" i="3"/>
  <c r="E61" i="3"/>
  <c r="F61" i="3" s="1"/>
  <c r="E45" i="3"/>
  <c r="E42" i="3"/>
  <c r="E39" i="3"/>
  <c r="E25" i="3"/>
  <c r="F25" i="3" s="1"/>
  <c r="L158" i="5"/>
  <c r="K158" i="5"/>
  <c r="K126" i="5"/>
  <c r="N12" i="5"/>
  <c r="G172" i="5"/>
  <c r="K172" i="5"/>
  <c r="G156" i="5"/>
  <c r="K156" i="5"/>
  <c r="G140" i="5"/>
  <c r="K140" i="5"/>
  <c r="J12" i="5"/>
  <c r="G160" i="5"/>
  <c r="K160" i="5"/>
  <c r="L160" i="5"/>
  <c r="G144" i="5"/>
  <c r="K144" i="5"/>
  <c r="L144" i="5"/>
  <c r="G128" i="5"/>
  <c r="K128" i="5"/>
  <c r="L128" i="5"/>
  <c r="L172" i="5"/>
  <c r="L126" i="5"/>
  <c r="K174" i="5"/>
  <c r="K142" i="5"/>
  <c r="G164" i="5"/>
  <c r="K164" i="5"/>
  <c r="G148" i="5"/>
  <c r="K148" i="5"/>
  <c r="G132" i="5"/>
  <c r="K132" i="5"/>
  <c r="G168" i="5"/>
  <c r="K168" i="5"/>
  <c r="L168" i="5"/>
  <c r="G152" i="5"/>
  <c r="K152" i="5"/>
  <c r="L152" i="5"/>
  <c r="G136" i="5"/>
  <c r="K136" i="5"/>
  <c r="L136" i="5"/>
  <c r="Q12" i="5"/>
  <c r="L120" i="5"/>
  <c r="L112" i="5"/>
  <c r="L104" i="5"/>
  <c r="L96" i="5"/>
  <c r="L89" i="5"/>
  <c r="L81" i="5"/>
  <c r="L72" i="5"/>
  <c r="L64" i="5"/>
  <c r="L56" i="5"/>
  <c r="L48" i="5"/>
  <c r="L40" i="5"/>
  <c r="L32" i="5"/>
  <c r="L24" i="5"/>
  <c r="K120" i="5"/>
  <c r="K112" i="5"/>
  <c r="K104" i="5"/>
  <c r="K96" i="5"/>
  <c r="K89" i="5"/>
  <c r="K81" i="5"/>
  <c r="K72" i="5"/>
  <c r="K64" i="5"/>
  <c r="K56" i="5"/>
  <c r="K48" i="5"/>
  <c r="K40" i="5"/>
  <c r="K32" i="5"/>
  <c r="K24" i="5"/>
  <c r="G12" i="5"/>
  <c r="H149" i="5"/>
  <c r="H117" i="5"/>
  <c r="H86" i="5"/>
  <c r="H53" i="5"/>
  <c r="F161" i="5"/>
  <c r="F129" i="5"/>
  <c r="F97" i="5"/>
  <c r="F65" i="5"/>
  <c r="F31" i="5"/>
  <c r="I149" i="5"/>
  <c r="F174" i="5"/>
  <c r="H170" i="5"/>
  <c r="I170" i="5"/>
  <c r="F165" i="5"/>
  <c r="F147" i="5"/>
  <c r="H147" i="5"/>
  <c r="F142" i="5"/>
  <c r="H138" i="5"/>
  <c r="I138" i="5"/>
  <c r="F133" i="5"/>
  <c r="F115" i="5"/>
  <c r="H115" i="5"/>
  <c r="F110" i="5"/>
  <c r="H106" i="5"/>
  <c r="I106" i="5"/>
  <c r="F101" i="5"/>
  <c r="F84" i="5"/>
  <c r="H84" i="5"/>
  <c r="F69" i="5"/>
  <c r="F51" i="5"/>
  <c r="H51" i="5"/>
  <c r="I167" i="5"/>
  <c r="I147" i="5"/>
  <c r="I135" i="5"/>
  <c r="I115" i="5"/>
  <c r="I103" i="5"/>
  <c r="I84" i="5"/>
  <c r="I71" i="5"/>
  <c r="I51" i="5"/>
  <c r="F155" i="5"/>
  <c r="H155" i="5"/>
  <c r="H146" i="5"/>
  <c r="I146" i="5"/>
  <c r="F123" i="5"/>
  <c r="H123" i="5"/>
  <c r="H114" i="5"/>
  <c r="I114" i="5"/>
  <c r="F91" i="5"/>
  <c r="H91" i="5"/>
  <c r="F59" i="5"/>
  <c r="H59" i="5"/>
  <c r="K124" i="5"/>
  <c r="K116" i="5"/>
  <c r="K108" i="5"/>
  <c r="K100" i="5"/>
  <c r="K92" i="5"/>
  <c r="K85" i="5"/>
  <c r="K77" i="5"/>
  <c r="K68" i="5"/>
  <c r="K60" i="5"/>
  <c r="K52" i="5"/>
  <c r="K44" i="5"/>
  <c r="K36" i="5"/>
  <c r="K28" i="5"/>
  <c r="H165" i="5"/>
  <c r="H153" i="5"/>
  <c r="H133" i="5"/>
  <c r="H121" i="5"/>
  <c r="H101" i="5"/>
  <c r="H90" i="5"/>
  <c r="H69" i="5"/>
  <c r="H57" i="5"/>
  <c r="I39" i="5"/>
  <c r="F145" i="5"/>
  <c r="F113" i="5"/>
  <c r="F82" i="5"/>
  <c r="F49" i="5"/>
  <c r="I12" i="5"/>
  <c r="F163" i="5"/>
  <c r="H163" i="5"/>
  <c r="H154" i="5"/>
  <c r="I154" i="5"/>
  <c r="F131" i="5"/>
  <c r="H131" i="5"/>
  <c r="H122" i="5"/>
  <c r="I122" i="5"/>
  <c r="F99" i="5"/>
  <c r="H99" i="5"/>
  <c r="F67" i="5"/>
  <c r="H67" i="5"/>
  <c r="F34" i="5"/>
  <c r="H34" i="5"/>
  <c r="I34" i="5"/>
  <c r="E76" i="3"/>
  <c r="F76" i="3" s="1"/>
  <c r="V76" i="3" s="1"/>
  <c r="I151" i="5"/>
  <c r="F171" i="5"/>
  <c r="H171" i="5"/>
  <c r="H162" i="5"/>
  <c r="I162" i="5"/>
  <c r="F139" i="5"/>
  <c r="H139" i="5"/>
  <c r="H130" i="5"/>
  <c r="I130" i="5"/>
  <c r="F107" i="5"/>
  <c r="H107" i="5"/>
  <c r="H98" i="5"/>
  <c r="I98" i="5"/>
  <c r="F76" i="5"/>
  <c r="H76" i="5"/>
  <c r="F43" i="5"/>
  <c r="H43" i="5"/>
  <c r="I74" i="5"/>
  <c r="I83" i="5"/>
  <c r="I75" i="5"/>
  <c r="I66" i="5"/>
  <c r="I58" i="5"/>
  <c r="Z31" i="3"/>
  <c r="Z24" i="3"/>
  <c r="Z28" i="3"/>
  <c r="P123" i="3"/>
  <c r="P178" i="3"/>
  <c r="Z25" i="3"/>
  <c r="Z29" i="3"/>
  <c r="Z26" i="3"/>
  <c r="Z30" i="3"/>
  <c r="P111" i="3"/>
  <c r="R111" i="3" s="1"/>
  <c r="T111" i="3" s="1"/>
  <c r="AA26" i="3"/>
  <c r="E105" i="4"/>
  <c r="F32" i="3"/>
  <c r="F98" i="3"/>
  <c r="E86" i="4"/>
  <c r="G111" i="3"/>
  <c r="P68" i="3"/>
  <c r="F99" i="3"/>
  <c r="E87" i="4"/>
  <c r="F93" i="3"/>
  <c r="E37" i="4"/>
  <c r="F29" i="3"/>
  <c r="E102" i="4"/>
  <c r="P63" i="2"/>
  <c r="R63" i="2"/>
  <c r="P28" i="2"/>
  <c r="G28" i="2"/>
  <c r="I28" i="2"/>
  <c r="E114" i="4"/>
  <c r="F41" i="3"/>
  <c r="P32" i="2"/>
  <c r="G32" i="2"/>
  <c r="I32" i="2"/>
  <c r="P81" i="2"/>
  <c r="G81" i="2"/>
  <c r="J81" i="2"/>
  <c r="R76" i="2"/>
  <c r="R42" i="2"/>
  <c r="R62" i="2"/>
  <c r="R88" i="2"/>
  <c r="F60" i="3"/>
  <c r="P60" i="3" s="1"/>
  <c r="E17" i="4"/>
  <c r="F28" i="3"/>
  <c r="E101" i="4"/>
  <c r="P172" i="3"/>
  <c r="F71" i="3"/>
  <c r="V71" i="3" s="1"/>
  <c r="E24" i="4"/>
  <c r="P162" i="3"/>
  <c r="P125" i="3"/>
  <c r="F90" i="3"/>
  <c r="E35" i="4"/>
  <c r="F62" i="3"/>
  <c r="E19" i="4"/>
  <c r="F84" i="3"/>
  <c r="E31" i="4"/>
  <c r="P36" i="2"/>
  <c r="R36" i="2"/>
  <c r="G36" i="2"/>
  <c r="J36" i="2"/>
  <c r="E14" i="4"/>
  <c r="F55" i="3"/>
  <c r="P40" i="2"/>
  <c r="R40" i="2"/>
  <c r="G40" i="2"/>
  <c r="N40" i="2"/>
  <c r="P85" i="2"/>
  <c r="G85" i="2"/>
  <c r="J85" i="2"/>
  <c r="R53" i="2"/>
  <c r="F39" i="3"/>
  <c r="E112" i="4"/>
  <c r="F57" i="3"/>
  <c r="E124" i="4"/>
  <c r="F42" i="3"/>
  <c r="E115" i="4"/>
  <c r="E123" i="4"/>
  <c r="F50" i="3"/>
  <c r="F51" i="3"/>
  <c r="E11" i="4"/>
  <c r="E97" i="4"/>
  <c r="F24" i="3"/>
  <c r="P24" i="3" s="1"/>
  <c r="F74" i="3"/>
  <c r="E25" i="4"/>
  <c r="F89" i="3"/>
  <c r="E82" i="4"/>
  <c r="F43" i="3"/>
  <c r="E116" i="4"/>
  <c r="P44" i="2"/>
  <c r="G44" i="2"/>
  <c r="J44" i="2"/>
  <c r="E15" i="4"/>
  <c r="F58" i="3"/>
  <c r="F53" i="3"/>
  <c r="V53" i="3" s="1"/>
  <c r="E13" i="4"/>
  <c r="P48" i="2"/>
  <c r="R48" i="2"/>
  <c r="G48" i="2"/>
  <c r="I48" i="2"/>
  <c r="P89" i="2"/>
  <c r="G89" i="2"/>
  <c r="J89" i="2"/>
  <c r="R68" i="2"/>
  <c r="R92" i="2"/>
  <c r="R50" i="2"/>
  <c r="R96" i="2"/>
  <c r="F45" i="3"/>
  <c r="E118" i="4"/>
  <c r="F52" i="3"/>
  <c r="E12" i="4"/>
  <c r="F63" i="3"/>
  <c r="E20" i="4"/>
  <c r="F82" i="3"/>
  <c r="E127" i="4"/>
  <c r="F87" i="3"/>
  <c r="E33" i="4"/>
  <c r="F75" i="3"/>
  <c r="E26" i="4"/>
  <c r="P166" i="3"/>
  <c r="G180" i="3"/>
  <c r="J180" i="3" s="1"/>
  <c r="F46" i="3"/>
  <c r="E119" i="4"/>
  <c r="P52" i="2"/>
  <c r="R52" i="2"/>
  <c r="G52" i="2"/>
  <c r="J52" i="2"/>
  <c r="P56" i="2"/>
  <c r="R56" i="2"/>
  <c r="G56" i="2"/>
  <c r="J56" i="2"/>
  <c r="P93" i="2"/>
  <c r="G93" i="2"/>
  <c r="J93" i="2"/>
  <c r="E122" i="4"/>
  <c r="F49" i="3"/>
  <c r="E96" i="4"/>
  <c r="F21" i="3"/>
  <c r="F48" i="3"/>
  <c r="P48" i="3" s="1"/>
  <c r="R48" i="3" s="1"/>
  <c r="T48" i="3" s="1"/>
  <c r="E121" i="4"/>
  <c r="K174" i="3"/>
  <c r="F66" i="3"/>
  <c r="V66" i="3" s="1"/>
  <c r="E23" i="4"/>
  <c r="P174" i="3"/>
  <c r="R174" i="3" s="1"/>
  <c r="T174" i="3" s="1"/>
  <c r="P60" i="2"/>
  <c r="G60" i="2"/>
  <c r="J60" i="2"/>
  <c r="F27" i="3"/>
  <c r="E100" i="4"/>
  <c r="P91" i="2"/>
  <c r="R91" i="2"/>
  <c r="P65" i="2"/>
  <c r="R65" i="2"/>
  <c r="G65" i="2"/>
  <c r="P97" i="2"/>
  <c r="G97" i="2"/>
  <c r="J97" i="2"/>
  <c r="R24" i="2"/>
  <c r="P95" i="2"/>
  <c r="R95" i="2"/>
  <c r="J62" i="1"/>
  <c r="R30" i="2"/>
  <c r="R57" i="2"/>
  <c r="F35" i="3"/>
  <c r="E108" i="4"/>
  <c r="F88" i="3"/>
  <c r="P88" i="3" s="1"/>
  <c r="E34" i="4"/>
  <c r="P135" i="3"/>
  <c r="F79" i="3"/>
  <c r="V79" i="3" s="1"/>
  <c r="E29" i="4"/>
  <c r="P67" i="3"/>
  <c r="F54" i="3"/>
  <c r="E80" i="4"/>
  <c r="F30" i="3"/>
  <c r="E103" i="4"/>
  <c r="P69" i="2"/>
  <c r="R69" i="2"/>
  <c r="G69" i="2"/>
  <c r="J69" i="2"/>
  <c r="F34" i="3"/>
  <c r="P34" i="3" s="1"/>
  <c r="F95" i="3"/>
  <c r="V95" i="3" s="1"/>
  <c r="E84" i="4"/>
  <c r="F40" i="3"/>
  <c r="P40" i="3" s="1"/>
  <c r="E36" i="4"/>
  <c r="G134" i="3"/>
  <c r="K134" i="3" s="1"/>
  <c r="F77" i="3"/>
  <c r="E27" i="4"/>
  <c r="F96" i="3"/>
  <c r="E85" i="4"/>
  <c r="G153" i="3"/>
  <c r="P101" i="3"/>
  <c r="F23" i="3"/>
  <c r="E79" i="4"/>
  <c r="P79" i="2"/>
  <c r="R79" i="2"/>
  <c r="P75" i="2"/>
  <c r="R75" i="2"/>
  <c r="P73" i="2"/>
  <c r="G73" i="2"/>
  <c r="J73" i="2"/>
  <c r="R84" i="2"/>
  <c r="R38" i="2"/>
  <c r="R78" i="2"/>
  <c r="R46" i="2"/>
  <c r="F36" i="3"/>
  <c r="P36" i="3" s="1"/>
  <c r="E109" i="4"/>
  <c r="F78" i="3"/>
  <c r="E28" i="4"/>
  <c r="F69" i="3"/>
  <c r="G69" i="3" s="1"/>
  <c r="E125" i="4"/>
  <c r="P126" i="3"/>
  <c r="R126" i="3" s="1"/>
  <c r="T126" i="3" s="1"/>
  <c r="V126" i="3"/>
  <c r="F80" i="3"/>
  <c r="P80" i="3" s="1"/>
  <c r="E126" i="4"/>
  <c r="K70" i="3"/>
  <c r="U70" i="3"/>
  <c r="P159" i="3"/>
  <c r="R159" i="3" s="1"/>
  <c r="T159" i="3" s="1"/>
  <c r="P94" i="3"/>
  <c r="R94" i="3" s="1"/>
  <c r="T94" i="3" s="1"/>
  <c r="V94" i="3"/>
  <c r="X94" i="3" s="1"/>
  <c r="P70" i="3"/>
  <c r="R70" i="3"/>
  <c r="T70" i="3" s="1"/>
  <c r="G130" i="3"/>
  <c r="N130" i="3" s="1"/>
  <c r="F92" i="3"/>
  <c r="G92" i="3" s="1"/>
  <c r="E83" i="4"/>
  <c r="G149" i="3"/>
  <c r="E99" i="4"/>
  <c r="F26" i="3"/>
  <c r="P26" i="3" s="1"/>
  <c r="F38" i="3"/>
  <c r="P38" i="3" s="1"/>
  <c r="E111" i="4"/>
  <c r="P22" i="2"/>
  <c r="G22" i="2"/>
  <c r="I22" i="2"/>
  <c r="P77" i="2"/>
  <c r="G77" i="2"/>
  <c r="J77" i="2"/>
  <c r="P69" i="3"/>
  <c r="P79" i="3"/>
  <c r="G40" i="3"/>
  <c r="R77" i="2"/>
  <c r="P23" i="3"/>
  <c r="G23" i="3"/>
  <c r="B23" i="3" s="1"/>
  <c r="G48" i="3"/>
  <c r="I48" i="3" s="1"/>
  <c r="R93" i="2"/>
  <c r="P46" i="3"/>
  <c r="G46" i="3"/>
  <c r="I46" i="3" s="1"/>
  <c r="R89" i="2"/>
  <c r="R44" i="2"/>
  <c r="R85" i="2"/>
  <c r="V60" i="3"/>
  <c r="R28" i="2"/>
  <c r="U172" i="3"/>
  <c r="V27" i="3"/>
  <c r="X27" i="3" s="1"/>
  <c r="P27" i="3"/>
  <c r="G27" i="3"/>
  <c r="P21" i="3"/>
  <c r="G21" i="3"/>
  <c r="R21" i="3" s="1"/>
  <c r="T21" i="3" s="1"/>
  <c r="P75" i="3"/>
  <c r="R75" i="3" s="1"/>
  <c r="T75" i="3" s="1"/>
  <c r="G75" i="3"/>
  <c r="P45" i="3"/>
  <c r="G45" i="3"/>
  <c r="B45" i="3" s="1"/>
  <c r="P62" i="3"/>
  <c r="R62" i="3" s="1"/>
  <c r="T62" i="3" s="1"/>
  <c r="G62" i="3"/>
  <c r="P90" i="3"/>
  <c r="G90" i="3"/>
  <c r="K90" i="3" s="1"/>
  <c r="P87" i="3"/>
  <c r="R87" i="3" s="1"/>
  <c r="T87" i="3" s="1"/>
  <c r="G87" i="3"/>
  <c r="P43" i="3"/>
  <c r="G43" i="3"/>
  <c r="P51" i="3"/>
  <c r="V51" i="3"/>
  <c r="W51" i="3" s="1"/>
  <c r="G51" i="3"/>
  <c r="R81" i="2"/>
  <c r="K153" i="3"/>
  <c r="K149" i="3"/>
  <c r="R73" i="2"/>
  <c r="P96" i="3"/>
  <c r="U96" i="3" s="1"/>
  <c r="G96" i="3"/>
  <c r="P30" i="3"/>
  <c r="G30" i="3"/>
  <c r="B30" i="3" s="1"/>
  <c r="R60" i="2"/>
  <c r="U174" i="3"/>
  <c r="P49" i="3"/>
  <c r="R49" i="3" s="1"/>
  <c r="T49" i="3" s="1"/>
  <c r="G49" i="3"/>
  <c r="P82" i="3"/>
  <c r="G82" i="3"/>
  <c r="P50" i="3"/>
  <c r="R50" i="3" s="1"/>
  <c r="T50" i="3" s="1"/>
  <c r="G50" i="3"/>
  <c r="B50" i="3" s="1"/>
  <c r="P57" i="3"/>
  <c r="G57" i="3"/>
  <c r="U57" i="3" s="1"/>
  <c r="P29" i="3"/>
  <c r="R29" i="3" s="1"/>
  <c r="T29" i="3" s="1"/>
  <c r="G29" i="3"/>
  <c r="I29" i="3" s="1"/>
  <c r="R22" i="2"/>
  <c r="P77" i="3"/>
  <c r="G77" i="3"/>
  <c r="U77" i="3" s="1"/>
  <c r="G34" i="3"/>
  <c r="I34" i="3" s="1"/>
  <c r="G38" i="3"/>
  <c r="I38" i="3" s="1"/>
  <c r="P92" i="3"/>
  <c r="P35" i="3"/>
  <c r="R35" i="3" s="1"/>
  <c r="T35" i="3" s="1"/>
  <c r="G35" i="3"/>
  <c r="R97" i="2"/>
  <c r="P63" i="3"/>
  <c r="G63" i="3"/>
  <c r="K63" i="3" s="1"/>
  <c r="P89" i="3"/>
  <c r="R89" i="3" s="1"/>
  <c r="T89" i="3" s="1"/>
  <c r="G89" i="3"/>
  <c r="I89" i="3" s="1"/>
  <c r="R32" i="2"/>
  <c r="J111" i="3"/>
  <c r="P98" i="3"/>
  <c r="G98" i="3"/>
  <c r="P54" i="3"/>
  <c r="R54" i="3" s="1"/>
  <c r="J65" i="2"/>
  <c r="P58" i="3"/>
  <c r="R58" i="3" s="1"/>
  <c r="P39" i="3"/>
  <c r="R39" i="3" s="1"/>
  <c r="T39" i="3" s="1"/>
  <c r="G39" i="3"/>
  <c r="P84" i="3"/>
  <c r="R84" i="3" s="1"/>
  <c r="T84" i="3" s="1"/>
  <c r="G84" i="3"/>
  <c r="K84" i="3" s="1"/>
  <c r="P41" i="3"/>
  <c r="G41" i="3"/>
  <c r="B41" i="3" s="1"/>
  <c r="P99" i="3"/>
  <c r="G99" i="3"/>
  <c r="V32" i="3"/>
  <c r="P32" i="3"/>
  <c r="R32" i="3" s="1"/>
  <c r="T32" i="3" s="1"/>
  <c r="G32" i="3"/>
  <c r="U94" i="3"/>
  <c r="V42" i="3"/>
  <c r="P42" i="3"/>
  <c r="R42" i="3" s="1"/>
  <c r="T42" i="3" s="1"/>
  <c r="G42" i="3"/>
  <c r="X42" i="3" s="1"/>
  <c r="P55" i="3"/>
  <c r="R55" i="3" s="1"/>
  <c r="T55" i="3" s="1"/>
  <c r="G55" i="3"/>
  <c r="P28" i="3"/>
  <c r="G28" i="3"/>
  <c r="G26" i="3"/>
  <c r="B26" i="3" s="1"/>
  <c r="P78" i="3"/>
  <c r="G78" i="3"/>
  <c r="G95" i="3"/>
  <c r="X95" i="3" s="1"/>
  <c r="P52" i="3"/>
  <c r="G52" i="3"/>
  <c r="U52" i="3" s="1"/>
  <c r="P93" i="3"/>
  <c r="R93" i="3"/>
  <c r="T93" i="3" s="1"/>
  <c r="G93" i="3"/>
  <c r="U93" i="3"/>
  <c r="K93" i="3"/>
  <c r="N93" i="3"/>
  <c r="I55" i="3"/>
  <c r="B39" i="3"/>
  <c r="I39" i="3"/>
  <c r="H8" i="2"/>
  <c r="R43" i="3"/>
  <c r="T43" i="3" s="1"/>
  <c r="X32" i="3"/>
  <c r="I32" i="3"/>
  <c r="B32" i="3"/>
  <c r="R78" i="3"/>
  <c r="T78" i="3" s="1"/>
  <c r="B34" i="3"/>
  <c r="I42" i="3"/>
  <c r="B42" i="3"/>
  <c r="U82" i="3"/>
  <c r="B82" i="3"/>
  <c r="I27" i="3"/>
  <c r="B27" i="3"/>
  <c r="H23" i="3"/>
  <c r="I99" i="3"/>
  <c r="B99" i="3"/>
  <c r="I98" i="3"/>
  <c r="B29" i="3"/>
  <c r="B57" i="3"/>
  <c r="R82" i="3"/>
  <c r="T82" i="3" s="1"/>
  <c r="R30" i="3"/>
  <c r="T30" i="3" s="1"/>
  <c r="R27" i="3"/>
  <c r="T27" i="3" s="1"/>
  <c r="B48" i="3"/>
  <c r="U84" i="3"/>
  <c r="I35" i="3"/>
  <c r="B35" i="3"/>
  <c r="K77" i="3"/>
  <c r="U51" i="3"/>
  <c r="K51" i="3"/>
  <c r="U63" i="3"/>
  <c r="R77" i="3"/>
  <c r="T77" i="3" s="1"/>
  <c r="B49" i="3"/>
  <c r="J49" i="3"/>
  <c r="J96" i="3"/>
  <c r="B96" i="3"/>
  <c r="K87" i="3"/>
  <c r="U87" i="3"/>
  <c r="B89" i="3"/>
  <c r="R63" i="3"/>
  <c r="T63" i="3" s="1"/>
  <c r="B38" i="3"/>
  <c r="I50" i="3"/>
  <c r="R51" i="3"/>
  <c r="T51" i="3" s="1"/>
  <c r="I43" i="3"/>
  <c r="B43" i="3"/>
  <c r="K62" i="3"/>
  <c r="U75" i="3"/>
  <c r="K75" i="3"/>
  <c r="C12" i="1"/>
  <c r="C11" i="1"/>
  <c r="I92" i="3" l="1"/>
  <c r="B92" i="3"/>
  <c r="P61" i="3"/>
  <c r="U61" i="3" s="1"/>
  <c r="V61" i="3"/>
  <c r="G61" i="3"/>
  <c r="V85" i="3"/>
  <c r="P85" i="3"/>
  <c r="R85" i="3" s="1"/>
  <c r="T85" i="3" s="1"/>
  <c r="G85" i="3"/>
  <c r="G164" i="3"/>
  <c r="V164" i="3"/>
  <c r="P164" i="3"/>
  <c r="K140" i="3"/>
  <c r="V136" i="3"/>
  <c r="X136" i="3" s="1"/>
  <c r="G136" i="3"/>
  <c r="K136" i="3" s="1"/>
  <c r="P136" i="3"/>
  <c r="R136" i="3" s="1"/>
  <c r="T136" i="3" s="1"/>
  <c r="G73" i="3"/>
  <c r="U73" i="3" s="1"/>
  <c r="W73" i="3" s="1"/>
  <c r="V73" i="3"/>
  <c r="P73" i="3"/>
  <c r="V114" i="3"/>
  <c r="X114" i="3" s="1"/>
  <c r="P114" i="3"/>
  <c r="G114" i="3"/>
  <c r="U114" i="3" s="1"/>
  <c r="V64" i="3"/>
  <c r="P64" i="3"/>
  <c r="G64" i="3"/>
  <c r="G176" i="3"/>
  <c r="V176" i="3"/>
  <c r="P176" i="3"/>
  <c r="G181" i="3"/>
  <c r="U181" i="3" s="1"/>
  <c r="P181" i="3"/>
  <c r="G106" i="3"/>
  <c r="P106" i="3"/>
  <c r="R106" i="3" s="1"/>
  <c r="T106" i="3" s="1"/>
  <c r="V106" i="3"/>
  <c r="R24" i="3"/>
  <c r="T24" i="3" s="1"/>
  <c r="V25" i="3"/>
  <c r="P25" i="3"/>
  <c r="G25" i="3"/>
  <c r="G110" i="3"/>
  <c r="V110" i="3"/>
  <c r="P110" i="3"/>
  <c r="V103" i="3"/>
  <c r="P103" i="3"/>
  <c r="G103" i="3"/>
  <c r="P146" i="3"/>
  <c r="V146" i="3"/>
  <c r="G146" i="3"/>
  <c r="B69" i="3"/>
  <c r="U69" i="3"/>
  <c r="W69" i="3" s="1"/>
  <c r="J69" i="3"/>
  <c r="G105" i="3"/>
  <c r="P105" i="3"/>
  <c r="V105" i="3"/>
  <c r="W52" i="3"/>
  <c r="G91" i="3"/>
  <c r="P91" i="3"/>
  <c r="R91" i="3" s="1"/>
  <c r="T91" i="3" s="1"/>
  <c r="V91" i="3"/>
  <c r="V147" i="3"/>
  <c r="P147" i="3"/>
  <c r="G147" i="3"/>
  <c r="V142" i="3"/>
  <c r="P142" i="3"/>
  <c r="G142" i="3"/>
  <c r="J142" i="3" s="1"/>
  <c r="B95" i="3"/>
  <c r="J57" i="3"/>
  <c r="B21" i="3"/>
  <c r="V52" i="3"/>
  <c r="X52" i="3" s="1"/>
  <c r="P95" i="3"/>
  <c r="R95" i="3" s="1"/>
  <c r="T95" i="3" s="1"/>
  <c r="R28" i="3"/>
  <c r="T28" i="3" s="1"/>
  <c r="W94" i="3"/>
  <c r="V41" i="3"/>
  <c r="V58" i="3"/>
  <c r="X58" i="3" s="1"/>
  <c r="V98" i="3"/>
  <c r="V89" i="3"/>
  <c r="V38" i="3"/>
  <c r="X38" i="3" s="1"/>
  <c r="V29" i="3"/>
  <c r="X29" i="3" s="1"/>
  <c r="V50" i="3"/>
  <c r="X50" i="3" s="1"/>
  <c r="V62" i="3"/>
  <c r="X62" i="3" s="1"/>
  <c r="V21" i="3"/>
  <c r="X21" i="3" s="1"/>
  <c r="V40" i="3"/>
  <c r="X40" i="3" s="1"/>
  <c r="R38" i="3"/>
  <c r="T38" i="3" s="1"/>
  <c r="R34" i="3"/>
  <c r="T34" i="3" s="1"/>
  <c r="P140" i="3"/>
  <c r="U140" i="3" s="1"/>
  <c r="W140" i="3" s="1"/>
  <c r="G166" i="3"/>
  <c r="AA30" i="3"/>
  <c r="V22" i="3"/>
  <c r="V137" i="3"/>
  <c r="V179" i="3"/>
  <c r="AA21" i="3"/>
  <c r="AA13" i="3"/>
  <c r="AA5" i="3"/>
  <c r="E186" i="3"/>
  <c r="F186" i="3" s="1"/>
  <c r="I95" i="3"/>
  <c r="I21" i="3"/>
  <c r="R52" i="3"/>
  <c r="T52" i="3" s="1"/>
  <c r="V28" i="3"/>
  <c r="G53" i="3"/>
  <c r="V35" i="3"/>
  <c r="X35" i="3" s="1"/>
  <c r="G36" i="3"/>
  <c r="R36" i="3" s="1"/>
  <c r="T36" i="3" s="1"/>
  <c r="V48" i="3"/>
  <c r="X48" i="3" s="1"/>
  <c r="R40" i="3"/>
  <c r="T40" i="3" s="1"/>
  <c r="R26" i="3"/>
  <c r="T26" i="3" s="1"/>
  <c r="P161" i="3"/>
  <c r="V140" i="3"/>
  <c r="X140" i="3" s="1"/>
  <c r="F37" i="3"/>
  <c r="AA20" i="3"/>
  <c r="AA12" i="3"/>
  <c r="AA4" i="3"/>
  <c r="X89" i="3"/>
  <c r="B40" i="3"/>
  <c r="V99" i="3"/>
  <c r="X99" i="3" s="1"/>
  <c r="V84" i="3"/>
  <c r="X84" i="3" s="1"/>
  <c r="P53" i="3"/>
  <c r="V36" i="3"/>
  <c r="V34" i="3"/>
  <c r="X34" i="3" s="1"/>
  <c r="G66" i="3"/>
  <c r="G79" i="3"/>
  <c r="V161" i="3"/>
  <c r="F33" i="3"/>
  <c r="P118" i="3"/>
  <c r="U118" i="3" s="1"/>
  <c r="W118" i="3" s="1"/>
  <c r="E81" i="4"/>
  <c r="V170" i="3"/>
  <c r="V172" i="3"/>
  <c r="W172" i="3" s="1"/>
  <c r="AA31" i="3"/>
  <c r="AA19" i="3"/>
  <c r="AA11" i="3"/>
  <c r="AA3" i="3"/>
  <c r="I40" i="3"/>
  <c r="V93" i="3"/>
  <c r="W93" i="3" s="1"/>
  <c r="G71" i="3"/>
  <c r="V82" i="3"/>
  <c r="X82" i="3" s="1"/>
  <c r="V30" i="3"/>
  <c r="X30" i="3" s="1"/>
  <c r="V43" i="3"/>
  <c r="X43" i="3" s="1"/>
  <c r="V45" i="3"/>
  <c r="P66" i="3"/>
  <c r="R66" i="3" s="1"/>
  <c r="T66" i="3" s="1"/>
  <c r="V23" i="3"/>
  <c r="X23" i="3" s="1"/>
  <c r="V138" i="3"/>
  <c r="B119" i="3"/>
  <c r="E21" i="4"/>
  <c r="AA24" i="3"/>
  <c r="X172" i="3"/>
  <c r="V111" i="3"/>
  <c r="X111" i="3" s="1"/>
  <c r="V129" i="3"/>
  <c r="AA18" i="3"/>
  <c r="AA10" i="3"/>
  <c r="U90" i="3"/>
  <c r="W90" i="3" s="1"/>
  <c r="J82" i="3"/>
  <c r="G24" i="3"/>
  <c r="G88" i="3"/>
  <c r="R88" i="3" s="1"/>
  <c r="T88" i="3" s="1"/>
  <c r="V78" i="3"/>
  <c r="X78" i="3" s="1"/>
  <c r="V55" i="3"/>
  <c r="P71" i="3"/>
  <c r="R57" i="3"/>
  <c r="T57" i="3" s="1"/>
  <c r="E98" i="4"/>
  <c r="V118" i="3"/>
  <c r="X118" i="3" s="1"/>
  <c r="P119" i="3"/>
  <c r="V174" i="3"/>
  <c r="AA28" i="3"/>
  <c r="AA17" i="3"/>
  <c r="AA9" i="3"/>
  <c r="X28" i="3"/>
  <c r="W174" i="3"/>
  <c r="R69" i="3"/>
  <c r="T69" i="3" s="1"/>
  <c r="K52" i="3"/>
  <c r="V24" i="3"/>
  <c r="V88" i="3"/>
  <c r="V39" i="3"/>
  <c r="X39" i="3" s="1"/>
  <c r="V54" i="3"/>
  <c r="X54" i="3" s="1"/>
  <c r="R92" i="3"/>
  <c r="T92" i="3" s="1"/>
  <c r="V57" i="3"/>
  <c r="X57" i="3" s="1"/>
  <c r="W96" i="3"/>
  <c r="V90" i="3"/>
  <c r="X90" i="3" s="1"/>
  <c r="V75" i="3"/>
  <c r="X75" i="3" s="1"/>
  <c r="G60" i="3"/>
  <c r="V46" i="3"/>
  <c r="X46" i="3" s="1"/>
  <c r="G80" i="3"/>
  <c r="R80" i="3" s="1"/>
  <c r="T80" i="3" s="1"/>
  <c r="V70" i="3"/>
  <c r="W70" i="3" s="1"/>
  <c r="V159" i="3"/>
  <c r="V163" i="3"/>
  <c r="V77" i="3"/>
  <c r="F44" i="3"/>
  <c r="V119" i="3"/>
  <c r="X119" i="3" s="1"/>
  <c r="V68" i="3"/>
  <c r="E18" i="4"/>
  <c r="AA25" i="3"/>
  <c r="AA2" i="3"/>
  <c r="AA16" i="3"/>
  <c r="AA8" i="3"/>
  <c r="W63" i="3"/>
  <c r="V26" i="3"/>
  <c r="X98" i="3"/>
  <c r="V63" i="3"/>
  <c r="X63" i="3" s="1"/>
  <c r="V92" i="3"/>
  <c r="X92" i="3" s="1"/>
  <c r="V49" i="3"/>
  <c r="X49" i="3" s="1"/>
  <c r="V96" i="3"/>
  <c r="X96" i="3" s="1"/>
  <c r="V87" i="3"/>
  <c r="X87" i="3" s="1"/>
  <c r="U62" i="3"/>
  <c r="W62" i="3" s="1"/>
  <c r="V69" i="3"/>
  <c r="X69" i="3" s="1"/>
  <c r="V72" i="3"/>
  <c r="V74" i="3"/>
  <c r="AA29" i="3"/>
  <c r="AA27" i="3"/>
  <c r="G158" i="3"/>
  <c r="V131" i="3"/>
  <c r="AA23" i="3"/>
  <c r="AA15" i="3"/>
  <c r="G100" i="2"/>
  <c r="J100" i="2" s="1"/>
  <c r="P100" i="2"/>
  <c r="R100" i="2" s="1"/>
  <c r="G99" i="2"/>
  <c r="J99" i="2" s="1"/>
  <c r="P99" i="2"/>
  <c r="R99" i="2" s="1"/>
  <c r="G98" i="2"/>
  <c r="P98" i="2"/>
  <c r="R98" i="2" s="1"/>
  <c r="O100" i="1"/>
  <c r="O99" i="1"/>
  <c r="O98" i="1"/>
  <c r="X117" i="3"/>
  <c r="J117" i="3"/>
  <c r="B117" i="3"/>
  <c r="W77" i="3"/>
  <c r="X77" i="3"/>
  <c r="G65" i="3"/>
  <c r="V65" i="3"/>
  <c r="P65" i="3"/>
  <c r="K173" i="3"/>
  <c r="J183" i="3"/>
  <c r="V151" i="3"/>
  <c r="P151" i="3"/>
  <c r="G100" i="3"/>
  <c r="V100" i="3"/>
  <c r="P100" i="3"/>
  <c r="V122" i="3"/>
  <c r="G122" i="3"/>
  <c r="P122" i="3"/>
  <c r="G171" i="3"/>
  <c r="V171" i="3"/>
  <c r="P171" i="3"/>
  <c r="J178" i="3"/>
  <c r="U178" i="3"/>
  <c r="V185" i="3"/>
  <c r="G185" i="3"/>
  <c r="P185" i="3"/>
  <c r="F47" i="3"/>
  <c r="E120" i="4"/>
  <c r="R96" i="3"/>
  <c r="T96" i="3" s="1"/>
  <c r="X51" i="3"/>
  <c r="I28" i="3"/>
  <c r="X24" i="3"/>
  <c r="B98" i="3"/>
  <c r="R61" i="3"/>
  <c r="T61" i="3" s="1"/>
  <c r="K71" i="3"/>
  <c r="K88" i="3"/>
  <c r="K78" i="3"/>
  <c r="G74" i="3"/>
  <c r="R98" i="3"/>
  <c r="T98" i="3" s="1"/>
  <c r="V80" i="3"/>
  <c r="X80" i="3" s="1"/>
  <c r="G137" i="3"/>
  <c r="V158" i="3"/>
  <c r="B126" i="3"/>
  <c r="I126" i="3"/>
  <c r="X126" i="3"/>
  <c r="F83" i="3"/>
  <c r="E30" i="4"/>
  <c r="G112" i="3"/>
  <c r="R112" i="3" s="1"/>
  <c r="T112" i="3" s="1"/>
  <c r="V112" i="3"/>
  <c r="G139" i="3"/>
  <c r="V139" i="3"/>
  <c r="P139" i="3"/>
  <c r="G143" i="3"/>
  <c r="P143" i="3"/>
  <c r="V143" i="3"/>
  <c r="G168" i="3"/>
  <c r="P168" i="3"/>
  <c r="R168" i="3" s="1"/>
  <c r="T168" i="3" s="1"/>
  <c r="V168" i="3"/>
  <c r="G133" i="3"/>
  <c r="N70" i="3"/>
  <c r="V157" i="3"/>
  <c r="P157" i="3"/>
  <c r="R157" i="3" s="1"/>
  <c r="T157" i="3" s="1"/>
  <c r="G129" i="3"/>
  <c r="P129" i="3"/>
  <c r="R129" i="3" s="1"/>
  <c r="T129" i="3" s="1"/>
  <c r="J80" i="3"/>
  <c r="B28" i="3"/>
  <c r="R45" i="3"/>
  <c r="T45" i="3" s="1"/>
  <c r="J30" i="3"/>
  <c r="U78" i="3"/>
  <c r="W78" i="3" s="1"/>
  <c r="I25" i="3"/>
  <c r="P74" i="3"/>
  <c r="K103" i="3"/>
  <c r="R46" i="3"/>
  <c r="T46" i="3" s="1"/>
  <c r="P155" i="3"/>
  <c r="R155" i="3" s="1"/>
  <c r="T155" i="3" s="1"/>
  <c r="G155" i="3"/>
  <c r="V180" i="3"/>
  <c r="P180" i="3"/>
  <c r="R180" i="3" s="1"/>
  <c r="T180" i="3" s="1"/>
  <c r="G123" i="3"/>
  <c r="R123" i="3" s="1"/>
  <c r="T123" i="3" s="1"/>
  <c r="V123" i="3"/>
  <c r="V128" i="3"/>
  <c r="P128" i="3"/>
  <c r="G128" i="3"/>
  <c r="K68" i="3"/>
  <c r="U68" i="3"/>
  <c r="W68" i="3" s="1"/>
  <c r="N68" i="3"/>
  <c r="G179" i="3"/>
  <c r="P179" i="3"/>
  <c r="G102" i="3"/>
  <c r="V102" i="3"/>
  <c r="P134" i="3"/>
  <c r="V134" i="3"/>
  <c r="G131" i="3"/>
  <c r="P131" i="3"/>
  <c r="G138" i="3"/>
  <c r="P138" i="3"/>
  <c r="V67" i="3"/>
  <c r="G67" i="3"/>
  <c r="G156" i="3"/>
  <c r="V156" i="3"/>
  <c r="P156" i="3"/>
  <c r="G81" i="3"/>
  <c r="V81" i="3"/>
  <c r="P81" i="3"/>
  <c r="G31" i="3"/>
  <c r="P31" i="3"/>
  <c r="V31" i="3"/>
  <c r="R41" i="3"/>
  <c r="T41" i="3" s="1"/>
  <c r="R99" i="3"/>
  <c r="T99" i="3" s="1"/>
  <c r="U159" i="3"/>
  <c r="W159" i="3" s="1"/>
  <c r="R90" i="3"/>
  <c r="T90" i="3" s="1"/>
  <c r="U136" i="3"/>
  <c r="W136" i="3" s="1"/>
  <c r="U103" i="3"/>
  <c r="W103" i="3" s="1"/>
  <c r="P102" i="3"/>
  <c r="X68" i="3"/>
  <c r="V133" i="3"/>
  <c r="F86" i="3"/>
  <c r="E32" i="4"/>
  <c r="G162" i="3"/>
  <c r="R162" i="3" s="1"/>
  <c r="T162" i="3" s="1"/>
  <c r="V162" i="3"/>
  <c r="V149" i="3"/>
  <c r="X149" i="3" s="1"/>
  <c r="P149" i="3"/>
  <c r="V121" i="3"/>
  <c r="P121" i="3"/>
  <c r="G121" i="3"/>
  <c r="U119" i="3"/>
  <c r="W119" i="3" s="1"/>
  <c r="J119" i="3"/>
  <c r="X161" i="3"/>
  <c r="K161" i="3"/>
  <c r="V127" i="3"/>
  <c r="X127" i="3" s="1"/>
  <c r="P127" i="3"/>
  <c r="V154" i="3"/>
  <c r="P154" i="3"/>
  <c r="G154" i="3"/>
  <c r="V148" i="3"/>
  <c r="G148" i="3"/>
  <c r="P148" i="3"/>
  <c r="G72" i="3"/>
  <c r="P72" i="3"/>
  <c r="U72" i="3" s="1"/>
  <c r="W72" i="3" s="1"/>
  <c r="G56" i="3"/>
  <c r="V56" i="3"/>
  <c r="P56" i="3"/>
  <c r="R56" i="3" s="1"/>
  <c r="T56" i="3" s="1"/>
  <c r="U80" i="3"/>
  <c r="I26" i="3"/>
  <c r="I41" i="3"/>
  <c r="G22" i="3"/>
  <c r="E22" i="4"/>
  <c r="E16" i="4"/>
  <c r="F59" i="3"/>
  <c r="G145" i="3"/>
  <c r="V145" i="3"/>
  <c r="P145" i="3"/>
  <c r="G115" i="3"/>
  <c r="P115" i="3"/>
  <c r="V165" i="3"/>
  <c r="P165" i="3"/>
  <c r="G165" i="3"/>
  <c r="G132" i="3"/>
  <c r="V132" i="3"/>
  <c r="P132" i="3"/>
  <c r="X174" i="3"/>
  <c r="V117" i="3"/>
  <c r="P117" i="3"/>
  <c r="R117" i="3" s="1"/>
  <c r="T117" i="3" s="1"/>
  <c r="G116" i="3"/>
  <c r="V116" i="3"/>
  <c r="P116" i="3"/>
  <c r="R133" i="3"/>
  <c r="T133" i="3" s="1"/>
  <c r="B80" i="3"/>
  <c r="X26" i="3"/>
  <c r="I45" i="3"/>
  <c r="X41" i="3"/>
  <c r="U111" i="3"/>
  <c r="W111" i="3" s="1"/>
  <c r="X134" i="3"/>
  <c r="P22" i="3"/>
  <c r="R22" i="3" s="1"/>
  <c r="T22" i="3" s="1"/>
  <c r="P137" i="3"/>
  <c r="R137" i="3" s="1"/>
  <c r="T137" i="3" s="1"/>
  <c r="P76" i="3"/>
  <c r="G76" i="3"/>
  <c r="V130" i="3"/>
  <c r="X130" i="3" s="1"/>
  <c r="P130" i="3"/>
  <c r="R130" i="3" s="1"/>
  <c r="T130" i="3" s="1"/>
  <c r="V113" i="3"/>
  <c r="G113" i="3"/>
  <c r="P113" i="3"/>
  <c r="R113" i="3" s="1"/>
  <c r="T113" i="3" s="1"/>
  <c r="G184" i="3"/>
  <c r="P184" i="3"/>
  <c r="V184" i="3"/>
  <c r="V169" i="3"/>
  <c r="G169" i="3"/>
  <c r="P169" i="3"/>
  <c r="V120" i="3"/>
  <c r="G120" i="3"/>
  <c r="P120" i="3"/>
  <c r="J105" i="3"/>
  <c r="B105" i="3"/>
  <c r="U105" i="3"/>
  <c r="W105" i="3" s="1"/>
  <c r="R105" i="3"/>
  <c r="T105" i="3" s="1"/>
  <c r="X105" i="3"/>
  <c r="J114" i="3"/>
  <c r="V183" i="3"/>
  <c r="X183" i="3" s="1"/>
  <c r="P183" i="3"/>
  <c r="R183" i="3" s="1"/>
  <c r="T183" i="3" s="1"/>
  <c r="G107" i="3"/>
  <c r="V107" i="3"/>
  <c r="P107" i="3"/>
  <c r="G104" i="3"/>
  <c r="P104" i="3"/>
  <c r="V104" i="3"/>
  <c r="P153" i="3"/>
  <c r="R153" i="3" s="1"/>
  <c r="T153" i="3" s="1"/>
  <c r="V153" i="3"/>
  <c r="X153" i="3" s="1"/>
  <c r="P124" i="3"/>
  <c r="G124" i="3"/>
  <c r="V124" i="3"/>
  <c r="P163" i="3"/>
  <c r="G163" i="3"/>
  <c r="X45" i="3"/>
  <c r="W82" i="3"/>
  <c r="B46" i="3"/>
  <c r="X180" i="3"/>
  <c r="V141" i="3"/>
  <c r="P141" i="3"/>
  <c r="G141" i="3"/>
  <c r="G160" i="3"/>
  <c r="V160" i="3"/>
  <c r="P160" i="3"/>
  <c r="R160" i="3" s="1"/>
  <c r="T160" i="3" s="1"/>
  <c r="G152" i="3"/>
  <c r="V152" i="3"/>
  <c r="P152" i="3"/>
  <c r="R152" i="3" s="1"/>
  <c r="T152" i="3" s="1"/>
  <c r="V177" i="3"/>
  <c r="P177" i="3"/>
  <c r="G177" i="3"/>
  <c r="V144" i="3"/>
  <c r="P144" i="3"/>
  <c r="R144" i="3" s="1"/>
  <c r="T144" i="3" s="1"/>
  <c r="G144" i="3"/>
  <c r="V182" i="3"/>
  <c r="G182" i="3"/>
  <c r="P182" i="3"/>
  <c r="G167" i="3"/>
  <c r="V167" i="3"/>
  <c r="P167" i="3"/>
  <c r="K127" i="3"/>
  <c r="X73" i="3"/>
  <c r="N73" i="3"/>
  <c r="K73" i="3"/>
  <c r="K164" i="3"/>
  <c r="X164" i="3"/>
  <c r="R158" i="3"/>
  <c r="T158" i="3" s="1"/>
  <c r="V173" i="3"/>
  <c r="X173" i="3" s="1"/>
  <c r="P173" i="3"/>
  <c r="R173" i="3" s="1"/>
  <c r="T173" i="3" s="1"/>
  <c r="U157" i="3"/>
  <c r="W157" i="3" s="1"/>
  <c r="X157" i="3"/>
  <c r="G109" i="3"/>
  <c r="V109" i="3"/>
  <c r="P109" i="3"/>
  <c r="G175" i="3"/>
  <c r="P175" i="3"/>
  <c r="R25" i="3"/>
  <c r="T25" i="3" s="1"/>
  <c r="R23" i="3"/>
  <c r="T23" i="3" s="1"/>
  <c r="I130" i="3"/>
  <c r="G151" i="3"/>
  <c r="P108" i="3"/>
  <c r="R108" i="3" s="1"/>
  <c r="T108" i="3" s="1"/>
  <c r="V108" i="3"/>
  <c r="G108" i="3"/>
  <c r="V135" i="3"/>
  <c r="G135" i="3"/>
  <c r="R135" i="3" s="1"/>
  <c r="T135" i="3" s="1"/>
  <c r="V150" i="3"/>
  <c r="P150" i="3"/>
  <c r="G150" i="3"/>
  <c r="F97" i="3"/>
  <c r="E38" i="4"/>
  <c r="K159" i="3"/>
  <c r="X159" i="3"/>
  <c r="G125" i="3"/>
  <c r="R125" i="3" s="1"/>
  <c r="T125" i="3" s="1"/>
  <c r="V125" i="3"/>
  <c r="J181" i="3"/>
  <c r="P170" i="3"/>
  <c r="G170" i="3"/>
  <c r="V101" i="3"/>
  <c r="G101" i="3"/>
  <c r="R101" i="3" s="1"/>
  <c r="T101" i="3" s="1"/>
  <c r="R119" i="3"/>
  <c r="T119" i="3" s="1"/>
  <c r="E78" i="4"/>
  <c r="R140" i="3"/>
  <c r="T140" i="3" s="1"/>
  <c r="R147" i="3"/>
  <c r="T147" i="3" s="1"/>
  <c r="R172" i="3"/>
  <c r="T172" i="3" s="1"/>
  <c r="V181" i="3"/>
  <c r="W181" i="3" s="1"/>
  <c r="V178" i="3"/>
  <c r="X178" i="3" s="1"/>
  <c r="R73" i="3"/>
  <c r="T73" i="3" s="1"/>
  <c r="R178" i="3"/>
  <c r="T178" i="3" s="1"/>
  <c r="R181" i="3"/>
  <c r="T181" i="3" s="1"/>
  <c r="R118" i="3"/>
  <c r="T118" i="3" s="1"/>
  <c r="R68" i="3"/>
  <c r="T68" i="3" s="1"/>
  <c r="G187" i="3"/>
  <c r="V187" i="3"/>
  <c r="P187" i="3"/>
  <c r="P186" i="3"/>
  <c r="G186" i="3"/>
  <c r="V186" i="3"/>
  <c r="O96" i="1"/>
  <c r="O80" i="1"/>
  <c r="O95" i="1"/>
  <c r="O74" i="1"/>
  <c r="O78" i="1"/>
  <c r="O88" i="1"/>
  <c r="O67" i="1"/>
  <c r="O93" i="1"/>
  <c r="O91" i="1"/>
  <c r="O73" i="1"/>
  <c r="C15" i="1"/>
  <c r="O86" i="1"/>
  <c r="O89" i="1"/>
  <c r="O85" i="1"/>
  <c r="O71" i="1"/>
  <c r="O87" i="1"/>
  <c r="O66" i="1"/>
  <c r="O84" i="1"/>
  <c r="O82" i="1"/>
  <c r="O75" i="1"/>
  <c r="O81" i="1"/>
  <c r="O68" i="1"/>
  <c r="O70" i="1"/>
  <c r="O63" i="1"/>
  <c r="O97" i="1"/>
  <c r="O69" i="1"/>
  <c r="O83" i="1"/>
  <c r="O94" i="1"/>
  <c r="O64" i="1"/>
  <c r="O90" i="1"/>
  <c r="O72" i="1"/>
  <c r="O79" i="1"/>
  <c r="O65" i="1"/>
  <c r="O77" i="1"/>
  <c r="O76" i="1"/>
  <c r="O92" i="1"/>
  <c r="O62" i="1"/>
  <c r="C16" i="1"/>
  <c r="D18" i="1" s="1"/>
  <c r="E15" i="1"/>
  <c r="K26" i="5"/>
  <c r="H26" i="5"/>
  <c r="I26" i="5"/>
  <c r="J26" i="5"/>
  <c r="L26" i="5"/>
  <c r="F26" i="5"/>
  <c r="I13" i="5"/>
  <c r="M13" i="5"/>
  <c r="F13" i="5"/>
  <c r="H13" i="5"/>
  <c r="G13" i="5"/>
  <c r="D13" i="5"/>
  <c r="K13" i="5"/>
  <c r="C13" i="5"/>
  <c r="E13" i="5"/>
  <c r="J13" i="5"/>
  <c r="N13" i="5"/>
  <c r="L13" i="5"/>
  <c r="B15" i="5"/>
  <c r="O13" i="5"/>
  <c r="Q13" i="5"/>
  <c r="P13" i="5"/>
  <c r="R156" i="3"/>
  <c r="T156" i="3" s="1"/>
  <c r="U156" i="3"/>
  <c r="W156" i="3" s="1"/>
  <c r="J46" i="5"/>
  <c r="F46" i="5"/>
  <c r="L46" i="5"/>
  <c r="H46" i="5"/>
  <c r="K46" i="5"/>
  <c r="J38" i="5"/>
  <c r="H38" i="5"/>
  <c r="K38" i="5"/>
  <c r="F38" i="5"/>
  <c r="I38" i="5"/>
  <c r="L38" i="5"/>
  <c r="U164" i="3"/>
  <c r="W164" i="3" s="1"/>
  <c r="R164" i="3"/>
  <c r="T164" i="3" s="1"/>
  <c r="U176" i="3"/>
  <c r="R176" i="3"/>
  <c r="T176" i="3" s="1"/>
  <c r="J22" i="5"/>
  <c r="L22" i="5"/>
  <c r="I22" i="5"/>
  <c r="H22" i="5"/>
  <c r="F22" i="5"/>
  <c r="L50" i="5"/>
  <c r="I50" i="5"/>
  <c r="K50" i="5"/>
  <c r="J50" i="5"/>
  <c r="H50" i="5"/>
  <c r="F50" i="5"/>
  <c r="L42" i="5"/>
  <c r="I42" i="5"/>
  <c r="J42" i="5"/>
  <c r="K42" i="5"/>
  <c r="H42" i="5"/>
  <c r="F42" i="5"/>
  <c r="F30" i="5"/>
  <c r="K30" i="5"/>
  <c r="H30" i="5"/>
  <c r="I30" i="5"/>
  <c r="F27" i="5"/>
  <c r="L30" i="5"/>
  <c r="C11" i="2"/>
  <c r="C12" i="2"/>
  <c r="C11" i="3"/>
  <c r="C12" i="3"/>
  <c r="F18" i="5"/>
  <c r="H18" i="5"/>
  <c r="L18" i="5"/>
  <c r="G18" i="5"/>
  <c r="D18" i="5"/>
  <c r="K18" i="5"/>
  <c r="C18" i="5"/>
  <c r="I18" i="5"/>
  <c r="J18" i="5"/>
  <c r="V33" i="3" l="1"/>
  <c r="P33" i="3"/>
  <c r="G33" i="3"/>
  <c r="K53" i="3"/>
  <c r="X53" i="3"/>
  <c r="B166" i="3"/>
  <c r="X166" i="3"/>
  <c r="U166" i="3"/>
  <c r="W166" i="3" s="1"/>
  <c r="K166" i="3"/>
  <c r="R74" i="3"/>
  <c r="T74" i="3" s="1"/>
  <c r="R185" i="3"/>
  <c r="T185" i="3" s="1"/>
  <c r="U183" i="3"/>
  <c r="R65" i="3"/>
  <c r="T65" i="3" s="1"/>
  <c r="U161" i="3"/>
  <c r="W161" i="3" s="1"/>
  <c r="R161" i="3"/>
  <c r="T161" i="3" s="1"/>
  <c r="U91" i="3"/>
  <c r="W91" i="3" s="1"/>
  <c r="X91" i="3"/>
  <c r="K91" i="3"/>
  <c r="R110" i="3"/>
  <c r="T110" i="3" s="1"/>
  <c r="J176" i="3"/>
  <c r="X176" i="3"/>
  <c r="W176" i="3"/>
  <c r="R71" i="3"/>
  <c r="T71" i="3" s="1"/>
  <c r="W75" i="3"/>
  <c r="R79" i="3"/>
  <c r="T79" i="3" s="1"/>
  <c r="X79" i="3"/>
  <c r="K79" i="3"/>
  <c r="U79" i="3"/>
  <c r="W79" i="3" s="1"/>
  <c r="X93" i="3"/>
  <c r="X142" i="3"/>
  <c r="R166" i="3"/>
  <c r="T166" i="3" s="1"/>
  <c r="K61" i="3"/>
  <c r="X61" i="3"/>
  <c r="R142" i="3"/>
  <c r="T142" i="3" s="1"/>
  <c r="R131" i="3"/>
  <c r="T131" i="3" s="1"/>
  <c r="U173" i="3"/>
  <c r="K60" i="3"/>
  <c r="X60" i="3"/>
  <c r="U60" i="3"/>
  <c r="W60" i="3" s="1"/>
  <c r="W57" i="3"/>
  <c r="U66" i="3"/>
  <c r="W66" i="3" s="1"/>
  <c r="X66" i="3"/>
  <c r="K66" i="3"/>
  <c r="K146" i="3"/>
  <c r="U146" i="3"/>
  <c r="W146" i="3" s="1"/>
  <c r="X146" i="3"/>
  <c r="X110" i="3"/>
  <c r="I110" i="3"/>
  <c r="B110" i="3"/>
  <c r="K64" i="3"/>
  <c r="U64" i="3"/>
  <c r="W64" i="3" s="1"/>
  <c r="X64" i="3"/>
  <c r="U142" i="3"/>
  <c r="W142" i="3" s="1"/>
  <c r="R170" i="3"/>
  <c r="T170" i="3" s="1"/>
  <c r="X70" i="3"/>
  <c r="W178" i="3"/>
  <c r="V44" i="3"/>
  <c r="P44" i="3"/>
  <c r="G44" i="3"/>
  <c r="W55" i="3"/>
  <c r="X55" i="3"/>
  <c r="U71" i="3"/>
  <c r="W71" i="3" s="1"/>
  <c r="X71" i="3"/>
  <c r="W84" i="3"/>
  <c r="K147" i="3"/>
  <c r="X147" i="3"/>
  <c r="U147" i="3"/>
  <c r="W147" i="3" s="1"/>
  <c r="X25" i="3"/>
  <c r="B25" i="3"/>
  <c r="I106" i="3"/>
  <c r="X106" i="3"/>
  <c r="B106" i="3"/>
  <c r="R64" i="3"/>
  <c r="T64" i="3" s="1"/>
  <c r="W61" i="3"/>
  <c r="U152" i="3"/>
  <c r="W152" i="3" s="1"/>
  <c r="R150" i="3"/>
  <c r="T150" i="3" s="1"/>
  <c r="R177" i="3"/>
  <c r="T177" i="3" s="1"/>
  <c r="R163" i="3"/>
  <c r="T163" i="3" s="1"/>
  <c r="R169" i="3"/>
  <c r="T169" i="3" s="1"/>
  <c r="R165" i="3"/>
  <c r="T165" i="3" s="1"/>
  <c r="R139" i="3"/>
  <c r="T139" i="3" s="1"/>
  <c r="K158" i="3"/>
  <c r="U158" i="3"/>
  <c r="W158" i="3" s="1"/>
  <c r="R146" i="3"/>
  <c r="T146" i="3" s="1"/>
  <c r="U53" i="3"/>
  <c r="W53" i="3" s="1"/>
  <c r="R171" i="3"/>
  <c r="T171" i="3" s="1"/>
  <c r="U88" i="3"/>
  <c r="W88" i="3" s="1"/>
  <c r="X88" i="3"/>
  <c r="R53" i="3"/>
  <c r="T53" i="3" s="1"/>
  <c r="I36" i="3"/>
  <c r="X36" i="3"/>
  <c r="B36" i="3"/>
  <c r="W87" i="3"/>
  <c r="R103" i="3"/>
  <c r="T103" i="3" s="1"/>
  <c r="X103" i="3"/>
  <c r="W114" i="3"/>
  <c r="R102" i="3"/>
  <c r="T102" i="3" s="1"/>
  <c r="R31" i="3"/>
  <c r="T31" i="3" s="1"/>
  <c r="R128" i="3"/>
  <c r="T128" i="3" s="1"/>
  <c r="R151" i="3"/>
  <c r="T151" i="3" s="1"/>
  <c r="B24" i="3"/>
  <c r="I24" i="3"/>
  <c r="G37" i="3"/>
  <c r="V37" i="3"/>
  <c r="P37" i="3"/>
  <c r="R60" i="3"/>
  <c r="T60" i="3" s="1"/>
  <c r="R114" i="3"/>
  <c r="T114" i="3" s="1"/>
  <c r="X85" i="3"/>
  <c r="B85" i="3"/>
  <c r="I85" i="3"/>
  <c r="C16" i="2"/>
  <c r="D18" i="2" s="1"/>
  <c r="O98" i="2"/>
  <c r="O99" i="2"/>
  <c r="O100" i="2"/>
  <c r="O80" i="2"/>
  <c r="O83" i="2"/>
  <c r="O97" i="2"/>
  <c r="O76" i="2"/>
  <c r="O88" i="2"/>
  <c r="O74" i="2"/>
  <c r="O82" i="2"/>
  <c r="O91" i="2"/>
  <c r="O77" i="2"/>
  <c r="O72" i="2"/>
  <c r="O62" i="2"/>
  <c r="C15" i="2"/>
  <c r="O86" i="2"/>
  <c r="O71" i="2"/>
  <c r="O69" i="2"/>
  <c r="O85" i="2"/>
  <c r="O93" i="2"/>
  <c r="O68" i="2"/>
  <c r="O94" i="2"/>
  <c r="O79" i="2"/>
  <c r="O87" i="2"/>
  <c r="O73" i="2"/>
  <c r="O70" i="2"/>
  <c r="O96" i="2"/>
  <c r="O84" i="2"/>
  <c r="O67" i="2"/>
  <c r="O92" i="2"/>
  <c r="O81" i="2"/>
  <c r="O90" i="2"/>
  <c r="O64" i="2"/>
  <c r="O78" i="2"/>
  <c r="O63" i="2"/>
  <c r="O75" i="2"/>
  <c r="O89" i="2"/>
  <c r="O65" i="2"/>
  <c r="O66" i="2"/>
  <c r="O95" i="2"/>
  <c r="J98" i="2"/>
  <c r="B108" i="3"/>
  <c r="X108" i="3"/>
  <c r="J108" i="3"/>
  <c r="U108" i="3"/>
  <c r="W108" i="3" s="1"/>
  <c r="J144" i="3"/>
  <c r="X144" i="3"/>
  <c r="U144" i="3"/>
  <c r="W144" i="3" s="1"/>
  <c r="K152" i="3"/>
  <c r="X152" i="3"/>
  <c r="R184" i="3"/>
  <c r="T184" i="3" s="1"/>
  <c r="R76" i="3"/>
  <c r="T76" i="3" s="1"/>
  <c r="R115" i="3"/>
  <c r="T115" i="3" s="1"/>
  <c r="H22" i="3"/>
  <c r="B22" i="3"/>
  <c r="X22" i="3"/>
  <c r="N72" i="3"/>
  <c r="K72" i="3"/>
  <c r="X72" i="3"/>
  <c r="U149" i="3"/>
  <c r="W149" i="3" s="1"/>
  <c r="R149" i="3"/>
  <c r="T149" i="3" s="1"/>
  <c r="U155" i="3"/>
  <c r="W155" i="3" s="1"/>
  <c r="X155" i="3"/>
  <c r="K155" i="3"/>
  <c r="R143" i="3"/>
  <c r="T143" i="3" s="1"/>
  <c r="V83" i="3"/>
  <c r="P83" i="3"/>
  <c r="G83" i="3"/>
  <c r="J185" i="3"/>
  <c r="X185" i="3"/>
  <c r="U185" i="3"/>
  <c r="W185" i="3" s="1"/>
  <c r="R122" i="3"/>
  <c r="T122" i="3" s="1"/>
  <c r="U65" i="3"/>
  <c r="W65" i="3" s="1"/>
  <c r="K65" i="3"/>
  <c r="X65" i="3"/>
  <c r="X170" i="3"/>
  <c r="U170" i="3"/>
  <c r="W170" i="3" s="1"/>
  <c r="K170" i="3"/>
  <c r="R175" i="3"/>
  <c r="T175" i="3" s="1"/>
  <c r="R120" i="3"/>
  <c r="T120" i="3" s="1"/>
  <c r="X184" i="3"/>
  <c r="U184" i="3"/>
  <c r="W184" i="3" s="1"/>
  <c r="J184" i="3"/>
  <c r="B115" i="3"/>
  <c r="I115" i="3"/>
  <c r="X115" i="3"/>
  <c r="R148" i="3"/>
  <c r="T148" i="3" s="1"/>
  <c r="X158" i="3"/>
  <c r="X156" i="3"/>
  <c r="K156" i="3"/>
  <c r="U134" i="3"/>
  <c r="W134" i="3" s="1"/>
  <c r="R134" i="3"/>
  <c r="T134" i="3" s="1"/>
  <c r="K128" i="3"/>
  <c r="U128" i="3"/>
  <c r="W128" i="3" s="1"/>
  <c r="X128" i="3"/>
  <c r="U143" i="3"/>
  <c r="W143" i="3" s="1"/>
  <c r="X143" i="3"/>
  <c r="J143" i="3"/>
  <c r="U180" i="3"/>
  <c r="W180" i="3" s="1"/>
  <c r="K122" i="3"/>
  <c r="U122" i="3"/>
  <c r="W122" i="3" s="1"/>
  <c r="X122" i="3"/>
  <c r="V97" i="3"/>
  <c r="P97" i="3"/>
  <c r="G97" i="3"/>
  <c r="K175" i="3"/>
  <c r="X175" i="3"/>
  <c r="U175" i="3"/>
  <c r="W175" i="3" s="1"/>
  <c r="R167" i="3"/>
  <c r="T167" i="3" s="1"/>
  <c r="K120" i="3"/>
  <c r="X120" i="3"/>
  <c r="U120" i="3"/>
  <c r="W120" i="3" s="1"/>
  <c r="R132" i="3"/>
  <c r="T132" i="3" s="1"/>
  <c r="R145" i="3"/>
  <c r="T145" i="3" s="1"/>
  <c r="K148" i="3"/>
  <c r="X148" i="3"/>
  <c r="U148" i="3"/>
  <c r="W148" i="3" s="1"/>
  <c r="X67" i="3"/>
  <c r="U67" i="3"/>
  <c r="W67" i="3" s="1"/>
  <c r="K67" i="3"/>
  <c r="K74" i="3"/>
  <c r="X74" i="3"/>
  <c r="U74" i="3"/>
  <c r="W74" i="3" s="1"/>
  <c r="W183" i="3"/>
  <c r="R72" i="3"/>
  <c r="T72" i="3" s="1"/>
  <c r="X181" i="3"/>
  <c r="X150" i="3"/>
  <c r="K150" i="3"/>
  <c r="U150" i="3"/>
  <c r="W150" i="3" s="1"/>
  <c r="K151" i="3"/>
  <c r="U151" i="3"/>
  <c r="W151" i="3" s="1"/>
  <c r="X151" i="3"/>
  <c r="U109" i="3"/>
  <c r="W109" i="3" s="1"/>
  <c r="R109" i="3"/>
  <c r="T109" i="3" s="1"/>
  <c r="X177" i="3"/>
  <c r="J177" i="3"/>
  <c r="U177" i="3"/>
  <c r="W177" i="3" s="1"/>
  <c r="U160" i="3"/>
  <c r="W160" i="3" s="1"/>
  <c r="X160" i="3"/>
  <c r="K160" i="3"/>
  <c r="X163" i="3"/>
  <c r="K163" i="3"/>
  <c r="B163" i="3"/>
  <c r="U163" i="3"/>
  <c r="W163" i="3" s="1"/>
  <c r="R104" i="3"/>
  <c r="T104" i="3" s="1"/>
  <c r="X113" i="3"/>
  <c r="U113" i="3"/>
  <c r="W113" i="3" s="1"/>
  <c r="J113" i="3"/>
  <c r="W80" i="3"/>
  <c r="K162" i="3"/>
  <c r="U162" i="3"/>
  <c r="W162" i="3" s="1"/>
  <c r="X162" i="3"/>
  <c r="I31" i="3"/>
  <c r="B31" i="3"/>
  <c r="X31" i="3"/>
  <c r="K102" i="3"/>
  <c r="X102" i="3"/>
  <c r="U102" i="3"/>
  <c r="W102" i="3" s="1"/>
  <c r="I133" i="3"/>
  <c r="N133" i="3"/>
  <c r="X133" i="3"/>
  <c r="R100" i="3"/>
  <c r="T100" i="3" s="1"/>
  <c r="U117" i="3"/>
  <c r="W117" i="3" s="1"/>
  <c r="K167" i="3"/>
  <c r="X167" i="3"/>
  <c r="U167" i="3"/>
  <c r="W167" i="3" s="1"/>
  <c r="X141" i="3"/>
  <c r="J141" i="3"/>
  <c r="U141" i="3"/>
  <c r="W141" i="3" s="1"/>
  <c r="B104" i="3"/>
  <c r="I104" i="3"/>
  <c r="X104" i="3"/>
  <c r="R116" i="3"/>
  <c r="T116" i="3" s="1"/>
  <c r="B132" i="3"/>
  <c r="J132" i="3"/>
  <c r="X132" i="3"/>
  <c r="U132" i="3"/>
  <c r="W132" i="3" s="1"/>
  <c r="X145" i="3"/>
  <c r="J145" i="3"/>
  <c r="U145" i="3"/>
  <c r="W145" i="3" s="1"/>
  <c r="X154" i="3"/>
  <c r="K154" i="3"/>
  <c r="U154" i="3"/>
  <c r="W154" i="3" s="1"/>
  <c r="R81" i="3"/>
  <c r="T81" i="3" s="1"/>
  <c r="U138" i="3"/>
  <c r="W138" i="3" s="1"/>
  <c r="R138" i="3"/>
  <c r="T138" i="3" s="1"/>
  <c r="R179" i="3"/>
  <c r="T179" i="3" s="1"/>
  <c r="U139" i="3"/>
  <c r="W139" i="3" s="1"/>
  <c r="X139" i="3"/>
  <c r="K139" i="3"/>
  <c r="K109" i="3"/>
  <c r="X109" i="3"/>
  <c r="R182" i="3"/>
  <c r="T182" i="3" s="1"/>
  <c r="R141" i="3"/>
  <c r="T141" i="3" s="1"/>
  <c r="U107" i="3"/>
  <c r="W107" i="3" s="1"/>
  <c r="R107" i="3"/>
  <c r="T107" i="3" s="1"/>
  <c r="K169" i="3"/>
  <c r="N169" i="3"/>
  <c r="X169" i="3"/>
  <c r="U169" i="3"/>
  <c r="W169" i="3" s="1"/>
  <c r="X165" i="3"/>
  <c r="U165" i="3"/>
  <c r="W165" i="3" s="1"/>
  <c r="K165" i="3"/>
  <c r="P59" i="3"/>
  <c r="G59" i="3"/>
  <c r="V59" i="3"/>
  <c r="R154" i="3"/>
  <c r="T154" i="3" s="1"/>
  <c r="K121" i="3"/>
  <c r="U121" i="3"/>
  <c r="W121" i="3" s="1"/>
  <c r="X121" i="3"/>
  <c r="V86" i="3"/>
  <c r="P86" i="3"/>
  <c r="G86" i="3"/>
  <c r="K138" i="3"/>
  <c r="X138" i="3"/>
  <c r="U179" i="3"/>
  <c r="W179" i="3" s="1"/>
  <c r="J179" i="3"/>
  <c r="X179" i="3"/>
  <c r="X123" i="3"/>
  <c r="K123" i="3"/>
  <c r="U123" i="3"/>
  <c r="W123" i="3" s="1"/>
  <c r="I100" i="3"/>
  <c r="X100" i="3"/>
  <c r="B100" i="3"/>
  <c r="W173" i="3"/>
  <c r="U153" i="3"/>
  <c r="W153" i="3" s="1"/>
  <c r="X125" i="3"/>
  <c r="K125" i="3"/>
  <c r="U125" i="3"/>
  <c r="W125" i="3" s="1"/>
  <c r="X135" i="3"/>
  <c r="U135" i="3"/>
  <c r="W135" i="3" s="1"/>
  <c r="K135" i="3"/>
  <c r="X182" i="3"/>
  <c r="J182" i="3"/>
  <c r="U182" i="3"/>
  <c r="W182" i="3" s="1"/>
  <c r="J124" i="3"/>
  <c r="X124" i="3"/>
  <c r="B124" i="3"/>
  <c r="U124" i="3"/>
  <c r="W124" i="3" s="1"/>
  <c r="B116" i="3"/>
  <c r="J116" i="3"/>
  <c r="X116" i="3"/>
  <c r="U116" i="3"/>
  <c r="W116" i="3" s="1"/>
  <c r="U56" i="3"/>
  <c r="W56" i="3" s="1"/>
  <c r="X56" i="3"/>
  <c r="N56" i="3"/>
  <c r="K56" i="3"/>
  <c r="R121" i="3"/>
  <c r="T121" i="3" s="1"/>
  <c r="X81" i="3"/>
  <c r="U81" i="3"/>
  <c r="W81" i="3" s="1"/>
  <c r="K81" i="3"/>
  <c r="U129" i="3"/>
  <c r="W129" i="3" s="1"/>
  <c r="X129" i="3"/>
  <c r="K129" i="3"/>
  <c r="K168" i="3"/>
  <c r="X168" i="3"/>
  <c r="B168" i="3"/>
  <c r="U168" i="3"/>
  <c r="W168" i="3" s="1"/>
  <c r="X112" i="3"/>
  <c r="J112" i="3"/>
  <c r="U112" i="3"/>
  <c r="W112" i="3" s="1"/>
  <c r="K137" i="3"/>
  <c r="X137" i="3"/>
  <c r="U137" i="3"/>
  <c r="W137" i="3" s="1"/>
  <c r="G47" i="3"/>
  <c r="P47" i="3"/>
  <c r="R47" i="3" s="1"/>
  <c r="T47" i="3" s="1"/>
  <c r="V47" i="3"/>
  <c r="X101" i="3"/>
  <c r="B101" i="3"/>
  <c r="I101" i="3"/>
  <c r="R124" i="3"/>
  <c r="T124" i="3" s="1"/>
  <c r="X107" i="3"/>
  <c r="K107" i="3"/>
  <c r="K76" i="3"/>
  <c r="X76" i="3"/>
  <c r="U76" i="3"/>
  <c r="W76" i="3" s="1"/>
  <c r="R127" i="3"/>
  <c r="T127" i="3" s="1"/>
  <c r="U127" i="3"/>
  <c r="W127" i="3" s="1"/>
  <c r="B131" i="3"/>
  <c r="X131" i="3"/>
  <c r="U131" i="3"/>
  <c r="W131" i="3" s="1"/>
  <c r="J131" i="3"/>
  <c r="U171" i="3"/>
  <c r="W171" i="3" s="1"/>
  <c r="K171" i="3"/>
  <c r="X171" i="3"/>
  <c r="R67" i="3"/>
  <c r="T67" i="3" s="1"/>
  <c r="C16" i="3"/>
  <c r="D18" i="3" s="1"/>
  <c r="O186" i="3"/>
  <c r="O187" i="3"/>
  <c r="O174" i="3"/>
  <c r="O133" i="3"/>
  <c r="O43" i="3"/>
  <c r="O173" i="3"/>
  <c r="O156" i="3"/>
  <c r="O184" i="3"/>
  <c r="O160" i="3"/>
  <c r="O129" i="3"/>
  <c r="O165" i="3"/>
  <c r="O177" i="3"/>
  <c r="O130" i="3"/>
  <c r="O113" i="3"/>
  <c r="O171" i="3"/>
  <c r="O42" i="3"/>
  <c r="O153" i="3"/>
  <c r="O25" i="3"/>
  <c r="O146" i="3"/>
  <c r="O183" i="3"/>
  <c r="O96" i="3"/>
  <c r="O142" i="3"/>
  <c r="O48" i="3"/>
  <c r="O185" i="3"/>
  <c r="O69" i="3"/>
  <c r="O180" i="3"/>
  <c r="O108" i="3"/>
  <c r="O145" i="3"/>
  <c r="O168" i="3"/>
  <c r="O179" i="3"/>
  <c r="O125" i="3"/>
  <c r="O54" i="3"/>
  <c r="O123" i="3"/>
  <c r="O101" i="3"/>
  <c r="O141" i="3"/>
  <c r="O85" i="3"/>
  <c r="O114" i="3"/>
  <c r="O44" i="3"/>
  <c r="O178" i="3"/>
  <c r="O151" i="3"/>
  <c r="O121" i="3"/>
  <c r="O157" i="3"/>
  <c r="O143" i="3"/>
  <c r="O161" i="3"/>
  <c r="O99" i="3"/>
  <c r="O22" i="3"/>
  <c r="O106" i="3"/>
  <c r="O175" i="3"/>
  <c r="O116" i="3"/>
  <c r="O124" i="3"/>
  <c r="O144" i="3"/>
  <c r="O182" i="3"/>
  <c r="O40" i="3"/>
  <c r="O135" i="3"/>
  <c r="O147" i="3"/>
  <c r="O30" i="3"/>
  <c r="O98" i="3"/>
  <c r="O34" i="3"/>
  <c r="O104" i="3"/>
  <c r="O38" i="3"/>
  <c r="O126" i="3"/>
  <c r="O46" i="3"/>
  <c r="O29" i="3"/>
  <c r="O50" i="3"/>
  <c r="O33" i="3"/>
  <c r="O27" i="3"/>
  <c r="O92" i="3"/>
  <c r="O169" i="3"/>
  <c r="O154" i="3"/>
  <c r="O112" i="3"/>
  <c r="O138" i="3"/>
  <c r="O26" i="3"/>
  <c r="O89" i="3"/>
  <c r="O132" i="3"/>
  <c r="O45" i="3"/>
  <c r="O136" i="3"/>
  <c r="O49" i="3"/>
  <c r="O155" i="3"/>
  <c r="O80" i="3"/>
  <c r="O120" i="3"/>
  <c r="O131" i="3"/>
  <c r="O170" i="3"/>
  <c r="O127" i="3"/>
  <c r="O162" i="3"/>
  <c r="O167" i="3"/>
  <c r="O122" i="3"/>
  <c r="O181" i="3"/>
  <c r="O134" i="3"/>
  <c r="O32" i="3"/>
  <c r="O163" i="3"/>
  <c r="O172" i="3"/>
  <c r="O117" i="3"/>
  <c r="O41" i="3"/>
  <c r="O100" i="3"/>
  <c r="O148" i="3"/>
  <c r="O110" i="3"/>
  <c r="O152" i="3"/>
  <c r="O21" i="3"/>
  <c r="O158" i="3"/>
  <c r="O31" i="3"/>
  <c r="O23" i="3"/>
  <c r="O35" i="3"/>
  <c r="O118" i="3"/>
  <c r="O119" i="3"/>
  <c r="O111" i="3"/>
  <c r="O39" i="3"/>
  <c r="O176" i="3"/>
  <c r="O82" i="3"/>
  <c r="O37" i="3"/>
  <c r="O95" i="3"/>
  <c r="O139" i="3"/>
  <c r="O47" i="3"/>
  <c r="C15" i="3"/>
  <c r="C18" i="3" s="1"/>
  <c r="O57" i="3"/>
  <c r="O128" i="3"/>
  <c r="O105" i="3"/>
  <c r="O140" i="3"/>
  <c r="O166" i="3"/>
  <c r="O159" i="3"/>
  <c r="O137" i="3"/>
  <c r="O164" i="3"/>
  <c r="O149" i="3"/>
  <c r="O28" i="3"/>
  <c r="O150" i="3"/>
  <c r="O115" i="3"/>
  <c r="O24" i="3"/>
  <c r="O36" i="3"/>
  <c r="J186" i="3"/>
  <c r="X186" i="3"/>
  <c r="U186" i="3"/>
  <c r="W186" i="3" s="1"/>
  <c r="R186" i="3"/>
  <c r="T186" i="3" s="1"/>
  <c r="R187" i="3"/>
  <c r="T187" i="3" s="1"/>
  <c r="U187" i="3"/>
  <c r="W187" i="3" s="1"/>
  <c r="J187" i="3"/>
  <c r="X187" i="3"/>
  <c r="E16" i="1"/>
  <c r="E17" i="1" s="1"/>
  <c r="O6" i="5"/>
  <c r="O4" i="5"/>
  <c r="O5" i="5"/>
  <c r="O1" i="5"/>
  <c r="O3" i="5"/>
  <c r="O2" i="5"/>
  <c r="C18" i="1"/>
  <c r="E18" i="5"/>
  <c r="B37" i="3" l="1"/>
  <c r="X37" i="3"/>
  <c r="I37" i="3"/>
  <c r="I44" i="3"/>
  <c r="B44" i="3"/>
  <c r="X44" i="3"/>
  <c r="I33" i="3"/>
  <c r="B33" i="3"/>
  <c r="X33" i="3"/>
  <c r="R83" i="3"/>
  <c r="T83" i="3" s="1"/>
  <c r="R44" i="3"/>
  <c r="T44" i="3" s="1"/>
  <c r="R33" i="3"/>
  <c r="T33" i="3" s="1"/>
  <c r="R37" i="3"/>
  <c r="T37" i="3" s="1"/>
  <c r="E16" i="2"/>
  <c r="E17" i="2" s="1"/>
  <c r="C18" i="2"/>
  <c r="R97" i="3"/>
  <c r="T97" i="3" s="1"/>
  <c r="X86" i="3"/>
  <c r="K86" i="3"/>
  <c r="U86" i="3"/>
  <c r="W86" i="3" s="1"/>
  <c r="U59" i="3"/>
  <c r="W59" i="3" s="1"/>
  <c r="X59" i="3"/>
  <c r="K59" i="3"/>
  <c r="R86" i="3"/>
  <c r="T86" i="3" s="1"/>
  <c r="R59" i="3"/>
  <c r="T59" i="3" s="1"/>
  <c r="E14" i="3" s="1"/>
  <c r="K83" i="3"/>
  <c r="U83" i="3"/>
  <c r="W83" i="3" s="1"/>
  <c r="X83" i="3"/>
  <c r="B47" i="3"/>
  <c r="I47" i="3"/>
  <c r="X47" i="3"/>
  <c r="K97" i="3"/>
  <c r="X97" i="3"/>
  <c r="U97" i="3"/>
  <c r="W97" i="3" s="1"/>
  <c r="F18" i="3"/>
  <c r="F19" i="3" s="1"/>
  <c r="O7" i="5"/>
  <c r="E6" i="5" s="1"/>
  <c r="E9" i="5" s="1"/>
  <c r="E10" i="5" s="1"/>
  <c r="O1149" i="5"/>
  <c r="O1085" i="5"/>
  <c r="O1021" i="5"/>
  <c r="O975" i="5"/>
  <c r="O943" i="5"/>
  <c r="O1180" i="5"/>
  <c r="O1116" i="5"/>
  <c r="O1140" i="5"/>
  <c r="O1076" i="5"/>
  <c r="O1012" i="5"/>
  <c r="O971" i="5"/>
  <c r="O939" i="5"/>
  <c r="O1173" i="5"/>
  <c r="O1109" i="5"/>
  <c r="O1045" i="5"/>
  <c r="O1181" i="5"/>
  <c r="O1117" i="5"/>
  <c r="O1053" i="5"/>
  <c r="O991" i="5"/>
  <c r="O1172" i="5"/>
  <c r="O1108" i="5"/>
  <c r="O1044" i="5"/>
  <c r="O987" i="5"/>
  <c r="O1156" i="5"/>
  <c r="O1028" i="5"/>
  <c r="O955" i="5"/>
  <c r="O1189" i="5"/>
  <c r="O1093" i="5"/>
  <c r="O1020" i="5"/>
  <c r="O973" i="5"/>
  <c r="O941" i="5"/>
  <c r="O1151" i="5"/>
  <c r="O1075" i="5"/>
  <c r="O1134" i="5"/>
  <c r="O1193" i="5"/>
  <c r="O1103" i="5"/>
  <c r="O1027" i="5"/>
  <c r="O1131" i="5"/>
  <c r="O1041" i="5"/>
  <c r="O938" i="5"/>
  <c r="O1126" i="5"/>
  <c r="O1192" i="5"/>
  <c r="O1102" i="5"/>
  <c r="O1161" i="5"/>
  <c r="O1071" i="5"/>
  <c r="O1201" i="5"/>
  <c r="O1111" i="5"/>
  <c r="O1035" i="5"/>
  <c r="O1038" i="5"/>
  <c r="O972" i="5"/>
  <c r="O1050" i="5"/>
  <c r="O913" i="5"/>
  <c r="O849" i="5"/>
  <c r="O785" i="5"/>
  <c r="O743" i="5"/>
  <c r="O711" i="5"/>
  <c r="O679" i="5"/>
  <c r="O647" i="5"/>
  <c r="O615" i="5"/>
  <c r="O583" i="5"/>
  <c r="O551" i="5"/>
  <c r="O519" i="5"/>
  <c r="O1031" i="5"/>
  <c r="O1030" i="5"/>
  <c r="O998" i="5"/>
  <c r="O982" i="5"/>
  <c r="O880" i="5"/>
  <c r="O816" i="5"/>
  <c r="O753" i="5"/>
  <c r="O721" i="5"/>
  <c r="O689" i="5"/>
  <c r="O657" i="5"/>
  <c r="O625" i="5"/>
  <c r="O593" i="5"/>
  <c r="O561" i="5"/>
  <c r="O529" i="5"/>
  <c r="O497" i="5"/>
  <c r="O852" i="5"/>
  <c r="O767" i="5"/>
  <c r="O885" i="5"/>
  <c r="O795" i="5"/>
  <c r="O887" i="5"/>
  <c r="O797" i="5"/>
  <c r="O882" i="5"/>
  <c r="O806" i="5"/>
  <c r="O686" i="5"/>
  <c r="O558" i="5"/>
  <c r="O477" i="5"/>
  <c r="O445" i="5"/>
  <c r="O413" i="5"/>
  <c r="O381" i="5"/>
  <c r="O349" i="5"/>
  <c r="O910" i="5"/>
  <c r="O820" i="5"/>
  <c r="O764" i="5"/>
  <c r="O853" i="5"/>
  <c r="O762" i="5"/>
  <c r="O1133" i="5"/>
  <c r="O1005" i="5"/>
  <c r="O951" i="5"/>
  <c r="O1164" i="5"/>
  <c r="O1084" i="5"/>
  <c r="O1013" i="5"/>
  <c r="O969" i="5"/>
  <c r="O937" i="5"/>
  <c r="O1146" i="5"/>
  <c r="O1056" i="5"/>
  <c r="O1127" i="5"/>
  <c r="O1174" i="5"/>
  <c r="O1098" i="5"/>
  <c r="O1008" i="5"/>
  <c r="O1112" i="5"/>
  <c r="O1022" i="5"/>
  <c r="O1202" i="5"/>
  <c r="O1119" i="5"/>
  <c r="O1185" i="5"/>
  <c r="O1095" i="5"/>
  <c r="O1142" i="5"/>
  <c r="O1066" i="5"/>
  <c r="O1182" i="5"/>
  <c r="O1106" i="5"/>
  <c r="O1016" i="5"/>
  <c r="O1019" i="5"/>
  <c r="O960" i="5"/>
  <c r="O1017" i="5"/>
  <c r="O904" i="5"/>
  <c r="O840" i="5"/>
  <c r="O776" i="5"/>
  <c r="O1124" i="5"/>
  <c r="O996" i="5"/>
  <c r="O947" i="5"/>
  <c r="O1157" i="5"/>
  <c r="O1077" i="5"/>
  <c r="O1004" i="5"/>
  <c r="O965" i="5"/>
  <c r="O933" i="5"/>
  <c r="O1139" i="5"/>
  <c r="O1198" i="5"/>
  <c r="O1122" i="5"/>
  <c r="O1167" i="5"/>
  <c r="O1091" i="5"/>
  <c r="O1195" i="5"/>
  <c r="O1105" i="5"/>
  <c r="O1015" i="5"/>
  <c r="O1190" i="5"/>
  <c r="O1114" i="5"/>
  <c r="O1166" i="5"/>
  <c r="O1090" i="5"/>
  <c r="O1135" i="5"/>
  <c r="O1059" i="5"/>
  <c r="O1175" i="5"/>
  <c r="O1099" i="5"/>
  <c r="O1009" i="5"/>
  <c r="O994" i="5"/>
  <c r="O1058" i="5"/>
  <c r="O993" i="5"/>
  <c r="O897" i="5"/>
  <c r="O833" i="5"/>
  <c r="O769" i="5"/>
  <c r="O735" i="5"/>
  <c r="O703" i="5"/>
  <c r="O671" i="5"/>
  <c r="O639" i="5"/>
  <c r="O607" i="5"/>
  <c r="O575" i="5"/>
  <c r="O543" i="5"/>
  <c r="O511" i="5"/>
  <c r="O999" i="5"/>
  <c r="O992" i="5"/>
  <c r="O980" i="5"/>
  <c r="O944" i="5"/>
  <c r="O864" i="5"/>
  <c r="O800" i="5"/>
  <c r="O745" i="5"/>
  <c r="O713" i="5"/>
  <c r="O681" i="5"/>
  <c r="O649" i="5"/>
  <c r="O617" i="5"/>
  <c r="O585" i="5"/>
  <c r="O553" i="5"/>
  <c r="O521" i="5"/>
  <c r="O916" i="5"/>
  <c r="O826" i="5"/>
  <c r="O756" i="5"/>
  <c r="O859" i="5"/>
  <c r="O783" i="5"/>
  <c r="O861" i="5"/>
  <c r="O771" i="5"/>
  <c r="O870" i="5"/>
  <c r="O780" i="5"/>
  <c r="O654" i="5"/>
  <c r="O526" i="5"/>
  <c r="O469" i="5"/>
  <c r="O437" i="5"/>
  <c r="O405" i="5"/>
  <c r="O373" i="5"/>
  <c r="O341" i="5"/>
  <c r="O884" i="5"/>
  <c r="O1101" i="5"/>
  <c r="O983" i="5"/>
  <c r="O935" i="5"/>
  <c r="O1148" i="5"/>
  <c r="O1068" i="5"/>
  <c r="O997" i="5"/>
  <c r="O961" i="5"/>
  <c r="O929" i="5"/>
  <c r="O1120" i="5"/>
  <c r="O1191" i="5"/>
  <c r="O1115" i="5"/>
  <c r="O1162" i="5"/>
  <c r="O1072" i="5"/>
  <c r="O1176" i="5"/>
  <c r="O1086" i="5"/>
  <c r="O1010" i="5"/>
  <c r="O1183" i="5"/>
  <c r="O1107" i="5"/>
  <c r="O1159" i="5"/>
  <c r="O1083" i="5"/>
  <c r="O1130" i="5"/>
  <c r="O1040" i="5"/>
  <c r="O1170" i="5"/>
  <c r="O1080" i="5"/>
  <c r="O978" i="5"/>
  <c r="O984" i="5"/>
  <c r="O1051" i="5"/>
  <c r="O988" i="5"/>
  <c r="O888" i="5"/>
  <c r="O824" i="5"/>
  <c r="O763" i="5"/>
  <c r="O731" i="5"/>
  <c r="O699" i="5"/>
  <c r="O667" i="5"/>
  <c r="O635" i="5"/>
  <c r="O603" i="5"/>
  <c r="O571" i="5"/>
  <c r="O539" i="5"/>
  <c r="O507" i="5"/>
  <c r="O990" i="5"/>
  <c r="O966" i="5"/>
  <c r="O968" i="5"/>
  <c r="O921" i="5"/>
  <c r="O857" i="5"/>
  <c r="O793" i="5"/>
  <c r="O741" i="5"/>
  <c r="O709" i="5"/>
  <c r="O677" i="5"/>
  <c r="O645" i="5"/>
  <c r="O613" i="5"/>
  <c r="O581" i="5"/>
  <c r="O549" i="5"/>
  <c r="O517" i="5"/>
  <c r="O909" i="5"/>
  <c r="O819" i="5"/>
  <c r="O936" i="5"/>
  <c r="O854" i="5"/>
  <c r="O754" i="5"/>
  <c r="O842" i="5"/>
  <c r="O752" i="5"/>
  <c r="O863" i="5"/>
  <c r="O773" i="5"/>
  <c r="O638" i="5"/>
  <c r="O510" i="5"/>
  <c r="O465" i="5"/>
  <c r="O433" i="5"/>
  <c r="O401" i="5"/>
  <c r="O369" i="5"/>
  <c r="O337" i="5"/>
  <c r="O877" i="5"/>
  <c r="O787" i="5"/>
  <c r="O898" i="5"/>
  <c r="O822" i="5"/>
  <c r="O893" i="5"/>
  <c r="O803" i="5"/>
  <c r="O907" i="5"/>
  <c r="O831" i="5"/>
  <c r="O726" i="5"/>
  <c r="O598" i="5"/>
  <c r="O1092" i="5"/>
  <c r="O979" i="5"/>
  <c r="O931" i="5"/>
  <c r="O1141" i="5"/>
  <c r="O1061" i="5"/>
  <c r="O989" i="5"/>
  <c r="O957" i="5"/>
  <c r="O925" i="5"/>
  <c r="O1113" i="5"/>
  <c r="O1186" i="5"/>
  <c r="O1096" i="5"/>
  <c r="O1155" i="5"/>
  <c r="O1065" i="5"/>
  <c r="O1169" i="5"/>
  <c r="O1079" i="5"/>
  <c r="O1003" i="5"/>
  <c r="O1178" i="5"/>
  <c r="O1088" i="5"/>
  <c r="O1154" i="5"/>
  <c r="O1199" i="5"/>
  <c r="O1123" i="5"/>
  <c r="O1033" i="5"/>
  <c r="O1163" i="5"/>
  <c r="O1073" i="5"/>
  <c r="O962" i="5"/>
  <c r="O958" i="5"/>
  <c r="O1032" i="5"/>
  <c r="O976" i="5"/>
  <c r="O881" i="5"/>
  <c r="O817" i="5"/>
  <c r="O759" i="5"/>
  <c r="O727" i="5"/>
  <c r="O695" i="5"/>
  <c r="O663" i="5"/>
  <c r="O631" i="5"/>
  <c r="O599" i="5"/>
  <c r="O567" i="5"/>
  <c r="O535" i="5"/>
  <c r="O503" i="5"/>
  <c r="O964" i="5"/>
  <c r="O940" i="5"/>
  <c r="O942" i="5"/>
  <c r="O912" i="5"/>
  <c r="O848" i="5"/>
  <c r="O784" i="5"/>
  <c r="O737" i="5"/>
  <c r="O705" i="5"/>
  <c r="O673" i="5"/>
  <c r="O641" i="5"/>
  <c r="O609" i="5"/>
  <c r="O577" i="5"/>
  <c r="O545" i="5"/>
  <c r="O513" i="5"/>
  <c r="O890" i="5"/>
  <c r="O814" i="5"/>
  <c r="O926" i="5"/>
  <c r="O847" i="5"/>
  <c r="O932" i="5"/>
  <c r="O835" i="5"/>
  <c r="O736" i="5"/>
  <c r="O844" i="5"/>
  <c r="O750" i="5"/>
  <c r="O622" i="5"/>
  <c r="O494" i="5"/>
  <c r="O461" i="5"/>
  <c r="O429" i="5"/>
  <c r="O397" i="5"/>
  <c r="O365" i="5"/>
  <c r="O333" i="5"/>
  <c r="O858" i="5"/>
  <c r="O1188" i="5"/>
  <c r="O1060" i="5"/>
  <c r="O963" i="5"/>
  <c r="O923" i="5"/>
  <c r="O1125" i="5"/>
  <c r="O1036" i="5"/>
  <c r="O981" i="5"/>
  <c r="O949" i="5"/>
  <c r="O1177" i="5"/>
  <c r="O1087" i="5"/>
  <c r="O1160" i="5"/>
  <c r="O1203" i="5"/>
  <c r="O1129" i="5"/>
  <c r="O1039" i="5"/>
  <c r="O1143" i="5"/>
  <c r="O1067" i="5"/>
  <c r="O970" i="5"/>
  <c r="O1152" i="5"/>
  <c r="O1062" i="5"/>
  <c r="O1128" i="5"/>
  <c r="O1187" i="5"/>
  <c r="O1097" i="5"/>
  <c r="O1007" i="5"/>
  <c r="O1137" i="5"/>
  <c r="O1047" i="5"/>
  <c r="O930" i="5"/>
  <c r="O1018" i="5"/>
  <c r="O948" i="5"/>
  <c r="O924" i="5"/>
  <c r="O865" i="5"/>
  <c r="O801" i="5"/>
  <c r="O751" i="5"/>
  <c r="O719" i="5"/>
  <c r="O687" i="5"/>
  <c r="O655" i="5"/>
  <c r="O623" i="5"/>
  <c r="O591" i="5"/>
  <c r="O559" i="5"/>
  <c r="O527" i="5"/>
  <c r="O495" i="5"/>
  <c r="O1064" i="5"/>
  <c r="O1025" i="5"/>
  <c r="O1024" i="5"/>
  <c r="O896" i="5"/>
  <c r="O832" i="5"/>
  <c r="O761" i="5"/>
  <c r="O729" i="5"/>
  <c r="O697" i="5"/>
  <c r="O665" i="5"/>
  <c r="O633" i="5"/>
  <c r="O601" i="5"/>
  <c r="O569" i="5"/>
  <c r="O537" i="5"/>
  <c r="O505" i="5"/>
  <c r="O878" i="5"/>
  <c r="O788" i="5"/>
  <c r="O911" i="5"/>
  <c r="O821" i="5"/>
  <c r="O899" i="5"/>
  <c r="O823" i="5"/>
  <c r="O908" i="5"/>
  <c r="O818" i="5"/>
  <c r="O718" i="5"/>
  <c r="O590" i="5"/>
  <c r="O485" i="5"/>
  <c r="O453" i="5"/>
  <c r="O421" i="5"/>
  <c r="O389" i="5"/>
  <c r="O357" i="5"/>
  <c r="O922" i="5"/>
  <c r="O846" i="5"/>
  <c r="O768" i="5"/>
  <c r="O879" i="5"/>
  <c r="O789" i="5"/>
  <c r="O862" i="5"/>
  <c r="O772" i="5"/>
  <c r="O876" i="5"/>
  <c r="O786" i="5"/>
  <c r="O678" i="5"/>
  <c r="O550" i="5"/>
  <c r="O1165" i="5"/>
  <c r="O1037" i="5"/>
  <c r="O959" i="5"/>
  <c r="O1196" i="5"/>
  <c r="O1100" i="5"/>
  <c r="O1029" i="5"/>
  <c r="O977" i="5"/>
  <c r="O945" i="5"/>
  <c r="O1158" i="5"/>
  <c r="O1082" i="5"/>
  <c r="O1153" i="5"/>
  <c r="O1200" i="5"/>
  <c r="O1110" i="5"/>
  <c r="O1034" i="5"/>
  <c r="O1138" i="5"/>
  <c r="O1048" i="5"/>
  <c r="O954" i="5"/>
  <c r="O1145" i="5"/>
  <c r="O1055" i="5"/>
  <c r="O1121" i="5"/>
  <c r="O1168" i="5"/>
  <c r="O1078" i="5"/>
  <c r="O1002" i="5"/>
  <c r="O1118" i="5"/>
  <c r="O1042" i="5"/>
  <c r="O1070" i="5"/>
  <c r="O1000" i="5"/>
  <c r="O1057" i="5"/>
  <c r="O920" i="5"/>
  <c r="O856" i="5"/>
  <c r="O792" i="5"/>
  <c r="O747" i="5"/>
  <c r="O715" i="5"/>
  <c r="O683" i="5"/>
  <c r="O651" i="5"/>
  <c r="O619" i="5"/>
  <c r="O587" i="5"/>
  <c r="O555" i="5"/>
  <c r="O523" i="5"/>
  <c r="O491" i="5"/>
  <c r="O1049" i="5"/>
  <c r="O1006" i="5"/>
  <c r="O1001" i="5"/>
  <c r="O889" i="5"/>
  <c r="O825" i="5"/>
  <c r="O757" i="5"/>
  <c r="O725" i="5"/>
  <c r="O693" i="5"/>
  <c r="O661" i="5"/>
  <c r="O629" i="5"/>
  <c r="O597" i="5"/>
  <c r="O565" i="5"/>
  <c r="O533" i="5"/>
  <c r="O501" i="5"/>
  <c r="O871" i="5"/>
  <c r="O781" i="5"/>
  <c r="O892" i="5"/>
  <c r="O802" i="5"/>
  <c r="O894" i="5"/>
  <c r="O804" i="5"/>
  <c r="O901" i="5"/>
  <c r="O811" i="5"/>
  <c r="O702" i="5"/>
  <c r="O574" i="5"/>
  <c r="O481" i="5"/>
  <c r="O449" i="5"/>
  <c r="O417" i="5"/>
  <c r="O385" i="5"/>
  <c r="O353" i="5"/>
  <c r="O915" i="5"/>
  <c r="O839" i="5"/>
  <c r="O766" i="5"/>
  <c r="O860" i="5"/>
  <c r="O770" i="5"/>
  <c r="O1052" i="5"/>
  <c r="O1046" i="5"/>
  <c r="O1104" i="5"/>
  <c r="O872" i="5"/>
  <c r="O659" i="5"/>
  <c r="O531" i="5"/>
  <c r="O1043" i="5"/>
  <c r="O733" i="5"/>
  <c r="O605" i="5"/>
  <c r="O883" i="5"/>
  <c r="O906" i="5"/>
  <c r="O734" i="5"/>
  <c r="O425" i="5"/>
  <c r="O851" i="5"/>
  <c r="O886" i="5"/>
  <c r="O867" i="5"/>
  <c r="O744" i="5"/>
  <c r="O838" i="5"/>
  <c r="O694" i="5"/>
  <c r="O518" i="5"/>
  <c r="O463" i="5"/>
  <c r="O431" i="5"/>
  <c r="O399" i="5"/>
  <c r="O367" i="5"/>
  <c r="O732" i="5"/>
  <c r="O564" i="5"/>
  <c r="O578" i="5"/>
  <c r="O618" i="5"/>
  <c r="O684" i="5"/>
  <c r="O504" i="5"/>
  <c r="O392" i="5"/>
  <c r="O135" i="5"/>
  <c r="O71" i="5"/>
  <c r="O31" i="5"/>
  <c r="O672" i="5"/>
  <c r="O712" i="5"/>
  <c r="O546" i="5"/>
  <c r="O586" i="5"/>
  <c r="O664" i="5"/>
  <c r="O498" i="5"/>
  <c r="O368" i="5"/>
  <c r="O131" i="5"/>
  <c r="O67" i="5"/>
  <c r="O30" i="5"/>
  <c r="O462" i="5"/>
  <c r="O532" i="5"/>
  <c r="O508" i="5"/>
  <c r="O350" i="5"/>
  <c r="O364" i="5"/>
  <c r="O280" i="5"/>
  <c r="O216" i="5"/>
  <c r="O158" i="5"/>
  <c r="O69" i="5"/>
  <c r="O366" i="5"/>
  <c r="O418" i="5"/>
  <c r="O458" i="5"/>
  <c r="O486" i="5"/>
  <c r="O320" i="5"/>
  <c r="O256" i="5"/>
  <c r="O192" i="5"/>
  <c r="O117" i="5"/>
  <c r="O334" i="5"/>
  <c r="O234" i="5"/>
  <c r="O132" i="5"/>
  <c r="O262" i="5"/>
  <c r="O160" i="5"/>
  <c r="O323" i="5"/>
  <c r="O243" i="5"/>
  <c r="O164" i="5"/>
  <c r="O41" i="5"/>
  <c r="O245" i="5"/>
  <c r="O168" i="5"/>
  <c r="O45" i="5"/>
  <c r="O254" i="5"/>
  <c r="O144" i="5"/>
  <c r="O294" i="5"/>
  <c r="O985" i="5"/>
  <c r="O1150" i="5"/>
  <c r="O1014" i="5"/>
  <c r="O808" i="5"/>
  <c r="O643" i="5"/>
  <c r="O515" i="5"/>
  <c r="O956" i="5"/>
  <c r="O717" i="5"/>
  <c r="O589" i="5"/>
  <c r="O845" i="5"/>
  <c r="O868" i="5"/>
  <c r="O670" i="5"/>
  <c r="O409" i="5"/>
  <c r="O813" i="5"/>
  <c r="O834" i="5"/>
  <c r="O855" i="5"/>
  <c r="O728" i="5"/>
  <c r="O812" i="5"/>
  <c r="O662" i="5"/>
  <c r="O502" i="5"/>
  <c r="O459" i="5"/>
  <c r="O427" i="5"/>
  <c r="O395" i="5"/>
  <c r="O363" i="5"/>
  <c r="O704" i="5"/>
  <c r="O746" i="5"/>
  <c r="O552" i="5"/>
  <c r="O592" i="5"/>
  <c r="O658" i="5"/>
  <c r="O953" i="5"/>
  <c r="O1074" i="5"/>
  <c r="O1144" i="5"/>
  <c r="O755" i="5"/>
  <c r="O627" i="5"/>
  <c r="O499" i="5"/>
  <c r="O905" i="5"/>
  <c r="O701" i="5"/>
  <c r="O573" i="5"/>
  <c r="O807" i="5"/>
  <c r="O830" i="5"/>
  <c r="O606" i="5"/>
  <c r="O393" i="5"/>
  <c r="O794" i="5"/>
  <c r="O827" i="5"/>
  <c r="O836" i="5"/>
  <c r="O914" i="5"/>
  <c r="O805" i="5"/>
  <c r="O646" i="5"/>
  <c r="O487" i="5"/>
  <c r="O455" i="5"/>
  <c r="O423" i="5"/>
  <c r="O391" i="5"/>
  <c r="O359" i="5"/>
  <c r="O692" i="5"/>
  <c r="O706" i="5"/>
  <c r="O540" i="5"/>
  <c r="O580" i="5"/>
  <c r="O632" i="5"/>
  <c r="O488" i="5"/>
  <c r="O360" i="5"/>
  <c r="O119" i="5"/>
  <c r="O55" i="5"/>
  <c r="O27" i="5"/>
  <c r="O634" i="5"/>
  <c r="O674" i="5"/>
  <c r="O714" i="5"/>
  <c r="O548" i="5"/>
  <c r="O626" i="5"/>
  <c r="O464" i="5"/>
  <c r="O336" i="5"/>
  <c r="O115" i="5"/>
  <c r="O51" i="5"/>
  <c r="O26" i="5"/>
  <c r="O410" i="5"/>
  <c r="O450" i="5"/>
  <c r="O478" i="5"/>
  <c r="O512" i="5"/>
  <c r="O328" i="5"/>
  <c r="O264" i="5"/>
  <c r="O200" i="5"/>
  <c r="O133" i="5"/>
  <c r="O44" i="5"/>
  <c r="O326" i="5"/>
  <c r="O380" i="5"/>
  <c r="O420" i="5"/>
  <c r="O434" i="5"/>
  <c r="O304" i="5"/>
  <c r="O240" i="5"/>
  <c r="O176" i="5"/>
  <c r="O92" i="5"/>
  <c r="O298" i="5"/>
  <c r="O222" i="5"/>
  <c r="O113" i="5"/>
  <c r="O1197" i="5"/>
  <c r="O1184" i="5"/>
  <c r="O986" i="5"/>
  <c r="O1054" i="5"/>
  <c r="O739" i="5"/>
  <c r="O611" i="5"/>
  <c r="O1026" i="5"/>
  <c r="O873" i="5"/>
  <c r="O685" i="5"/>
  <c r="O557" i="5"/>
  <c r="O765" i="5"/>
  <c r="O778" i="5"/>
  <c r="O542" i="5"/>
  <c r="O377" i="5"/>
  <c r="O782" i="5"/>
  <c r="O815" i="5"/>
  <c r="O829" i="5"/>
  <c r="O902" i="5"/>
  <c r="O779" i="5"/>
  <c r="O630" i="5"/>
  <c r="O483" i="5"/>
  <c r="O451" i="5"/>
  <c r="O419" i="5"/>
  <c r="O387" i="5"/>
  <c r="O355" i="5"/>
  <c r="O666" i="5"/>
  <c r="O680" i="5"/>
  <c r="O724" i="5"/>
  <c r="O554" i="5"/>
  <c r="O620" i="5"/>
  <c r="O472" i="5"/>
  <c r="O344" i="5"/>
  <c r="O111" i="5"/>
  <c r="O47" i="5"/>
  <c r="O25" i="5"/>
  <c r="O608" i="5"/>
  <c r="O648" i="5"/>
  <c r="O688" i="5"/>
  <c r="O522" i="5"/>
  <c r="O600" i="5"/>
  <c r="O448" i="5"/>
  <c r="O171" i="5"/>
  <c r="O107" i="5"/>
  <c r="O43" i="5"/>
  <c r="O24" i="5"/>
  <c r="O398" i="5"/>
  <c r="O438" i="5"/>
  <c r="O452" i="5"/>
  <c r="O466" i="5"/>
  <c r="O321" i="5"/>
  <c r="O257" i="5"/>
  <c r="O193" i="5"/>
  <c r="O126" i="5"/>
  <c r="O468" i="5"/>
  <c r="O319" i="5"/>
  <c r="O354" i="5"/>
  <c r="O394" i="5"/>
  <c r="O422" i="5"/>
  <c r="O297" i="5"/>
  <c r="O233" i="5"/>
  <c r="O174" i="5"/>
  <c r="O86" i="5"/>
  <c r="O291" i="5"/>
  <c r="O215" i="5"/>
  <c r="O81" i="5"/>
  <c r="O229" i="5"/>
  <c r="O136" i="5"/>
  <c r="O302" i="5"/>
  <c r="O212" i="5"/>
  <c r="O112" i="5"/>
  <c r="O290" i="5"/>
  <c r="O214" i="5"/>
  <c r="O116" i="5"/>
  <c r="O311" i="5"/>
  <c r="O221" i="5"/>
  <c r="O120" i="5"/>
  <c r="O261" i="5"/>
  <c r="O153" i="5"/>
  <c r="O301" i="5"/>
  <c r="O211" i="5"/>
  <c r="O105" i="5"/>
  <c r="O303" i="5"/>
  <c r="O213" i="5"/>
  <c r="O114" i="5"/>
  <c r="O72" i="5"/>
  <c r="O56" i="5"/>
  <c r="O1069" i="5"/>
  <c r="O1094" i="5"/>
  <c r="O1171" i="5"/>
  <c r="O946" i="5"/>
  <c r="O723" i="5"/>
  <c r="O595" i="5"/>
  <c r="O952" i="5"/>
  <c r="O841" i="5"/>
  <c r="O669" i="5"/>
  <c r="O541" i="5"/>
  <c r="O918" i="5"/>
  <c r="O720" i="5"/>
  <c r="O489" i="5"/>
  <c r="O361" i="5"/>
  <c r="O775" i="5"/>
  <c r="O796" i="5"/>
  <c r="O810" i="5"/>
  <c r="O895" i="5"/>
  <c r="O774" i="5"/>
  <c r="O614" i="5"/>
  <c r="O479" i="5"/>
  <c r="O447" i="5"/>
  <c r="O415" i="5"/>
  <c r="O383" i="5"/>
  <c r="O351" i="5"/>
  <c r="O640" i="5"/>
  <c r="O668" i="5"/>
  <c r="O708" i="5"/>
  <c r="O528" i="5"/>
  <c r="O594" i="5"/>
  <c r="O456" i="5"/>
  <c r="O167" i="5"/>
  <c r="O103" i="5"/>
  <c r="O39" i="5"/>
  <c r="O23" i="5"/>
  <c r="O596" i="5"/>
  <c r="O636" i="5"/>
  <c r="O676" i="5"/>
  <c r="O496" i="5"/>
  <c r="O588" i="5"/>
  <c r="O432" i="5"/>
  <c r="O163" i="5"/>
  <c r="O99" i="5"/>
  <c r="O38" i="5"/>
  <c r="O22" i="5"/>
  <c r="O372" i="5"/>
  <c r="O412" i="5"/>
  <c r="O426" i="5"/>
  <c r="O454" i="5"/>
  <c r="O312" i="5"/>
  <c r="O248" i="5"/>
  <c r="O184" i="5"/>
  <c r="O108" i="5"/>
  <c r="O442" i="5"/>
  <c r="O506" i="5"/>
  <c r="O342" i="5"/>
  <c r="O382" i="5"/>
  <c r="O396" i="5"/>
  <c r="O288" i="5"/>
  <c r="O224" i="5"/>
  <c r="O156" i="5"/>
  <c r="O79" i="5"/>
  <c r="O286" i="5"/>
  <c r="O196" i="5"/>
  <c r="O300" i="5"/>
  <c r="O210" i="5"/>
  <c r="O122" i="5"/>
  <c r="O295" i="5"/>
  <c r="O205" i="5"/>
  <c r="O98" i="5"/>
  <c r="O283" i="5"/>
  <c r="O207" i="5"/>
  <c r="O102" i="5"/>
  <c r="O292" i="5"/>
  <c r="O202" i="5"/>
  <c r="O106" i="5"/>
  <c r="O927" i="5"/>
  <c r="O1089" i="5"/>
  <c r="O1147" i="5"/>
  <c r="O974" i="5"/>
  <c r="O691" i="5"/>
  <c r="O563" i="5"/>
  <c r="O1063" i="5"/>
  <c r="O777" i="5"/>
  <c r="O637" i="5"/>
  <c r="O509" i="5"/>
  <c r="O828" i="5"/>
  <c r="O837" i="5"/>
  <c r="O457" i="5"/>
  <c r="O928" i="5"/>
  <c r="O917" i="5"/>
  <c r="O900" i="5"/>
  <c r="O791" i="5"/>
  <c r="O850" i="5"/>
  <c r="O742" i="5"/>
  <c r="O566" i="5"/>
  <c r="O471" i="5"/>
  <c r="O439" i="5"/>
  <c r="O407" i="5"/>
  <c r="O375" i="5"/>
  <c r="O343" i="5"/>
  <c r="O602" i="5"/>
  <c r="O616" i="5"/>
  <c r="O656" i="5"/>
  <c r="O738" i="5"/>
  <c r="O556" i="5"/>
  <c r="O424" i="5"/>
  <c r="O151" i="5"/>
  <c r="O88" i="5"/>
  <c r="O35" i="5"/>
  <c r="O748" i="5"/>
  <c r="O544" i="5"/>
  <c r="O584" i="5"/>
  <c r="O624" i="5"/>
  <c r="O716" i="5"/>
  <c r="O536" i="5"/>
  <c r="O400" i="5"/>
  <c r="O147" i="5"/>
  <c r="O84" i="5"/>
  <c r="O34" i="5"/>
  <c r="O514" i="5"/>
  <c r="O327" i="5"/>
  <c r="O374" i="5"/>
  <c r="O388" i="5"/>
  <c r="O402" i="5"/>
  <c r="O296" i="5"/>
  <c r="O232" i="5"/>
  <c r="O172" i="5"/>
  <c r="O94" i="5"/>
  <c r="O404" i="5"/>
  <c r="O470" i="5"/>
  <c r="O520" i="5"/>
  <c r="O331" i="5"/>
  <c r="O358" i="5"/>
  <c r="O272" i="5"/>
  <c r="O208" i="5"/>
  <c r="O142" i="5"/>
  <c r="O53" i="5"/>
  <c r="O260" i="5"/>
  <c r="O170" i="5"/>
  <c r="O274" i="5"/>
  <c r="O1132" i="5"/>
  <c r="O1136" i="5"/>
  <c r="O1194" i="5"/>
  <c r="O950" i="5"/>
  <c r="O675" i="5"/>
  <c r="O547" i="5"/>
  <c r="O995" i="5"/>
  <c r="O749" i="5"/>
  <c r="O621" i="5"/>
  <c r="O493" i="5"/>
  <c r="O790" i="5"/>
  <c r="O799" i="5"/>
  <c r="O441" i="5"/>
  <c r="O903" i="5"/>
  <c r="O891" i="5"/>
  <c r="O874" i="5"/>
  <c r="O760" i="5"/>
  <c r="O843" i="5"/>
  <c r="O710" i="5"/>
  <c r="O534" i="5"/>
  <c r="O467" i="5"/>
  <c r="O435" i="5"/>
  <c r="O403" i="5"/>
  <c r="O371" i="5"/>
  <c r="O339" i="5"/>
  <c r="O576" i="5"/>
  <c r="O604" i="5"/>
  <c r="O644" i="5"/>
  <c r="O696" i="5"/>
  <c r="O530" i="5"/>
  <c r="O408" i="5"/>
  <c r="O143" i="5"/>
  <c r="O80" i="5"/>
  <c r="O33" i="5"/>
  <c r="O698" i="5"/>
  <c r="O730" i="5"/>
  <c r="O572" i="5"/>
  <c r="O612" i="5"/>
  <c r="O690" i="5"/>
  <c r="O524" i="5"/>
  <c r="O384" i="5"/>
  <c r="O139" i="5"/>
  <c r="O76" i="5"/>
  <c r="O32" i="5"/>
  <c r="O474" i="5"/>
  <c r="O318" i="5"/>
  <c r="O348" i="5"/>
  <c r="O362" i="5"/>
  <c r="O390" i="5"/>
  <c r="O289" i="5"/>
  <c r="O225" i="5"/>
  <c r="O165" i="5"/>
  <c r="O77" i="5"/>
  <c r="O378" i="5"/>
  <c r="O444" i="5"/>
  <c r="O484" i="5"/>
  <c r="O500" i="5"/>
  <c r="O329" i="5"/>
  <c r="O265" i="5"/>
  <c r="O201" i="5"/>
  <c r="O124" i="5"/>
  <c r="O46" i="5"/>
  <c r="O253" i="5"/>
  <c r="O137" i="5"/>
  <c r="O267" i="5"/>
  <c r="O191" i="5"/>
  <c r="O332" i="5"/>
  <c r="O250" i="5"/>
  <c r="O169" i="5"/>
  <c r="O75" i="5"/>
  <c r="O252" i="5"/>
  <c r="O173" i="5"/>
  <c r="O50" i="5"/>
  <c r="O259" i="5"/>
  <c r="O183" i="5"/>
  <c r="O299" i="5"/>
  <c r="O223" i="5"/>
  <c r="O96" i="5"/>
  <c r="O263" i="5"/>
  <c r="O162" i="5"/>
  <c r="O48" i="5"/>
  <c r="O251" i="5"/>
  <c r="O175" i="5"/>
  <c r="O57" i="5"/>
  <c r="O68" i="5"/>
  <c r="O967" i="5"/>
  <c r="O653" i="5"/>
  <c r="O798" i="5"/>
  <c r="O347" i="5"/>
  <c r="O376" i="5"/>
  <c r="O660" i="5"/>
  <c r="O652" i="5"/>
  <c r="O59" i="5"/>
  <c r="O490" i="5"/>
  <c r="O209" i="5"/>
  <c r="O406" i="5"/>
  <c r="O249" i="5"/>
  <c r="O227" i="5"/>
  <c r="O146" i="5"/>
  <c r="O238" i="5"/>
  <c r="O316" i="5"/>
  <c r="O154" i="5"/>
  <c r="O247" i="5"/>
  <c r="O287" i="5"/>
  <c r="O148" i="5"/>
  <c r="O270" i="5"/>
  <c r="O152" i="5"/>
  <c r="O284" i="5"/>
  <c r="O182" i="5"/>
  <c r="O73" i="5"/>
  <c r="O65" i="5"/>
  <c r="O1179" i="5"/>
  <c r="O525" i="5"/>
  <c r="O869" i="5"/>
  <c r="O628" i="5"/>
  <c r="O159" i="5"/>
  <c r="O570" i="5"/>
  <c r="O562" i="5"/>
  <c r="O36" i="5"/>
  <c r="O414" i="5"/>
  <c r="O177" i="5"/>
  <c r="O335" i="5"/>
  <c r="O217" i="5"/>
  <c r="O189" i="5"/>
  <c r="O141" i="5"/>
  <c r="O231" i="5"/>
  <c r="O309" i="5"/>
  <c r="O121" i="5"/>
  <c r="O228" i="5"/>
  <c r="O268" i="5"/>
  <c r="O134" i="5"/>
  <c r="O244" i="5"/>
  <c r="O138" i="5"/>
  <c r="O277" i="5"/>
  <c r="O166" i="5"/>
  <c r="O54" i="5"/>
  <c r="O1081" i="5"/>
  <c r="O866" i="5"/>
  <c r="O758" i="5"/>
  <c r="O642" i="5"/>
  <c r="O127" i="5"/>
  <c r="O700" i="5"/>
  <c r="O480" i="5"/>
  <c r="O28" i="5"/>
  <c r="O330" i="5"/>
  <c r="O140" i="5"/>
  <c r="O446" i="5"/>
  <c r="O185" i="5"/>
  <c r="O118" i="5"/>
  <c r="O90" i="5"/>
  <c r="O186" i="5"/>
  <c r="O278" i="5"/>
  <c r="O97" i="5"/>
  <c r="O195" i="5"/>
  <c r="O242" i="5"/>
  <c r="O129" i="5"/>
  <c r="O237" i="5"/>
  <c r="O100" i="5"/>
  <c r="O258" i="5"/>
  <c r="O161" i="5"/>
  <c r="O61" i="5"/>
  <c r="O1023" i="5"/>
  <c r="O875" i="5"/>
  <c r="O582" i="5"/>
  <c r="O682" i="5"/>
  <c r="O95" i="5"/>
  <c r="O610" i="5"/>
  <c r="O416" i="5"/>
  <c r="O538" i="5"/>
  <c r="O428" i="5"/>
  <c r="O101" i="5"/>
  <c r="O356" i="5"/>
  <c r="O149" i="5"/>
  <c r="O293" i="5"/>
  <c r="O85" i="5"/>
  <c r="O179" i="5"/>
  <c r="O271" i="5"/>
  <c r="O64" i="5"/>
  <c r="O190" i="5"/>
  <c r="O235" i="5"/>
  <c r="O83" i="5"/>
  <c r="O218" i="5"/>
  <c r="O87" i="5"/>
  <c r="O246" i="5"/>
  <c r="O128" i="5"/>
  <c r="O42" i="5"/>
  <c r="O707" i="5"/>
  <c r="O473" i="5"/>
  <c r="O475" i="5"/>
  <c r="O516" i="5"/>
  <c r="O63" i="5"/>
  <c r="O740" i="5"/>
  <c r="O352" i="5"/>
  <c r="O436" i="5"/>
  <c r="O338" i="5"/>
  <c r="O62" i="5"/>
  <c r="O460" i="5"/>
  <c r="O110" i="5"/>
  <c r="O255" i="5"/>
  <c r="O314" i="5"/>
  <c r="O150" i="5"/>
  <c r="O226" i="5"/>
  <c r="O40" i="5"/>
  <c r="O130" i="5"/>
  <c r="O230" i="5"/>
  <c r="O78" i="5"/>
  <c r="O206" i="5"/>
  <c r="O82" i="5"/>
  <c r="O239" i="5"/>
  <c r="O109" i="5"/>
  <c r="O70" i="5"/>
  <c r="O1011" i="5"/>
  <c r="O934" i="5"/>
  <c r="O411" i="5"/>
  <c r="O492" i="5"/>
  <c r="O29" i="5"/>
  <c r="O560" i="5"/>
  <c r="O123" i="5"/>
  <c r="O476" i="5"/>
  <c r="O273" i="5"/>
  <c r="O340" i="5"/>
  <c r="O313" i="5"/>
  <c r="O317" i="5"/>
  <c r="O203" i="5"/>
  <c r="O276" i="5"/>
  <c r="O93" i="5"/>
  <c r="O188" i="5"/>
  <c r="O285" i="5"/>
  <c r="O325" i="5"/>
  <c r="O197" i="5"/>
  <c r="O282" i="5"/>
  <c r="O180" i="5"/>
  <c r="O315" i="5"/>
  <c r="O194" i="5"/>
  <c r="O74" i="5"/>
  <c r="O58" i="5"/>
  <c r="O809" i="5"/>
  <c r="O919" i="5"/>
  <c r="O379" i="5"/>
  <c r="O440" i="5"/>
  <c r="O21" i="5"/>
  <c r="O722" i="5"/>
  <c r="O91" i="5"/>
  <c r="O386" i="5"/>
  <c r="O241" i="5"/>
  <c r="O482" i="5"/>
  <c r="O281" i="5"/>
  <c r="O279" i="5"/>
  <c r="O198" i="5"/>
  <c r="O269" i="5"/>
  <c r="O89" i="5"/>
  <c r="O181" i="5"/>
  <c r="O266" i="5"/>
  <c r="O306" i="5"/>
  <c r="O178" i="5"/>
  <c r="O275" i="5"/>
  <c r="O157" i="5"/>
  <c r="O310" i="5"/>
  <c r="O187" i="5"/>
  <c r="O52" i="5"/>
  <c r="O66" i="5"/>
  <c r="O579" i="5"/>
  <c r="O305" i="5"/>
  <c r="O322" i="5"/>
  <c r="O49" i="5"/>
  <c r="O345" i="5"/>
  <c r="O430" i="5"/>
  <c r="O125" i="5"/>
  <c r="O443" i="5"/>
  <c r="O370" i="5"/>
  <c r="O204" i="5"/>
  <c r="O568" i="5"/>
  <c r="O60" i="5"/>
  <c r="O308" i="5"/>
  <c r="O37" i="5"/>
  <c r="O236" i="5"/>
  <c r="O199" i="5"/>
  <c r="O155" i="5"/>
  <c r="O145" i="5"/>
  <c r="O220" i="5"/>
  <c r="O346" i="5"/>
  <c r="O219" i="5"/>
  <c r="O104" i="5"/>
  <c r="O650" i="5"/>
  <c r="O307" i="5"/>
  <c r="O324" i="5"/>
  <c r="P1186" i="5"/>
  <c r="P1154" i="5"/>
  <c r="P1122" i="5"/>
  <c r="P1090" i="5"/>
  <c r="P1058" i="5"/>
  <c r="P1026" i="5"/>
  <c r="P994" i="5"/>
  <c r="P1176" i="5"/>
  <c r="P1144" i="5"/>
  <c r="P1112" i="5"/>
  <c r="P1080" i="5"/>
  <c r="P1048" i="5"/>
  <c r="P1016" i="5"/>
  <c r="P1179" i="5"/>
  <c r="P1051" i="5"/>
  <c r="P1123" i="5"/>
  <c r="P995" i="5"/>
  <c r="P1193" i="5"/>
  <c r="P1117" i="5"/>
  <c r="P1145" i="5"/>
  <c r="P977" i="5"/>
  <c r="P918" i="5"/>
  <c r="P886" i="5"/>
  <c r="P854" i="5"/>
  <c r="P822" i="5"/>
  <c r="P790" i="5"/>
  <c r="P1185" i="5"/>
  <c r="P1173" i="5"/>
  <c r="P1137" i="5"/>
  <c r="P1177" i="5"/>
  <c r="P997" i="5"/>
  <c r="P928" i="5"/>
  <c r="P892" i="5"/>
  <c r="P860" i="5"/>
  <c r="P828" i="5"/>
  <c r="P796" i="5"/>
  <c r="P991" i="5"/>
  <c r="P974" i="5"/>
  <c r="P981" i="5"/>
  <c r="P983" i="5"/>
  <c r="P879" i="5"/>
  <c r="P1045" i="5"/>
  <c r="P980" i="5"/>
  <c r="P1178" i="5"/>
  <c r="P1146" i="5"/>
  <c r="P1114" i="5"/>
  <c r="P1082" i="5"/>
  <c r="P1050" i="5"/>
  <c r="P1018" i="5"/>
  <c r="P1200" i="5"/>
  <c r="P1168" i="5"/>
  <c r="P1136" i="5"/>
  <c r="P1104" i="5"/>
  <c r="P1072" i="5"/>
  <c r="P1040" i="5"/>
  <c r="P1008" i="5"/>
  <c r="P1147" i="5"/>
  <c r="P1019" i="5"/>
  <c r="P1091" i="5"/>
  <c r="P1165" i="5"/>
  <c r="P1141" i="5"/>
  <c r="P1079" i="5"/>
  <c r="P1093" i="5"/>
  <c r="P961" i="5"/>
  <c r="P910" i="5"/>
  <c r="P878" i="5"/>
  <c r="P846" i="5"/>
  <c r="P814" i="5"/>
  <c r="P782" i="5"/>
  <c r="P1133" i="5"/>
  <c r="P1135" i="5"/>
  <c r="P1085" i="5"/>
  <c r="P1125" i="5"/>
  <c r="P976" i="5"/>
  <c r="P916" i="5"/>
  <c r="P884" i="5"/>
  <c r="P852" i="5"/>
  <c r="P820" i="5"/>
  <c r="P788" i="5"/>
  <c r="P965" i="5"/>
  <c r="P948" i="5"/>
  <c r="P955" i="5"/>
  <c r="P957" i="5"/>
  <c r="P847" i="5"/>
  <c r="P978" i="5"/>
  <c r="P954" i="5"/>
  <c r="P956" i="5"/>
  <c r="P951" i="5"/>
  <c r="P1174" i="5"/>
  <c r="P1142" i="5"/>
  <c r="P1110" i="5"/>
  <c r="P1078" i="5"/>
  <c r="P1046" i="5"/>
  <c r="P1014" i="5"/>
  <c r="P1196" i="5"/>
  <c r="P1164" i="5"/>
  <c r="P1132" i="5"/>
  <c r="P1100" i="5"/>
  <c r="P1068" i="5"/>
  <c r="P1036" i="5"/>
  <c r="P1004" i="5"/>
  <c r="P1131" i="5"/>
  <c r="P1003" i="5"/>
  <c r="P1075" i="5"/>
  <c r="P1153" i="5"/>
  <c r="P1129" i="5"/>
  <c r="P1053" i="5"/>
  <c r="P1081" i="5"/>
  <c r="P952" i="5"/>
  <c r="P906" i="5"/>
  <c r="P874" i="5"/>
  <c r="P842" i="5"/>
  <c r="P810" i="5"/>
  <c r="P778" i="5"/>
  <c r="P1121" i="5"/>
  <c r="P1109" i="5"/>
  <c r="P1073" i="5"/>
  <c r="P1113" i="5"/>
  <c r="P969" i="5"/>
  <c r="P912" i="5"/>
  <c r="P880" i="5"/>
  <c r="P848" i="5"/>
  <c r="P816" i="5"/>
  <c r="P784" i="5"/>
  <c r="P946" i="5"/>
  <c r="P941" i="5"/>
  <c r="P950" i="5"/>
  <c r="P938" i="5"/>
  <c r="P831" i="5"/>
  <c r="P971" i="5"/>
  <c r="P947" i="5"/>
  <c r="P949" i="5"/>
  <c r="P932" i="5"/>
  <c r="P823" i="5"/>
  <c r="P859" i="5"/>
  <c r="P899" i="5"/>
  <c r="P752" i="5"/>
  <c r="P773" i="5"/>
  <c r="P889" i="5"/>
  <c r="P748" i="5"/>
  <c r="P684" i="5"/>
  <c r="P620" i="5"/>
  <c r="P556" i="5"/>
  <c r="P492" i="5"/>
  <c r="P789" i="5"/>
  <c r="P803" i="5"/>
  <c r="P869" i="5"/>
  <c r="P1202" i="5"/>
  <c r="P1170" i="5"/>
  <c r="P1138" i="5"/>
  <c r="P1106" i="5"/>
  <c r="P1074" i="5"/>
  <c r="P1042" i="5"/>
  <c r="P1010" i="5"/>
  <c r="P1192" i="5"/>
  <c r="P1160" i="5"/>
  <c r="P1128" i="5"/>
  <c r="P1096" i="5"/>
  <c r="P1064" i="5"/>
  <c r="P1032" i="5"/>
  <c r="P1000" i="5"/>
  <c r="P1115" i="5"/>
  <c r="P1187" i="5"/>
  <c r="P1059" i="5"/>
  <c r="P1127" i="5"/>
  <c r="P1103" i="5"/>
  <c r="P1041" i="5"/>
  <c r="P1055" i="5"/>
  <c r="P945" i="5"/>
  <c r="P902" i="5"/>
  <c r="P870" i="5"/>
  <c r="P838" i="5"/>
  <c r="P806" i="5"/>
  <c r="P774" i="5"/>
  <c r="P1095" i="5"/>
  <c r="P1097" i="5"/>
  <c r="P1047" i="5"/>
  <c r="P1087" i="5"/>
  <c r="P960" i="5"/>
  <c r="P908" i="5"/>
  <c r="P876" i="5"/>
  <c r="P844" i="5"/>
  <c r="P812" i="5"/>
  <c r="P780" i="5"/>
  <c r="P939" i="5"/>
  <c r="P1077" i="5"/>
  <c r="P943" i="5"/>
  <c r="P931" i="5"/>
  <c r="P815" i="5"/>
  <c r="P966" i="5"/>
  <c r="P942" i="5"/>
  <c r="P1071" i="5"/>
  <c r="P1194" i="5"/>
  <c r="P1162" i="5"/>
  <c r="P1130" i="5"/>
  <c r="P1098" i="5"/>
  <c r="P1066" i="5"/>
  <c r="P1034" i="5"/>
  <c r="P1002" i="5"/>
  <c r="P1184" i="5"/>
  <c r="P1152" i="5"/>
  <c r="P1120" i="5"/>
  <c r="P1088" i="5"/>
  <c r="P1056" i="5"/>
  <c r="P1024" i="5"/>
  <c r="P992" i="5"/>
  <c r="P1083" i="5"/>
  <c r="P1155" i="5"/>
  <c r="P1027" i="5"/>
  <c r="P1089" i="5"/>
  <c r="P1169" i="5"/>
  <c r="P1183" i="5"/>
  <c r="P1017" i="5"/>
  <c r="P929" i="5"/>
  <c r="P894" i="5"/>
  <c r="P862" i="5"/>
  <c r="P830" i="5"/>
  <c r="P798" i="5"/>
  <c r="P766" i="5"/>
  <c r="P1057" i="5"/>
  <c r="P1175" i="5"/>
  <c r="P1009" i="5"/>
  <c r="P1049" i="5"/>
  <c r="P944" i="5"/>
  <c r="P900" i="5"/>
  <c r="P868" i="5"/>
  <c r="P836" i="5"/>
  <c r="P804" i="5"/>
  <c r="P772" i="5"/>
  <c r="P986" i="5"/>
  <c r="P993" i="5"/>
  <c r="P999" i="5"/>
  <c r="P911" i="5"/>
  <c r="P783" i="5"/>
  <c r="P940" i="5"/>
  <c r="P1001" i="5"/>
  <c r="P989" i="5"/>
  <c r="P903" i="5"/>
  <c r="P775" i="5"/>
  <c r="P795" i="5"/>
  <c r="P835" i="5"/>
  <c r="P875" i="5"/>
  <c r="P743" i="5"/>
  <c r="P825" i="5"/>
  <c r="P725" i="5"/>
  <c r="P661" i="5"/>
  <c r="P597" i="5"/>
  <c r="P533" i="5"/>
  <c r="P891" i="5"/>
  <c r="P905" i="5"/>
  <c r="P753" i="5"/>
  <c r="P1190" i="5"/>
  <c r="P1158" i="5"/>
  <c r="P1126" i="5"/>
  <c r="P1094" i="5"/>
  <c r="P1062" i="5"/>
  <c r="P1030" i="5"/>
  <c r="P998" i="5"/>
  <c r="P1180" i="5"/>
  <c r="P1148" i="5"/>
  <c r="P1116" i="5"/>
  <c r="P1084" i="5"/>
  <c r="P1052" i="5"/>
  <c r="P1020" i="5"/>
  <c r="P1195" i="5"/>
  <c r="P1067" i="5"/>
  <c r="P1139" i="5"/>
  <c r="P1011" i="5"/>
  <c r="P1063" i="5"/>
  <c r="P1143" i="5"/>
  <c r="P1157" i="5"/>
  <c r="P984" i="5"/>
  <c r="P922" i="5"/>
  <c r="P890" i="5"/>
  <c r="P858" i="5"/>
  <c r="P826" i="5"/>
  <c r="P794" i="5"/>
  <c r="P1197" i="5"/>
  <c r="P1199" i="5"/>
  <c r="P1149" i="5"/>
  <c r="P1189" i="5"/>
  <c r="P1023" i="5"/>
  <c r="P937" i="5"/>
  <c r="P896" i="5"/>
  <c r="P864" i="5"/>
  <c r="P832" i="5"/>
  <c r="P800" i="5"/>
  <c r="P1033" i="5"/>
  <c r="P979" i="5"/>
  <c r="P988" i="5"/>
  <c r="P990" i="5"/>
  <c r="P895" i="5"/>
  <c r="P1065" i="5"/>
  <c r="P1025" i="5"/>
  <c r="P1150" i="5"/>
  <c r="P1022" i="5"/>
  <c r="P1108" i="5"/>
  <c r="P1163" i="5"/>
  <c r="P1167" i="5"/>
  <c r="P914" i="5"/>
  <c r="P786" i="5"/>
  <c r="P1151" i="5"/>
  <c r="P856" i="5"/>
  <c r="P967" i="5"/>
  <c r="P1007" i="5"/>
  <c r="P970" i="5"/>
  <c r="P839" i="5"/>
  <c r="P821" i="5"/>
  <c r="P797" i="5"/>
  <c r="P785" i="5"/>
  <c r="P851" i="5"/>
  <c r="P709" i="5"/>
  <c r="P629" i="5"/>
  <c r="P540" i="5"/>
  <c r="P853" i="5"/>
  <c r="P829" i="5"/>
  <c r="P817" i="5"/>
  <c r="P719" i="5"/>
  <c r="P819" i="5"/>
  <c r="P724" i="5"/>
  <c r="P660" i="5"/>
  <c r="P596" i="5"/>
  <c r="P532" i="5"/>
  <c r="P718" i="5"/>
  <c r="P642" i="5"/>
  <c r="P552" i="5"/>
  <c r="P675" i="5"/>
  <c r="P585" i="5"/>
  <c r="P696" i="5"/>
  <c r="P606" i="5"/>
  <c r="P530" i="5"/>
  <c r="P698" i="5"/>
  <c r="P608" i="5"/>
  <c r="P518" i="5"/>
  <c r="P454" i="5"/>
  <c r="P390" i="5"/>
  <c r="P332" i="5"/>
  <c r="P300" i="5"/>
  <c r="P268" i="5"/>
  <c r="P236" i="5"/>
  <c r="P204" i="5"/>
  <c r="P172" i="5"/>
  <c r="P108" i="5"/>
  <c r="P44" i="5"/>
  <c r="P667" i="5"/>
  <c r="P577" i="5"/>
  <c r="P707" i="5"/>
  <c r="P617" i="5"/>
  <c r="P722" i="5"/>
  <c r="P631" i="5"/>
  <c r="P555" i="5"/>
  <c r="P704" i="5"/>
  <c r="P614" i="5"/>
  <c r="P538" i="5"/>
  <c r="P455" i="5"/>
  <c r="P391" i="5"/>
  <c r="P326" i="5"/>
  <c r="P294" i="5"/>
  <c r="P262" i="5"/>
  <c r="P230" i="5"/>
  <c r="P198" i="5"/>
  <c r="P152" i="5"/>
  <c r="P89" i="5"/>
  <c r="P495" i="5"/>
  <c r="P417" i="5"/>
  <c r="P341" i="5"/>
  <c r="P457" i="5"/>
  <c r="P381" i="5"/>
  <c r="P459" i="5"/>
  <c r="P369" i="5"/>
  <c r="P468" i="5"/>
  <c r="P378" i="5"/>
  <c r="P271" i="5"/>
  <c r="P154" i="5"/>
  <c r="P65" i="5"/>
  <c r="P1134" i="5"/>
  <c r="P1006" i="5"/>
  <c r="P1092" i="5"/>
  <c r="P1099" i="5"/>
  <c r="P1181" i="5"/>
  <c r="P898" i="5"/>
  <c r="P770" i="5"/>
  <c r="P1118" i="5"/>
  <c r="P1203" i="5"/>
  <c r="P1076" i="5"/>
  <c r="P1035" i="5"/>
  <c r="P1105" i="5"/>
  <c r="P882" i="5"/>
  <c r="P1159" i="5"/>
  <c r="P985" i="5"/>
  <c r="P824" i="5"/>
  <c r="P962" i="5"/>
  <c r="P973" i="5"/>
  <c r="P958" i="5"/>
  <c r="P791" i="5"/>
  <c r="P763" i="5"/>
  <c r="P761" i="5"/>
  <c r="P750" i="5"/>
  <c r="P787" i="5"/>
  <c r="P693" i="5"/>
  <c r="P604" i="5"/>
  <c r="P517" i="5"/>
  <c r="P801" i="5"/>
  <c r="P760" i="5"/>
  <c r="P779" i="5"/>
  <c r="P930" i="5"/>
  <c r="P781" i="5"/>
  <c r="P708" i="5"/>
  <c r="P644" i="5"/>
  <c r="P580" i="5"/>
  <c r="P516" i="5"/>
  <c r="P706" i="5"/>
  <c r="P616" i="5"/>
  <c r="P728" i="5"/>
  <c r="P649" i="5"/>
  <c r="P559" i="5"/>
  <c r="P670" i="5"/>
  <c r="P594" i="5"/>
  <c r="P504" i="5"/>
  <c r="P672" i="5"/>
  <c r="P582" i="5"/>
  <c r="P506" i="5"/>
  <c r="P438" i="5"/>
  <c r="P374" i="5"/>
  <c r="P324" i="5"/>
  <c r="P292" i="5"/>
  <c r="P260" i="5"/>
  <c r="P228" i="5"/>
  <c r="P196" i="5"/>
  <c r="P156" i="5"/>
  <c r="P92" i="5"/>
  <c r="P723" i="5"/>
  <c r="P641" i="5"/>
  <c r="P551" i="5"/>
  <c r="P1102" i="5"/>
  <c r="P1188" i="5"/>
  <c r="P1060" i="5"/>
  <c r="P1171" i="5"/>
  <c r="P1015" i="5"/>
  <c r="P866" i="5"/>
  <c r="P1069" i="5"/>
  <c r="P953" i="5"/>
  <c r="P808" i="5"/>
  <c r="P1031" i="5"/>
  <c r="P1039" i="5"/>
  <c r="P925" i="5"/>
  <c r="P768" i="5"/>
  <c r="P754" i="5"/>
  <c r="P913" i="5"/>
  <c r="P734" i="5"/>
  <c r="P764" i="5"/>
  <c r="P677" i="5"/>
  <c r="P588" i="5"/>
  <c r="P508" i="5"/>
  <c r="P762" i="5"/>
  <c r="P927" i="5"/>
  <c r="P758" i="5"/>
  <c r="P921" i="5"/>
  <c r="P767" i="5"/>
  <c r="P701" i="5"/>
  <c r="P637" i="5"/>
  <c r="P573" i="5"/>
  <c r="P509" i="5"/>
  <c r="P699" i="5"/>
  <c r="P609" i="5"/>
  <c r="P721" i="5"/>
  <c r="P630" i="5"/>
  <c r="P554" i="5"/>
  <c r="P663" i="5"/>
  <c r="P587" i="5"/>
  <c r="P497" i="5"/>
  <c r="P665" i="5"/>
  <c r="P575" i="5"/>
  <c r="P499" i="5"/>
  <c r="P431" i="5"/>
  <c r="P367" i="5"/>
  <c r="P320" i="5"/>
  <c r="P288" i="5"/>
  <c r="P256" i="5"/>
  <c r="P224" i="5"/>
  <c r="P192" i="5"/>
  <c r="P148" i="5"/>
  <c r="P85" i="5"/>
  <c r="P712" i="5"/>
  <c r="P622" i="5"/>
  <c r="P546" i="5"/>
  <c r="P1086" i="5"/>
  <c r="P1172" i="5"/>
  <c r="P1044" i="5"/>
  <c r="P1107" i="5"/>
  <c r="P1119" i="5"/>
  <c r="P850" i="5"/>
  <c r="P1161" i="5"/>
  <c r="P920" i="5"/>
  <c r="P792" i="5"/>
  <c r="P964" i="5"/>
  <c r="P987" i="5"/>
  <c r="P919" i="5"/>
  <c r="P765" i="5"/>
  <c r="P923" i="5"/>
  <c r="P901" i="5"/>
  <c r="P727" i="5"/>
  <c r="P757" i="5"/>
  <c r="P668" i="5"/>
  <c r="P581" i="5"/>
  <c r="P501" i="5"/>
  <c r="P755" i="5"/>
  <c r="P924" i="5"/>
  <c r="P751" i="5"/>
  <c r="P909" i="5"/>
  <c r="P756" i="5"/>
  <c r="P692" i="5"/>
  <c r="P628" i="5"/>
  <c r="P564" i="5"/>
  <c r="P500" i="5"/>
  <c r="P680" i="5"/>
  <c r="P590" i="5"/>
  <c r="P713" i="5"/>
  <c r="P623" i="5"/>
  <c r="P547" i="5"/>
  <c r="P658" i="5"/>
  <c r="P568" i="5"/>
  <c r="P745" i="5"/>
  <c r="P646" i="5"/>
  <c r="P570" i="5"/>
  <c r="P486" i="5"/>
  <c r="P422" i="5"/>
  <c r="P358" i="5"/>
  <c r="P316" i="5"/>
  <c r="P284" i="5"/>
  <c r="P252" i="5"/>
  <c r="P220" i="5"/>
  <c r="P188" i="5"/>
  <c r="P140" i="5"/>
  <c r="P77" i="5"/>
  <c r="P705" i="5"/>
  <c r="P615" i="5"/>
  <c r="P539" i="5"/>
  <c r="P655" i="5"/>
  <c r="P579" i="5"/>
  <c r="P683" i="5"/>
  <c r="P593" i="5"/>
  <c r="P503" i="5"/>
  <c r="P666" i="5"/>
  <c r="P576" i="5"/>
  <c r="P487" i="5"/>
  <c r="P423" i="5"/>
  <c r="P359" i="5"/>
  <c r="P310" i="5"/>
  <c r="P278" i="5"/>
  <c r="P246" i="5"/>
  <c r="P214" i="5"/>
  <c r="P182" i="5"/>
  <c r="P120" i="5"/>
  <c r="P56" i="5"/>
  <c r="P469" i="5"/>
  <c r="P379" i="5"/>
  <c r="P494" i="5"/>
  <c r="P419" i="5"/>
  <c r="P527" i="5"/>
  <c r="P421" i="5"/>
  <c r="P526" i="5"/>
  <c r="P416" i="5"/>
  <c r="P340" i="5"/>
  <c r="P207" i="5"/>
  <c r="P115" i="5"/>
  <c r="P1182" i="5"/>
  <c r="P1054" i="5"/>
  <c r="P1140" i="5"/>
  <c r="P1012" i="5"/>
  <c r="P1191" i="5"/>
  <c r="P968" i="5"/>
  <c r="P818" i="5"/>
  <c r="P1111" i="5"/>
  <c r="P888" i="5"/>
  <c r="P972" i="5"/>
  <c r="P863" i="5"/>
  <c r="P975" i="5"/>
  <c r="P871" i="5"/>
  <c r="P885" i="5"/>
  <c r="P861" i="5"/>
  <c r="P837" i="5"/>
  <c r="P915" i="5"/>
  <c r="P732" i="5"/>
  <c r="P645" i="5"/>
  <c r="P565" i="5"/>
  <c r="P917" i="5"/>
  <c r="P867" i="5"/>
  <c r="P881" i="5"/>
  <c r="P735" i="5"/>
  <c r="P857" i="5"/>
  <c r="P740" i="5"/>
  <c r="P676" i="5"/>
  <c r="P612" i="5"/>
  <c r="P548" i="5"/>
  <c r="P746" i="5"/>
  <c r="P654" i="5"/>
  <c r="P578" i="5"/>
  <c r="P687" i="5"/>
  <c r="P611" i="5"/>
  <c r="P731" i="5"/>
  <c r="P632" i="5"/>
  <c r="P542" i="5"/>
  <c r="P710" i="5"/>
  <c r="P634" i="5"/>
  <c r="P544" i="5"/>
  <c r="P470" i="5"/>
  <c r="P406" i="5"/>
  <c r="P342" i="5"/>
  <c r="P308" i="5"/>
  <c r="P276" i="5"/>
  <c r="P244" i="5"/>
  <c r="P212" i="5"/>
  <c r="P180" i="5"/>
  <c r="P124" i="5"/>
  <c r="P60" i="5"/>
  <c r="P679" i="5"/>
  <c r="P603" i="5"/>
  <c r="P737" i="5"/>
  <c r="P643" i="5"/>
  <c r="P553" i="5"/>
  <c r="P657" i="5"/>
  <c r="P567" i="5"/>
  <c r="P736" i="5"/>
  <c r="P640" i="5"/>
  <c r="P550" i="5"/>
  <c r="P471" i="5"/>
  <c r="P407" i="5"/>
  <c r="P343" i="5"/>
  <c r="P1166" i="5"/>
  <c r="P1038" i="5"/>
  <c r="P1124" i="5"/>
  <c r="P996" i="5"/>
  <c r="P1101" i="5"/>
  <c r="P936" i="5"/>
  <c r="P802" i="5"/>
  <c r="P1021" i="5"/>
  <c r="P872" i="5"/>
  <c r="P1037" i="5"/>
  <c r="P799" i="5"/>
  <c r="P1005" i="5"/>
  <c r="P855" i="5"/>
  <c r="P833" i="5"/>
  <c r="P809" i="5"/>
  <c r="P811" i="5"/>
  <c r="P877" i="5"/>
  <c r="P716" i="5"/>
  <c r="P636" i="5"/>
  <c r="P549" i="5"/>
  <c r="P865" i="5"/>
  <c r="P841" i="5"/>
  <c r="P843" i="5"/>
  <c r="P726" i="5"/>
  <c r="P845" i="5"/>
  <c r="P733" i="5"/>
  <c r="P669" i="5"/>
  <c r="P605" i="5"/>
  <c r="P541" i="5"/>
  <c r="P739" i="5"/>
  <c r="P647" i="5"/>
  <c r="P571" i="5"/>
  <c r="P682" i="5"/>
  <c r="P592" i="5"/>
  <c r="P715" i="5"/>
  <c r="P625" i="5"/>
  <c r="P535" i="5"/>
  <c r="P703" i="5"/>
  <c r="P627" i="5"/>
  <c r="P537" i="5"/>
  <c r="P463" i="5"/>
  <c r="P399" i="5"/>
  <c r="P335" i="5"/>
  <c r="P304" i="5"/>
  <c r="P272" i="5"/>
  <c r="P240" i="5"/>
  <c r="P208" i="5"/>
  <c r="P176" i="5"/>
  <c r="P116" i="5"/>
  <c r="P52" i="5"/>
  <c r="P674" i="5"/>
  <c r="P584" i="5"/>
  <c r="P714" i="5"/>
  <c r="P624" i="5"/>
  <c r="P747" i="5"/>
  <c r="P638" i="5"/>
  <c r="P562" i="5"/>
  <c r="P729" i="5"/>
  <c r="P633" i="5"/>
  <c r="P543" i="5"/>
  <c r="P462" i="5"/>
  <c r="P398" i="5"/>
  <c r="P330" i="5"/>
  <c r="P1028" i="5"/>
  <c r="P776" i="5"/>
  <c r="P897" i="5"/>
  <c r="P741" i="5"/>
  <c r="P893" i="5"/>
  <c r="P749" i="5"/>
  <c r="P493" i="5"/>
  <c r="P618" i="5"/>
  <c r="P720" i="5"/>
  <c r="P415" i="5"/>
  <c r="P248" i="5"/>
  <c r="P68" i="5"/>
  <c r="P681" i="5"/>
  <c r="P695" i="5"/>
  <c r="P529" i="5"/>
  <c r="P602" i="5"/>
  <c r="P439" i="5"/>
  <c r="P318" i="5"/>
  <c r="P274" i="5"/>
  <c r="P234" i="5"/>
  <c r="P190" i="5"/>
  <c r="P112" i="5"/>
  <c r="P528" i="5"/>
  <c r="P405" i="5"/>
  <c r="P490" i="5"/>
  <c r="P388" i="5"/>
  <c r="P433" i="5"/>
  <c r="P507" i="5"/>
  <c r="P397" i="5"/>
  <c r="P239" i="5"/>
  <c r="P97" i="5"/>
  <c r="P502" i="5"/>
  <c r="P411" i="5"/>
  <c r="P489" i="5"/>
  <c r="P413" i="5"/>
  <c r="P515" i="5"/>
  <c r="P408" i="5"/>
  <c r="P329" i="5"/>
  <c r="P436" i="5"/>
  <c r="P346" i="5"/>
  <c r="P231" i="5"/>
  <c r="P131" i="5"/>
  <c r="P42" i="5"/>
  <c r="P203" i="5"/>
  <c r="P90" i="5"/>
  <c r="P217" i="5"/>
  <c r="P103" i="5"/>
  <c r="P219" i="5"/>
  <c r="P102" i="5"/>
  <c r="P297" i="5"/>
  <c r="P130" i="5"/>
  <c r="P22" i="5"/>
  <c r="P153" i="5"/>
  <c r="P301" i="5"/>
  <c r="P157" i="5"/>
  <c r="P289" i="5"/>
  <c r="P133" i="5"/>
  <c r="P35" i="5"/>
  <c r="P142" i="5"/>
  <c r="P47" i="5"/>
  <c r="P27" i="5"/>
  <c r="P1043" i="5"/>
  <c r="P1013" i="5"/>
  <c r="P769" i="5"/>
  <c r="P700" i="5"/>
  <c r="P777" i="5"/>
  <c r="P717" i="5"/>
  <c r="P711" i="5"/>
  <c r="P566" i="5"/>
  <c r="P691" i="5"/>
  <c r="P383" i="5"/>
  <c r="P232" i="5"/>
  <c r="P730" i="5"/>
  <c r="P662" i="5"/>
  <c r="P690" i="5"/>
  <c r="P510" i="5"/>
  <c r="P595" i="5"/>
  <c r="P430" i="5"/>
  <c r="P314" i="5"/>
  <c r="P270" i="5"/>
  <c r="P226" i="5"/>
  <c r="P186" i="5"/>
  <c r="P104" i="5"/>
  <c r="P488" i="5"/>
  <c r="P386" i="5"/>
  <c r="P483" i="5"/>
  <c r="P362" i="5"/>
  <c r="P428" i="5"/>
  <c r="P480" i="5"/>
  <c r="P371" i="5"/>
  <c r="P223" i="5"/>
  <c r="P74" i="5"/>
  <c r="P482" i="5"/>
  <c r="P392" i="5"/>
  <c r="P484" i="5"/>
  <c r="P394" i="5"/>
  <c r="P496" i="5"/>
  <c r="P401" i="5"/>
  <c r="P519" i="5"/>
  <c r="P429" i="5"/>
  <c r="P339" i="5"/>
  <c r="P215" i="5"/>
  <c r="P113" i="5"/>
  <c r="P36" i="5"/>
  <c r="P177" i="5"/>
  <c r="P76" i="5"/>
  <c r="P205" i="5"/>
  <c r="P98" i="5"/>
  <c r="P193" i="5"/>
  <c r="P69" i="5"/>
  <c r="P285" i="5"/>
  <c r="P125" i="5"/>
  <c r="P299" i="5"/>
  <c r="P139" i="5"/>
  <c r="P275" i="5"/>
  <c r="P143" i="5"/>
  <c r="P277" i="5"/>
  <c r="P119" i="5"/>
  <c r="P317" i="5"/>
  <c r="P137" i="5"/>
  <c r="P38" i="5"/>
  <c r="P41" i="5"/>
  <c r="P1029" i="5"/>
  <c r="P926" i="5"/>
  <c r="P873" i="5"/>
  <c r="P652" i="5"/>
  <c r="P907" i="5"/>
  <c r="P685" i="5"/>
  <c r="P673" i="5"/>
  <c r="P738" i="5"/>
  <c r="P639" i="5"/>
  <c r="P351" i="5"/>
  <c r="P216" i="5"/>
  <c r="P686" i="5"/>
  <c r="P650" i="5"/>
  <c r="P664" i="5"/>
  <c r="P498" i="5"/>
  <c r="P569" i="5"/>
  <c r="P414" i="5"/>
  <c r="P306" i="5"/>
  <c r="P266" i="5"/>
  <c r="P222" i="5"/>
  <c r="P178" i="5"/>
  <c r="P96" i="5"/>
  <c r="P481" i="5"/>
  <c r="P360" i="5"/>
  <c r="P464" i="5"/>
  <c r="P355" i="5"/>
  <c r="P402" i="5"/>
  <c r="P473" i="5"/>
  <c r="P352" i="5"/>
  <c r="P191" i="5"/>
  <c r="P84" i="5"/>
  <c r="P475" i="5"/>
  <c r="P385" i="5"/>
  <c r="P477" i="5"/>
  <c r="P387" i="5"/>
  <c r="P472" i="5"/>
  <c r="P396" i="5"/>
  <c r="P514" i="5"/>
  <c r="P410" i="5"/>
  <c r="P327" i="5"/>
  <c r="P199" i="5"/>
  <c r="P106" i="5"/>
  <c r="P28" i="5"/>
  <c r="P165" i="5"/>
  <c r="P333" i="5"/>
  <c r="P179" i="5"/>
  <c r="P93" i="5"/>
  <c r="P181" i="5"/>
  <c r="P55" i="5"/>
  <c r="P259" i="5"/>
  <c r="P111" i="5"/>
  <c r="P273" i="5"/>
  <c r="P134" i="5"/>
  <c r="P249" i="5"/>
  <c r="P110" i="5"/>
  <c r="P251" i="5"/>
  <c r="P114" i="5"/>
  <c r="P291" i="5"/>
  <c r="P123" i="5"/>
  <c r="P31" i="5"/>
  <c r="P25" i="5"/>
  <c r="P834" i="5"/>
  <c r="P959" i="5"/>
  <c r="P771" i="5"/>
  <c r="P613" i="5"/>
  <c r="P805" i="5"/>
  <c r="P653" i="5"/>
  <c r="P635" i="5"/>
  <c r="P689" i="5"/>
  <c r="P601" i="5"/>
  <c r="P328" i="5"/>
  <c r="P200" i="5"/>
  <c r="P648" i="5"/>
  <c r="P598" i="5"/>
  <c r="P626" i="5"/>
  <c r="P697" i="5"/>
  <c r="P531" i="5"/>
  <c r="P382" i="5"/>
  <c r="P302" i="5"/>
  <c r="P258" i="5"/>
  <c r="P218" i="5"/>
  <c r="P168" i="5"/>
  <c r="P81" i="5"/>
  <c r="P476" i="5"/>
  <c r="P353" i="5"/>
  <c r="P452" i="5"/>
  <c r="P336" i="5"/>
  <c r="P395" i="5"/>
  <c r="P461" i="5"/>
  <c r="P345" i="5"/>
  <c r="P175" i="5"/>
  <c r="P58" i="5"/>
  <c r="P456" i="5"/>
  <c r="P380" i="5"/>
  <c r="P458" i="5"/>
  <c r="P368" i="5"/>
  <c r="P465" i="5"/>
  <c r="P389" i="5"/>
  <c r="P491" i="5"/>
  <c r="P403" i="5"/>
  <c r="P311" i="5"/>
  <c r="P183" i="5"/>
  <c r="P99" i="5"/>
  <c r="P305" i="5"/>
  <c r="P151" i="5"/>
  <c r="P323" i="5"/>
  <c r="P174" i="5"/>
  <c r="P80" i="5"/>
  <c r="P173" i="5"/>
  <c r="P50" i="5"/>
  <c r="P233" i="5"/>
  <c r="P79" i="5"/>
  <c r="P261" i="5"/>
  <c r="P101" i="5"/>
  <c r="P237" i="5"/>
  <c r="P105" i="5"/>
  <c r="P225" i="5"/>
  <c r="P109" i="5"/>
  <c r="P265" i="5"/>
  <c r="P118" i="5"/>
  <c r="P63" i="5"/>
  <c r="P39" i="5"/>
  <c r="P1201" i="5"/>
  <c r="P982" i="5"/>
  <c r="P849" i="5"/>
  <c r="P572" i="5"/>
  <c r="P742" i="5"/>
  <c r="P621" i="5"/>
  <c r="P583" i="5"/>
  <c r="P651" i="5"/>
  <c r="P563" i="5"/>
  <c r="P312" i="5"/>
  <c r="P184" i="5"/>
  <c r="P610" i="5"/>
  <c r="P591" i="5"/>
  <c r="P619" i="5"/>
  <c r="P678" i="5"/>
  <c r="P512" i="5"/>
  <c r="P375" i="5"/>
  <c r="P298" i="5"/>
  <c r="P254" i="5"/>
  <c r="P210" i="5"/>
  <c r="P160" i="5"/>
  <c r="P72" i="5"/>
  <c r="P450" i="5"/>
  <c r="P348" i="5"/>
  <c r="P445" i="5"/>
  <c r="P522" i="5"/>
  <c r="P376" i="5"/>
  <c r="P442" i="5"/>
  <c r="P319" i="5"/>
  <c r="P161" i="5"/>
  <c r="P51" i="5"/>
  <c r="P449" i="5"/>
  <c r="P373" i="5"/>
  <c r="P451" i="5"/>
  <c r="P361" i="5"/>
  <c r="P460" i="5"/>
  <c r="P370" i="5"/>
  <c r="P474" i="5"/>
  <c r="P384" i="5"/>
  <c r="P295" i="5"/>
  <c r="P170" i="5"/>
  <c r="P82" i="5"/>
  <c r="P293" i="5"/>
  <c r="P146" i="5"/>
  <c r="P307" i="5"/>
  <c r="P169" i="5"/>
  <c r="P309" i="5"/>
  <c r="P159" i="5"/>
  <c r="P45" i="5"/>
  <c r="P221" i="5"/>
  <c r="P73" i="5"/>
  <c r="P235" i="5"/>
  <c r="P88" i="5"/>
  <c r="P211" i="5"/>
  <c r="P91" i="5"/>
  <c r="P213" i="5"/>
  <c r="P95" i="5"/>
  <c r="P253" i="5"/>
  <c r="P86" i="5"/>
  <c r="P53" i="5"/>
  <c r="P46" i="5"/>
  <c r="P1198" i="5"/>
  <c r="P1061" i="5"/>
  <c r="P963" i="5"/>
  <c r="P759" i="5"/>
  <c r="P524" i="5"/>
  <c r="P933" i="5"/>
  <c r="P589" i="5"/>
  <c r="P545" i="5"/>
  <c r="P599" i="5"/>
  <c r="P511" i="5"/>
  <c r="P296" i="5"/>
  <c r="P164" i="5"/>
  <c r="P558" i="5"/>
  <c r="P586" i="5"/>
  <c r="P600" i="5"/>
  <c r="P671" i="5"/>
  <c r="P505" i="5"/>
  <c r="P366" i="5"/>
  <c r="P290" i="5"/>
  <c r="P250" i="5"/>
  <c r="P206" i="5"/>
  <c r="P144" i="5"/>
  <c r="P64" i="5"/>
  <c r="P443" i="5"/>
  <c r="P334" i="5"/>
  <c r="P426" i="5"/>
  <c r="P485" i="5"/>
  <c r="P364" i="5"/>
  <c r="P435" i="5"/>
  <c r="P303" i="5"/>
  <c r="P147" i="5"/>
  <c r="P32" i="5"/>
  <c r="P444" i="5"/>
  <c r="P354" i="5"/>
  <c r="P432" i="5"/>
  <c r="P356" i="5"/>
  <c r="P453" i="5"/>
  <c r="P363" i="5"/>
  <c r="P467" i="5"/>
  <c r="P377" i="5"/>
  <c r="P279" i="5"/>
  <c r="P163" i="5"/>
  <c r="P75" i="5"/>
  <c r="P267" i="5"/>
  <c r="P141" i="5"/>
  <c r="P281" i="5"/>
  <c r="P155" i="5"/>
  <c r="P283" i="5"/>
  <c r="P126" i="5"/>
  <c r="P33" i="5"/>
  <c r="P195" i="5"/>
  <c r="P59" i="5"/>
  <c r="P209" i="5"/>
  <c r="P83" i="5"/>
  <c r="P185" i="5"/>
  <c r="P87" i="5"/>
  <c r="P187" i="5"/>
  <c r="P62" i="5"/>
  <c r="P227" i="5"/>
  <c r="P71" i="5"/>
  <c r="P21" i="5"/>
  <c r="P37" i="5"/>
  <c r="P1070" i="5"/>
  <c r="P904" i="5"/>
  <c r="P887" i="5"/>
  <c r="P935" i="5"/>
  <c r="P934" i="5"/>
  <c r="P883" i="5"/>
  <c r="P557" i="5"/>
  <c r="P694" i="5"/>
  <c r="P561" i="5"/>
  <c r="P479" i="5"/>
  <c r="P280" i="5"/>
  <c r="P132" i="5"/>
  <c r="P744" i="5"/>
  <c r="P560" i="5"/>
  <c r="P574" i="5"/>
  <c r="P659" i="5"/>
  <c r="P478" i="5"/>
  <c r="P350" i="5"/>
  <c r="P286" i="5"/>
  <c r="P242" i="5"/>
  <c r="P202" i="5"/>
  <c r="P136" i="5"/>
  <c r="P48" i="5"/>
  <c r="P424" i="5"/>
  <c r="P325" i="5"/>
  <c r="P400" i="5"/>
  <c r="P466" i="5"/>
  <c r="P357" i="5"/>
  <c r="P409" i="5"/>
  <c r="P287" i="5"/>
  <c r="P129" i="5"/>
  <c r="P24" i="5"/>
  <c r="P437" i="5"/>
  <c r="P347" i="5"/>
  <c r="P425" i="5"/>
  <c r="P349" i="5"/>
  <c r="P434" i="5"/>
  <c r="P344" i="5"/>
  <c r="P448" i="5"/>
  <c r="P372" i="5"/>
  <c r="P263" i="5"/>
  <c r="P145" i="5"/>
  <c r="P67" i="5"/>
  <c r="P241" i="5"/>
  <c r="P127" i="5"/>
  <c r="P269" i="5"/>
  <c r="P150" i="5"/>
  <c r="P257" i="5"/>
  <c r="P121" i="5"/>
  <c r="P26" i="5"/>
  <c r="P149" i="5"/>
  <c r="P54" i="5"/>
  <c r="P197" i="5"/>
  <c r="P78" i="5"/>
  <c r="P167" i="5"/>
  <c r="P321" i="5"/>
  <c r="P171" i="5"/>
  <c r="P57" i="5"/>
  <c r="P201" i="5"/>
  <c r="P66" i="5"/>
  <c r="P70" i="5"/>
  <c r="P30" i="5"/>
  <c r="P1156" i="5"/>
  <c r="P840" i="5"/>
  <c r="P807" i="5"/>
  <c r="P813" i="5"/>
  <c r="P827" i="5"/>
  <c r="P793" i="5"/>
  <c r="P525" i="5"/>
  <c r="P656" i="5"/>
  <c r="P523" i="5"/>
  <c r="P447" i="5"/>
  <c r="P264" i="5"/>
  <c r="P100" i="5"/>
  <c r="P688" i="5"/>
  <c r="P702" i="5"/>
  <c r="P536" i="5"/>
  <c r="P607" i="5"/>
  <c r="P446" i="5"/>
  <c r="P322" i="5"/>
  <c r="P282" i="5"/>
  <c r="P238" i="5"/>
  <c r="P194" i="5"/>
  <c r="P128" i="5"/>
  <c r="P40" i="5"/>
  <c r="P412" i="5"/>
  <c r="P513" i="5"/>
  <c r="P393" i="5"/>
  <c r="P440" i="5"/>
  <c r="P338" i="5"/>
  <c r="P404" i="5"/>
  <c r="P255" i="5"/>
  <c r="P122" i="5"/>
  <c r="P521" i="5"/>
  <c r="P418" i="5"/>
  <c r="P520" i="5"/>
  <c r="P420" i="5"/>
  <c r="P534" i="5"/>
  <c r="P427" i="5"/>
  <c r="P337" i="5"/>
  <c r="P441" i="5"/>
  <c r="P365" i="5"/>
  <c r="P247" i="5"/>
  <c r="P138" i="5"/>
  <c r="P49" i="5"/>
  <c r="P229" i="5"/>
  <c r="P94" i="5"/>
  <c r="P243" i="5"/>
  <c r="P117" i="5"/>
  <c r="P245" i="5"/>
  <c r="P107" i="5"/>
  <c r="P331" i="5"/>
  <c r="P135" i="5"/>
  <c r="P29" i="5"/>
  <c r="P158" i="5"/>
  <c r="P313" i="5"/>
  <c r="P162" i="5"/>
  <c r="P315" i="5"/>
  <c r="P166" i="5"/>
  <c r="P43" i="5"/>
  <c r="P189" i="5"/>
  <c r="P61" i="5"/>
  <c r="P34" i="5"/>
  <c r="P23" i="5"/>
  <c r="Q22" i="5"/>
  <c r="Q60" i="5"/>
  <c r="Q124" i="5"/>
  <c r="Q35" i="5"/>
  <c r="Q101" i="5"/>
  <c r="Q162" i="5"/>
  <c r="Q79" i="5"/>
  <c r="Q142" i="5"/>
  <c r="Q63" i="5"/>
  <c r="Q127" i="5"/>
  <c r="Q48" i="5"/>
  <c r="Q112" i="5"/>
  <c r="Q21" i="5"/>
  <c r="Q90" i="5"/>
  <c r="Q153" i="5"/>
  <c r="Q58" i="5"/>
  <c r="Q122" i="5"/>
  <c r="Q33" i="5"/>
  <c r="Q99" i="5"/>
  <c r="Q160" i="5"/>
  <c r="Q1145" i="5"/>
  <c r="Q1081" i="5"/>
  <c r="Q1017" i="5"/>
  <c r="Q30" i="5"/>
  <c r="Q68" i="5"/>
  <c r="Q38" i="5"/>
  <c r="Q77" i="5"/>
  <c r="Q140" i="5"/>
  <c r="Q53" i="5"/>
  <c r="Q117" i="5"/>
  <c r="Q27" i="5"/>
  <c r="Q94" i="5"/>
  <c r="Q163" i="5"/>
  <c r="Q80" i="5"/>
  <c r="Q143" i="5"/>
  <c r="Q64" i="5"/>
  <c r="Q128" i="5"/>
  <c r="Q40" i="5"/>
  <c r="Q105" i="5"/>
  <c r="Q166" i="5"/>
  <c r="Q75" i="5"/>
  <c r="Q138" i="5"/>
  <c r="Q51" i="5"/>
  <c r="Q115" i="5"/>
  <c r="Q1193" i="5"/>
  <c r="Q1129" i="5"/>
  <c r="Q1065" i="5"/>
  <c r="Q1001" i="5"/>
  <c r="Q964" i="5"/>
  <c r="Q932" i="5"/>
  <c r="Q1162" i="5"/>
  <c r="Q1098" i="5"/>
  <c r="Q1034" i="5"/>
  <c r="Q982" i="5"/>
  <c r="Q950" i="5"/>
  <c r="Q1179" i="5"/>
  <c r="Q1103" i="5"/>
  <c r="Q46" i="5"/>
  <c r="Q85" i="5"/>
  <c r="Q148" i="5"/>
  <c r="Q61" i="5"/>
  <c r="Q125" i="5"/>
  <c r="Q36" i="5"/>
  <c r="Q102" i="5"/>
  <c r="Q171" i="5"/>
  <c r="Q88" i="5"/>
  <c r="Q151" i="5"/>
  <c r="Q72" i="5"/>
  <c r="Q136" i="5"/>
  <c r="Q49" i="5"/>
  <c r="Q113" i="5"/>
  <c r="Q174" i="5"/>
  <c r="Q83" i="5"/>
  <c r="Q146" i="5"/>
  <c r="Q59" i="5"/>
  <c r="Q123" i="5"/>
  <c r="Q1186" i="5"/>
  <c r="Q1122" i="5"/>
  <c r="Q1058" i="5"/>
  <c r="Q994" i="5"/>
  <c r="Q960" i="5"/>
  <c r="Q928" i="5"/>
  <c r="Q1153" i="5"/>
  <c r="Q1089" i="5"/>
  <c r="Q1025" i="5"/>
  <c r="Q978" i="5"/>
  <c r="Q946" i="5"/>
  <c r="Q1172" i="5"/>
  <c r="Q1096" i="5"/>
  <c r="Q1148" i="5"/>
  <c r="Q1188" i="5"/>
  <c r="Q1112" i="5"/>
  <c r="Q1022" i="5"/>
  <c r="Q1152" i="5"/>
  <c r="Q1062" i="5"/>
  <c r="Q975" i="5"/>
  <c r="Q1147" i="5"/>
  <c r="Q1071" i="5"/>
  <c r="Q1123" i="5"/>
  <c r="Q1156" i="5"/>
  <c r="Q1080" i="5"/>
  <c r="Q1191" i="5"/>
  <c r="Q1101" i="5"/>
  <c r="Q1011" i="5"/>
  <c r="Q25" i="5"/>
  <c r="Q92" i="5"/>
  <c r="Q156" i="5"/>
  <c r="Q69" i="5"/>
  <c r="Q133" i="5"/>
  <c r="Q45" i="5"/>
  <c r="Q110" i="5"/>
  <c r="Q28" i="5"/>
  <c r="Q95" i="5"/>
  <c r="Q164" i="5"/>
  <c r="Q81" i="5"/>
  <c r="Q144" i="5"/>
  <c r="Q57" i="5"/>
  <c r="Q121" i="5"/>
  <c r="Q23" i="5"/>
  <c r="Q74" i="5"/>
  <c r="Q154" i="5"/>
  <c r="Q67" i="5"/>
  <c r="Q131" i="5"/>
  <c r="Q1177" i="5"/>
  <c r="Q1113" i="5"/>
  <c r="Q1049" i="5"/>
  <c r="Q988" i="5"/>
  <c r="Q956" i="5"/>
  <c r="Q924" i="5"/>
  <c r="Q1146" i="5"/>
  <c r="Q1082" i="5"/>
  <c r="Q1018" i="5"/>
  <c r="Q974" i="5"/>
  <c r="Q942" i="5"/>
  <c r="Q1167" i="5"/>
  <c r="Q1077" i="5"/>
  <c r="Q34" i="5"/>
  <c r="Q100" i="5"/>
  <c r="Q43" i="5"/>
  <c r="Q108" i="5"/>
  <c r="Q169" i="5"/>
  <c r="Q86" i="5"/>
  <c r="Q149" i="5"/>
  <c r="Q62" i="5"/>
  <c r="Q126" i="5"/>
  <c r="Q47" i="5"/>
  <c r="Q111" i="5"/>
  <c r="Q29" i="5"/>
  <c r="Q96" i="5"/>
  <c r="Q165" i="5"/>
  <c r="Q73" i="5"/>
  <c r="Q137" i="5"/>
  <c r="Q41" i="5"/>
  <c r="Q106" i="5"/>
  <c r="Q167" i="5"/>
  <c r="Q84" i="5"/>
  <c r="Q147" i="5"/>
  <c r="Q1161" i="5"/>
  <c r="Q1097" i="5"/>
  <c r="Q1033" i="5"/>
  <c r="Q980" i="5"/>
  <c r="Q948" i="5"/>
  <c r="Q1194" i="5"/>
  <c r="Q1130" i="5"/>
  <c r="Q1066" i="5"/>
  <c r="Q1002" i="5"/>
  <c r="Q966" i="5"/>
  <c r="Q934" i="5"/>
  <c r="Q1141" i="5"/>
  <c r="Q1203" i="5"/>
  <c r="Q1117" i="5"/>
  <c r="Q1157" i="5"/>
  <c r="Q1067" i="5"/>
  <c r="Q1197" i="5"/>
  <c r="Q1107" i="5"/>
  <c r="Q1031" i="5"/>
  <c r="Q927" i="5"/>
  <c r="Q1128" i="5"/>
  <c r="Q1180" i="5"/>
  <c r="Q1104" i="5"/>
  <c r="Q1125" i="5"/>
  <c r="Q1035" i="5"/>
  <c r="Q1158" i="5"/>
  <c r="Q1068" i="5"/>
  <c r="Q992" i="5"/>
  <c r="Q52" i="5"/>
  <c r="Q116" i="5"/>
  <c r="Q26" i="5"/>
  <c r="Q93" i="5"/>
  <c r="Q157" i="5"/>
  <c r="Q70" i="5"/>
  <c r="Q134" i="5"/>
  <c r="Q55" i="5"/>
  <c r="Q119" i="5"/>
  <c r="Q39" i="5"/>
  <c r="Q104" i="5"/>
  <c r="Q173" i="5"/>
  <c r="Q82" i="5"/>
  <c r="Q145" i="5"/>
  <c r="Q50" i="5"/>
  <c r="Q114" i="5"/>
  <c r="Q24" i="5"/>
  <c r="Q91" i="5"/>
  <c r="Q155" i="5"/>
  <c r="Q1154" i="5"/>
  <c r="Q1090" i="5"/>
  <c r="Q1026" i="5"/>
  <c r="Q976" i="5"/>
  <c r="Q109" i="5"/>
  <c r="Q71" i="5"/>
  <c r="Q31" i="5"/>
  <c r="Q130" i="5"/>
  <c r="Q1138" i="5"/>
  <c r="Q952" i="5"/>
  <c r="Q1137" i="5"/>
  <c r="Q1009" i="5"/>
  <c r="Q938" i="5"/>
  <c r="Q1070" i="5"/>
  <c r="Q1091" i="5"/>
  <c r="Q1119" i="5"/>
  <c r="Q1202" i="5"/>
  <c r="Q1095" i="5"/>
  <c r="Q991" i="5"/>
  <c r="Q1135" i="5"/>
  <c r="Q1168" i="5"/>
  <c r="Q1163" i="5"/>
  <c r="Q1054" i="5"/>
  <c r="Q1132" i="5"/>
  <c r="Q1030" i="5"/>
  <c r="Q1052" i="5"/>
  <c r="Q1078" i="5"/>
  <c r="Q1027" i="5"/>
  <c r="Q971" i="5"/>
  <c r="Q877" i="5"/>
  <c r="Q813" i="5"/>
  <c r="Q760" i="5"/>
  <c r="Q728" i="5"/>
  <c r="Q696" i="5"/>
  <c r="Q664" i="5"/>
  <c r="Q632" i="5"/>
  <c r="Q600" i="5"/>
  <c r="Q568" i="5"/>
  <c r="Q536" i="5"/>
  <c r="Q504" i="5"/>
  <c r="Q947" i="5"/>
  <c r="Q1072" i="5"/>
  <c r="Q1019" i="5"/>
  <c r="Q885" i="5"/>
  <c r="Q821" i="5"/>
  <c r="Q758" i="5"/>
  <c r="Q726" i="5"/>
  <c r="Q694" i="5"/>
  <c r="Q662" i="5"/>
  <c r="Q630" i="5"/>
  <c r="Q598" i="5"/>
  <c r="Q566" i="5"/>
  <c r="Q534" i="5"/>
  <c r="Q502" i="5"/>
  <c r="Q892" i="5"/>
  <c r="Q802" i="5"/>
  <c r="Q887" i="5"/>
  <c r="Q811" i="5"/>
  <c r="Q889" i="5"/>
  <c r="Q799" i="5"/>
  <c r="Q922" i="5"/>
  <c r="Q832" i="5"/>
  <c r="Q755" i="5"/>
  <c r="Q627" i="5"/>
  <c r="Q499" i="5"/>
  <c r="Q458" i="5"/>
  <c r="Q426" i="5"/>
  <c r="Q394" i="5"/>
  <c r="Q141" i="5"/>
  <c r="Q103" i="5"/>
  <c r="Q65" i="5"/>
  <c r="Q159" i="5"/>
  <c r="Q1106" i="5"/>
  <c r="Q944" i="5"/>
  <c r="Q1121" i="5"/>
  <c r="Q993" i="5"/>
  <c r="Q930" i="5"/>
  <c r="Q1200" i="5"/>
  <c r="Q1084" i="5"/>
  <c r="Q1093" i="5"/>
  <c r="Q1190" i="5"/>
  <c r="Q1088" i="5"/>
  <c r="Q959" i="5"/>
  <c r="Q1109" i="5"/>
  <c r="Q1149" i="5"/>
  <c r="Q1151" i="5"/>
  <c r="Q1028" i="5"/>
  <c r="Q1127" i="5"/>
  <c r="Q1004" i="5"/>
  <c r="Q1047" i="5"/>
  <c r="Q1059" i="5"/>
  <c r="Q1008" i="5"/>
  <c r="Q945" i="5"/>
  <c r="Q870" i="5"/>
  <c r="Q806" i="5"/>
  <c r="Q756" i="5"/>
  <c r="Q724" i="5"/>
  <c r="Q692" i="5"/>
  <c r="Q660" i="5"/>
  <c r="Q628" i="5"/>
  <c r="Q596" i="5"/>
  <c r="Q564" i="5"/>
  <c r="Q532" i="5"/>
  <c r="Q500" i="5"/>
  <c r="Q1044" i="5"/>
  <c r="Q1053" i="5"/>
  <c r="Q977" i="5"/>
  <c r="Q878" i="5"/>
  <c r="Q814" i="5"/>
  <c r="Q754" i="5"/>
  <c r="Q722" i="5"/>
  <c r="Q690" i="5"/>
  <c r="Q658" i="5"/>
  <c r="Q626" i="5"/>
  <c r="Q594" i="5"/>
  <c r="Q562" i="5"/>
  <c r="Q530" i="5"/>
  <c r="Q498" i="5"/>
  <c r="Q873" i="5"/>
  <c r="Q783" i="5"/>
  <c r="Q880" i="5"/>
  <c r="Q804" i="5"/>
  <c r="Q882" i="5"/>
  <c r="Q792" i="5"/>
  <c r="Q903" i="5"/>
  <c r="Q827" i="5"/>
  <c r="Q739" i="5"/>
  <c r="Q611" i="5"/>
  <c r="Q486" i="5"/>
  <c r="Q454" i="5"/>
  <c r="Q422" i="5"/>
  <c r="Q390" i="5"/>
  <c r="Q358" i="5"/>
  <c r="Q905" i="5"/>
  <c r="Q815" i="5"/>
  <c r="Q912" i="5"/>
  <c r="Q836" i="5"/>
  <c r="Q921" i="5"/>
  <c r="Q831" i="5"/>
  <c r="Q916" i="5"/>
  <c r="Q826" i="5"/>
  <c r="Q747" i="5"/>
  <c r="Q619" i="5"/>
  <c r="Q491" i="5"/>
  <c r="Q460" i="5"/>
  <c r="Q428" i="5"/>
  <c r="Q396" i="5"/>
  <c r="Q364" i="5"/>
  <c r="Q721" i="5"/>
  <c r="Q559" i="5"/>
  <c r="Q573" i="5"/>
  <c r="Q601" i="5"/>
  <c r="Q679" i="5"/>
  <c r="Q170" i="5"/>
  <c r="Q135" i="5"/>
  <c r="Q97" i="5"/>
  <c r="Q42" i="5"/>
  <c r="Q1074" i="5"/>
  <c r="Q940" i="5"/>
  <c r="Q1114" i="5"/>
  <c r="Q990" i="5"/>
  <c r="Q926" i="5"/>
  <c r="Q1181" i="5"/>
  <c r="Q1195" i="5"/>
  <c r="Q1086" i="5"/>
  <c r="Q1171" i="5"/>
  <c r="Q1069" i="5"/>
  <c r="Q943" i="5"/>
  <c r="Q1102" i="5"/>
  <c r="Q1142" i="5"/>
  <c r="Q1144" i="5"/>
  <c r="Q1023" i="5"/>
  <c r="Q1120" i="5"/>
  <c r="Q999" i="5"/>
  <c r="Q1014" i="5"/>
  <c r="Q1051" i="5"/>
  <c r="Q969" i="5"/>
  <c r="Q933" i="5"/>
  <c r="Q861" i="5"/>
  <c r="Q797" i="5"/>
  <c r="Q752" i="5"/>
  <c r="Q720" i="5"/>
  <c r="Q688" i="5"/>
  <c r="Q656" i="5"/>
  <c r="Q624" i="5"/>
  <c r="Q592" i="5"/>
  <c r="Q560" i="5"/>
  <c r="Q528" i="5"/>
  <c r="Q496" i="5"/>
  <c r="Q1039" i="5"/>
  <c r="Q1020" i="5"/>
  <c r="Q965" i="5"/>
  <c r="Q869" i="5"/>
  <c r="Q805" i="5"/>
  <c r="Q750" i="5"/>
  <c r="Q718" i="5"/>
  <c r="Q686" i="5"/>
  <c r="Q654" i="5"/>
  <c r="Q622" i="5"/>
  <c r="Q590" i="5"/>
  <c r="Q558" i="5"/>
  <c r="Q526" i="5"/>
  <c r="Q494" i="5"/>
  <c r="Q866" i="5"/>
  <c r="Q776" i="5"/>
  <c r="Q875" i="5"/>
  <c r="Q785" i="5"/>
  <c r="Q863" i="5"/>
  <c r="Q787" i="5"/>
  <c r="Q896" i="5"/>
  <c r="Q820" i="5"/>
  <c r="Q723" i="5"/>
  <c r="Q595" i="5"/>
  <c r="Q482" i="5"/>
  <c r="Q450" i="5"/>
  <c r="Q418" i="5"/>
  <c r="Q386" i="5"/>
  <c r="Q354" i="5"/>
  <c r="Q898" i="5"/>
  <c r="Q808" i="5"/>
  <c r="Q907" i="5"/>
  <c r="Q817" i="5"/>
  <c r="Q914" i="5"/>
  <c r="Q824" i="5"/>
  <c r="Q897" i="5"/>
  <c r="Q807" i="5"/>
  <c r="Q731" i="5"/>
  <c r="Q603" i="5"/>
  <c r="Q488" i="5"/>
  <c r="Q456" i="5"/>
  <c r="Q424" i="5"/>
  <c r="Q392" i="5"/>
  <c r="Q360" i="5"/>
  <c r="Q713" i="5"/>
  <c r="Q735" i="5"/>
  <c r="Q561" i="5"/>
  <c r="Q575" i="5"/>
  <c r="Q653" i="5"/>
  <c r="Q477" i="5"/>
  <c r="Q349" i="5"/>
  <c r="Q565" i="5"/>
  <c r="Q593" i="5"/>
  <c r="Q633" i="5"/>
  <c r="Q711" i="5"/>
  <c r="Q545" i="5"/>
  <c r="Q405" i="5"/>
  <c r="Q431" i="5"/>
  <c r="Q471" i="5"/>
  <c r="Q54" i="5"/>
  <c r="Q172" i="5"/>
  <c r="Q129" i="5"/>
  <c r="Q76" i="5"/>
  <c r="Q1042" i="5"/>
  <c r="Q936" i="5"/>
  <c r="Q1105" i="5"/>
  <c r="Q986" i="5"/>
  <c r="Q1198" i="5"/>
  <c r="Q1174" i="5"/>
  <c r="Q1183" i="5"/>
  <c r="Q1060" i="5"/>
  <c r="Q1164" i="5"/>
  <c r="Q1043" i="5"/>
  <c r="Q1199" i="5"/>
  <c r="Q1083" i="5"/>
  <c r="Q1116" i="5"/>
  <c r="Q1118" i="5"/>
  <c r="Q1016" i="5"/>
  <c r="Q1094" i="5"/>
  <c r="Q983" i="5"/>
  <c r="Q1000" i="5"/>
  <c r="Q1032" i="5"/>
  <c r="Q957" i="5"/>
  <c r="Q918" i="5"/>
  <c r="Q854" i="5"/>
  <c r="Q790" i="5"/>
  <c r="Q748" i="5"/>
  <c r="Q716" i="5"/>
  <c r="Q684" i="5"/>
  <c r="Q652" i="5"/>
  <c r="Q620" i="5"/>
  <c r="Q588" i="5"/>
  <c r="Q556" i="5"/>
  <c r="Q524" i="5"/>
  <c r="Q492" i="5"/>
  <c r="Q1006" i="5"/>
  <c r="Q1015" i="5"/>
  <c r="Q939" i="5"/>
  <c r="Q862" i="5"/>
  <c r="Q798" i="5"/>
  <c r="Q746" i="5"/>
  <c r="Q714" i="5"/>
  <c r="Q682" i="5"/>
  <c r="Q650" i="5"/>
  <c r="Q618" i="5"/>
  <c r="Q586" i="5"/>
  <c r="Q554" i="5"/>
  <c r="Q522" i="5"/>
  <c r="Q490" i="5"/>
  <c r="Q847" i="5"/>
  <c r="Q771" i="5"/>
  <c r="Q868" i="5"/>
  <c r="Q778" i="5"/>
  <c r="Q856" i="5"/>
  <c r="Q780" i="5"/>
  <c r="Q891" i="5"/>
  <c r="Q801" i="5"/>
  <c r="Q707" i="5"/>
  <c r="Q579" i="5"/>
  <c r="Q478" i="5"/>
  <c r="Q446" i="5"/>
  <c r="Q414" i="5"/>
  <c r="Q132" i="5"/>
  <c r="Q87" i="5"/>
  <c r="Q56" i="5"/>
  <c r="Q158" i="5"/>
  <c r="Q107" i="5"/>
  <c r="Q1010" i="5"/>
  <c r="Q1201" i="5"/>
  <c r="Q1073" i="5"/>
  <c r="Q970" i="5"/>
  <c r="Q1160" i="5"/>
  <c r="Q1155" i="5"/>
  <c r="Q1176" i="5"/>
  <c r="Q1055" i="5"/>
  <c r="Q1159" i="5"/>
  <c r="Q1036" i="5"/>
  <c r="Q1192" i="5"/>
  <c r="Q1076" i="5"/>
  <c r="Q1111" i="5"/>
  <c r="Q1099" i="5"/>
  <c r="Q1196" i="5"/>
  <c r="Q1075" i="5"/>
  <c r="Q967" i="5"/>
  <c r="Q997" i="5"/>
  <c r="Q1013" i="5"/>
  <c r="Q1045" i="5"/>
  <c r="Q909" i="5"/>
  <c r="Q845" i="5"/>
  <c r="Q781" i="5"/>
  <c r="Q744" i="5"/>
  <c r="Q712" i="5"/>
  <c r="Q680" i="5"/>
  <c r="Q648" i="5"/>
  <c r="Q616" i="5"/>
  <c r="Q584" i="5"/>
  <c r="Q552" i="5"/>
  <c r="Q520" i="5"/>
  <c r="Q1040" i="5"/>
  <c r="Q995" i="5"/>
  <c r="Q989" i="5"/>
  <c r="Q917" i="5"/>
  <c r="Q853" i="5"/>
  <c r="Q789" i="5"/>
  <c r="Q742" i="5"/>
  <c r="Q710" i="5"/>
  <c r="Q678" i="5"/>
  <c r="Q646" i="5"/>
  <c r="Q614" i="5"/>
  <c r="Q582" i="5"/>
  <c r="Q550" i="5"/>
  <c r="Q518" i="5"/>
  <c r="Q923" i="5"/>
  <c r="Q840" i="5"/>
  <c r="Q761" i="5"/>
  <c r="Q849" i="5"/>
  <c r="Q759" i="5"/>
  <c r="Q851" i="5"/>
  <c r="Q757" i="5"/>
  <c r="Q884" i="5"/>
  <c r="Q794" i="5"/>
  <c r="Q691" i="5"/>
  <c r="Q563" i="5"/>
  <c r="Q474" i="5"/>
  <c r="Q442" i="5"/>
  <c r="Q410" i="5"/>
  <c r="Q378" i="5"/>
  <c r="Q346" i="5"/>
  <c r="Q872" i="5"/>
  <c r="Q796" i="5"/>
  <c r="Q881" i="5"/>
  <c r="Q791" i="5"/>
  <c r="Q888" i="5"/>
  <c r="Q812" i="5"/>
  <c r="Q871" i="5"/>
  <c r="Q795" i="5"/>
  <c r="Q699" i="5"/>
  <c r="Q571" i="5"/>
  <c r="Q480" i="5"/>
  <c r="Q448" i="5"/>
  <c r="Q416" i="5"/>
  <c r="Q384" i="5"/>
  <c r="Q352" i="5"/>
  <c r="Q661" i="5"/>
  <c r="Q689" i="5"/>
  <c r="Q703" i="5"/>
  <c r="Q537" i="5"/>
  <c r="Q615" i="5"/>
  <c r="Q44" i="5"/>
  <c r="Q150" i="5"/>
  <c r="Q120" i="5"/>
  <c r="Q66" i="5"/>
  <c r="Q168" i="5"/>
  <c r="Q972" i="5"/>
  <c r="Q1178" i="5"/>
  <c r="Q1050" i="5"/>
  <c r="Q958" i="5"/>
  <c r="Q1115" i="5"/>
  <c r="Q1136" i="5"/>
  <c r="Q1131" i="5"/>
  <c r="Q1029" i="5"/>
  <c r="Q1126" i="5"/>
  <c r="Q1005" i="5"/>
  <c r="Q1166" i="5"/>
  <c r="Q1187" i="5"/>
  <c r="Q1189" i="5"/>
  <c r="Q1087" i="5"/>
  <c r="Q1165" i="5"/>
  <c r="Q1056" i="5"/>
  <c r="Q935" i="5"/>
  <c r="Q953" i="5"/>
  <c r="Q955" i="5"/>
  <c r="Q1007" i="5"/>
  <c r="Q893" i="5"/>
  <c r="Q829" i="5"/>
  <c r="Q767" i="5"/>
  <c r="Q736" i="5"/>
  <c r="Q704" i="5"/>
  <c r="Q672" i="5"/>
  <c r="Q640" i="5"/>
  <c r="Q608" i="5"/>
  <c r="Q576" i="5"/>
  <c r="Q544" i="5"/>
  <c r="Q512" i="5"/>
  <c r="Q985" i="5"/>
  <c r="Q961" i="5"/>
  <c r="Q937" i="5"/>
  <c r="Q901" i="5"/>
  <c r="Q837" i="5"/>
  <c r="Q773" i="5"/>
  <c r="Q734" i="5"/>
  <c r="Q702" i="5"/>
  <c r="Q670" i="5"/>
  <c r="Q638" i="5"/>
  <c r="Q606" i="5"/>
  <c r="Q574" i="5"/>
  <c r="Q542" i="5"/>
  <c r="Q510" i="5"/>
  <c r="Q904" i="5"/>
  <c r="Q828" i="5"/>
  <c r="Q913" i="5"/>
  <c r="Q823" i="5"/>
  <c r="Q915" i="5"/>
  <c r="Q825" i="5"/>
  <c r="Q725" i="5"/>
  <c r="Q858" i="5"/>
  <c r="Q768" i="5"/>
  <c r="Q659" i="5"/>
  <c r="Q531" i="5"/>
  <c r="Q466" i="5"/>
  <c r="Q434" i="5"/>
  <c r="Q402" i="5"/>
  <c r="Q370" i="5"/>
  <c r="Q338" i="5"/>
  <c r="Q860" i="5"/>
  <c r="Q770" i="5"/>
  <c r="Q855" i="5"/>
  <c r="Q779" i="5"/>
  <c r="Q876" i="5"/>
  <c r="Q786" i="5"/>
  <c r="Q859" i="5"/>
  <c r="Q769" i="5"/>
  <c r="Q667" i="5"/>
  <c r="Q539" i="5"/>
  <c r="Q472" i="5"/>
  <c r="Q440" i="5"/>
  <c r="Q408" i="5"/>
  <c r="Q376" i="5"/>
  <c r="Q344" i="5"/>
  <c r="Q623" i="5"/>
  <c r="Q637" i="5"/>
  <c r="Q665" i="5"/>
  <c r="Q727" i="5"/>
  <c r="Q577" i="5"/>
  <c r="Q413" i="5"/>
  <c r="Q655" i="5"/>
  <c r="Q669" i="5"/>
  <c r="Q709" i="5"/>
  <c r="Q543" i="5"/>
  <c r="Q621" i="5"/>
  <c r="Q469" i="5"/>
  <c r="Q341" i="5"/>
  <c r="Q355" i="5"/>
  <c r="Q395" i="5"/>
  <c r="Q89" i="5"/>
  <c r="Q1185" i="5"/>
  <c r="Q1143" i="5"/>
  <c r="Q1024" i="5"/>
  <c r="Q1092" i="5"/>
  <c r="Q979" i="5"/>
  <c r="Q838" i="5"/>
  <c r="Q676" i="5"/>
  <c r="Q548" i="5"/>
  <c r="Q963" i="5"/>
  <c r="Q738" i="5"/>
  <c r="Q610" i="5"/>
  <c r="Q911" i="5"/>
  <c r="Q920" i="5"/>
  <c r="Q775" i="5"/>
  <c r="Q438" i="5"/>
  <c r="Q350" i="5"/>
  <c r="Q803" i="5"/>
  <c r="Q810" i="5"/>
  <c r="Q819" i="5"/>
  <c r="Q800" i="5"/>
  <c r="Q587" i="5"/>
  <c r="Q452" i="5"/>
  <c r="Q388" i="5"/>
  <c r="Q687" i="5"/>
  <c r="Q745" i="5"/>
  <c r="Q641" i="5"/>
  <c r="Q397" i="5"/>
  <c r="Q591" i="5"/>
  <c r="Q541" i="5"/>
  <c r="Q517" i="5"/>
  <c r="Q557" i="5"/>
  <c r="Q373" i="5"/>
  <c r="Q332" i="5"/>
  <c r="Q503" i="5"/>
  <c r="Q328" i="5"/>
  <c r="Q359" i="5"/>
  <c r="Q278" i="5"/>
  <c r="Q214" i="5"/>
  <c r="Q463" i="5"/>
  <c r="Q331" i="5"/>
  <c r="Q363" i="5"/>
  <c r="Q377" i="5"/>
  <c r="Q417" i="5"/>
  <c r="Q293" i="5"/>
  <c r="Q229" i="5"/>
  <c r="Q320" i="5"/>
  <c r="Q243" i="5"/>
  <c r="Q295" i="5"/>
  <c r="Q219" i="5"/>
  <c r="Q271" i="5"/>
  <c r="Q195" i="5"/>
  <c r="Q266" i="5"/>
  <c r="Q176" i="5"/>
  <c r="Q249" i="5"/>
  <c r="Q329" i="5"/>
  <c r="Q251" i="5"/>
  <c r="Q303" i="5"/>
  <c r="Q227" i="5"/>
  <c r="Q272" i="5"/>
  <c r="Q196" i="5"/>
  <c r="Q152" i="5"/>
  <c r="Q1169" i="5"/>
  <c r="Q1110" i="5"/>
  <c r="Q998" i="5"/>
  <c r="Q1061" i="5"/>
  <c r="Q941" i="5"/>
  <c r="Q822" i="5"/>
  <c r="Q668" i="5"/>
  <c r="Q540" i="5"/>
  <c r="Q1038" i="5"/>
  <c r="Q730" i="5"/>
  <c r="Q602" i="5"/>
  <c r="Q899" i="5"/>
  <c r="Q908" i="5"/>
  <c r="Q766" i="5"/>
  <c r="Q430" i="5"/>
  <c r="Q342" i="5"/>
  <c r="Q777" i="5"/>
  <c r="Q784" i="5"/>
  <c r="Q793" i="5"/>
  <c r="Q788" i="5"/>
  <c r="Q555" i="5"/>
  <c r="Q444" i="5"/>
  <c r="Q380" i="5"/>
  <c r="Q649" i="5"/>
  <c r="Q677" i="5"/>
  <c r="Q589" i="5"/>
  <c r="Q381" i="5"/>
  <c r="Q553" i="5"/>
  <c r="Q729" i="5"/>
  <c r="Q505" i="5"/>
  <c r="Q519" i="5"/>
  <c r="Q357" i="5"/>
  <c r="Q323" i="5"/>
  <c r="Q473" i="5"/>
  <c r="Q521" i="5"/>
  <c r="Q347" i="5"/>
  <c r="Q269" i="5"/>
  <c r="Q205" i="5"/>
  <c r="Q451" i="5"/>
  <c r="Q324" i="5"/>
  <c r="Q337" i="5"/>
  <c r="Q351" i="5"/>
  <c r="Q391" i="5"/>
  <c r="Q286" i="5"/>
  <c r="Q222" i="5"/>
  <c r="Q312" i="5"/>
  <c r="Q236" i="5"/>
  <c r="Q288" i="5"/>
  <c r="Q212" i="5"/>
  <c r="Q264" i="5"/>
  <c r="Q188" i="5"/>
  <c r="Q247" i="5"/>
  <c r="Q330" i="5"/>
  <c r="Q242" i="5"/>
  <c r="Q321" i="5"/>
  <c r="Q244" i="5"/>
  <c r="Q296" i="5"/>
  <c r="Q220" i="5"/>
  <c r="Q267" i="5"/>
  <c r="Q177" i="5"/>
  <c r="Q32" i="5"/>
  <c r="Q1057" i="5"/>
  <c r="Q1150" i="5"/>
  <c r="Q1173" i="5"/>
  <c r="Q1184" i="5"/>
  <c r="Q981" i="5"/>
  <c r="Q774" i="5"/>
  <c r="Q644" i="5"/>
  <c r="Q516" i="5"/>
  <c r="Q910" i="5"/>
  <c r="Q706" i="5"/>
  <c r="Q578" i="5"/>
  <c r="Q835" i="5"/>
  <c r="Q844" i="5"/>
  <c r="Q675" i="5"/>
  <c r="Q406" i="5"/>
  <c r="Q334" i="5"/>
  <c r="Q753" i="5"/>
  <c r="Q772" i="5"/>
  <c r="Q749" i="5"/>
  <c r="Q765" i="5"/>
  <c r="Q523" i="5"/>
  <c r="Q436" i="5"/>
  <c r="Q372" i="5"/>
  <c r="Q597" i="5"/>
  <c r="Q639" i="5"/>
  <c r="Q551" i="5"/>
  <c r="Q365" i="5"/>
  <c r="Q719" i="5"/>
  <c r="Q697" i="5"/>
  <c r="Q743" i="5"/>
  <c r="Q493" i="5"/>
  <c r="Q509" i="5"/>
  <c r="Q527" i="5"/>
  <c r="Q447" i="5"/>
  <c r="Q487" i="5"/>
  <c r="Q326" i="5"/>
  <c r="Q262" i="5"/>
  <c r="Q198" i="5"/>
  <c r="Q425" i="5"/>
  <c r="Q501" i="5"/>
  <c r="Q529" i="5"/>
  <c r="Q339" i="5"/>
  <c r="Q379" i="5"/>
  <c r="Q277" i="5"/>
  <c r="Q213" i="5"/>
  <c r="Q307" i="5"/>
  <c r="Q217" i="5"/>
  <c r="Q283" i="5"/>
  <c r="Q193" i="5"/>
  <c r="Q259" i="5"/>
  <c r="Q322" i="5"/>
  <c r="Q240" i="5"/>
  <c r="Q313" i="5"/>
  <c r="Q223" i="5"/>
  <c r="Q315" i="5"/>
  <c r="Q225" i="5"/>
  <c r="Q291" i="5"/>
  <c r="Q201" i="5"/>
  <c r="Q260" i="5"/>
  <c r="Q98" i="5"/>
  <c r="Q1041" i="5"/>
  <c r="Q1124" i="5"/>
  <c r="Q1140" i="5"/>
  <c r="Q1139" i="5"/>
  <c r="Q1046" i="5"/>
  <c r="Q764" i="5"/>
  <c r="Q636" i="5"/>
  <c r="Q508" i="5"/>
  <c r="Q894" i="5"/>
  <c r="Q698" i="5"/>
  <c r="Q570" i="5"/>
  <c r="Q809" i="5"/>
  <c r="Q818" i="5"/>
  <c r="Q643" i="5"/>
  <c r="Q398" i="5"/>
  <c r="Q931" i="5"/>
  <c r="Q919" i="5"/>
  <c r="Q751" i="5"/>
  <c r="Q733" i="5"/>
  <c r="Q763" i="5"/>
  <c r="Q507" i="5"/>
  <c r="Q432" i="5"/>
  <c r="Q368" i="5"/>
  <c r="Q585" i="5"/>
  <c r="Q613" i="5"/>
  <c r="Q525" i="5"/>
  <c r="Q737" i="5"/>
  <c r="Q695" i="5"/>
  <c r="Q671" i="5"/>
  <c r="Q685" i="5"/>
  <c r="Q485" i="5"/>
  <c r="Q483" i="5"/>
  <c r="Q459" i="5"/>
  <c r="Q435" i="5"/>
  <c r="Q475" i="5"/>
  <c r="Q317" i="5"/>
  <c r="Q253" i="5"/>
  <c r="Q189" i="5"/>
  <c r="Q399" i="5"/>
  <c r="Q465" i="5"/>
  <c r="Q479" i="5"/>
  <c r="Q533" i="5"/>
  <c r="Q353" i="5"/>
  <c r="Q270" i="5"/>
  <c r="Q206" i="5"/>
  <c r="Q300" i="5"/>
  <c r="Q210" i="5"/>
  <c r="Q276" i="5"/>
  <c r="Q186" i="5"/>
  <c r="Q252" i="5"/>
  <c r="Q311" i="5"/>
  <c r="Q235" i="5"/>
  <c r="Q306" i="5"/>
  <c r="Q216" i="5"/>
  <c r="Q308" i="5"/>
  <c r="Q218" i="5"/>
  <c r="Q284" i="5"/>
  <c r="Q194" i="5"/>
  <c r="Q241" i="5"/>
  <c r="Q161" i="5"/>
  <c r="Q139" i="5"/>
  <c r="Q962" i="5"/>
  <c r="Q1048" i="5"/>
  <c r="Q1064" i="5"/>
  <c r="Q1063" i="5"/>
  <c r="Q1012" i="5"/>
  <c r="Q740" i="5"/>
  <c r="Q612" i="5"/>
  <c r="Q1021" i="5"/>
  <c r="Q846" i="5"/>
  <c r="Q674" i="5"/>
  <c r="Q546" i="5"/>
  <c r="Q929" i="5"/>
  <c r="Q741" i="5"/>
  <c r="Q547" i="5"/>
  <c r="Q382" i="5"/>
  <c r="Q879" i="5"/>
  <c r="Q900" i="5"/>
  <c r="Q895" i="5"/>
  <c r="Q890" i="5"/>
  <c r="Q715" i="5"/>
  <c r="Q484" i="5"/>
  <c r="Q420" i="5"/>
  <c r="Q356" i="5"/>
  <c r="Q701" i="5"/>
  <c r="Q549" i="5"/>
  <c r="Q513" i="5"/>
  <c r="Q693" i="5"/>
  <c r="Q657" i="5"/>
  <c r="Q645" i="5"/>
  <c r="Q673" i="5"/>
  <c r="Q453" i="5"/>
  <c r="Q457" i="5"/>
  <c r="Q433" i="5"/>
  <c r="Q409" i="5"/>
  <c r="Q449" i="5"/>
  <c r="Q310" i="5"/>
  <c r="Q246" i="5"/>
  <c r="Q182" i="5"/>
  <c r="Q387" i="5"/>
  <c r="Q439" i="5"/>
  <c r="Q467" i="5"/>
  <c r="Q495" i="5"/>
  <c r="Q325" i="5"/>
  <c r="Q261" i="5"/>
  <c r="Q197" i="5"/>
  <c r="Q281" i="5"/>
  <c r="Q191" i="5"/>
  <c r="Q257" i="5"/>
  <c r="Q319" i="5"/>
  <c r="Q233" i="5"/>
  <c r="Q304" i="5"/>
  <c r="Q228" i="5"/>
  <c r="Q287" i="5"/>
  <c r="Q211" i="5"/>
  <c r="Q289" i="5"/>
  <c r="Q199" i="5"/>
  <c r="Q265" i="5"/>
  <c r="Q175" i="5"/>
  <c r="Q234" i="5"/>
  <c r="Q118" i="5"/>
  <c r="Q984" i="5"/>
  <c r="Q1134" i="5"/>
  <c r="Q1133" i="5"/>
  <c r="Q1085" i="5"/>
  <c r="Q951" i="5"/>
  <c r="Q902" i="5"/>
  <c r="Q708" i="5"/>
  <c r="Q580" i="5"/>
  <c r="Q987" i="5"/>
  <c r="Q782" i="5"/>
  <c r="Q642" i="5"/>
  <c r="Q514" i="5"/>
  <c r="Q842" i="5"/>
  <c r="Q865" i="5"/>
  <c r="Q470" i="5"/>
  <c r="Q366" i="5"/>
  <c r="Q841" i="5"/>
  <c r="Q848" i="5"/>
  <c r="Q857" i="5"/>
  <c r="Q852" i="5"/>
  <c r="Q651" i="5"/>
  <c r="Q468" i="5"/>
  <c r="Q404" i="5"/>
  <c r="Q340" i="5"/>
  <c r="Q625" i="5"/>
  <c r="Q717" i="5"/>
  <c r="Q445" i="5"/>
  <c r="Q629" i="5"/>
  <c r="Q605" i="5"/>
  <c r="Q581" i="5"/>
  <c r="Q609" i="5"/>
  <c r="Q421" i="5"/>
  <c r="Q393" i="5"/>
  <c r="Q369" i="5"/>
  <c r="Q371" i="5"/>
  <c r="Q411" i="5"/>
  <c r="Q294" i="5"/>
  <c r="Q230" i="5"/>
  <c r="Q497" i="5"/>
  <c r="Q335" i="5"/>
  <c r="Q401" i="5"/>
  <c r="Q415" i="5"/>
  <c r="Q455" i="5"/>
  <c r="Q309" i="5"/>
  <c r="Q245" i="5"/>
  <c r="Q181" i="5"/>
  <c r="Q255" i="5"/>
  <c r="Q179" i="5"/>
  <c r="Q231" i="5"/>
  <c r="Q297" i="5"/>
  <c r="Q207" i="5"/>
  <c r="Q292" i="5"/>
  <c r="Q202" i="5"/>
  <c r="Q275" i="5"/>
  <c r="Q185" i="5"/>
  <c r="Q263" i="5"/>
  <c r="Q187" i="5"/>
  <c r="Q239" i="5"/>
  <c r="Q298" i="5"/>
  <c r="Q208" i="5"/>
  <c r="Q37" i="5"/>
  <c r="Q968" i="5"/>
  <c r="Q1108" i="5"/>
  <c r="Q1100" i="5"/>
  <c r="Q1182" i="5"/>
  <c r="Q1079" i="5"/>
  <c r="Q886" i="5"/>
  <c r="Q700" i="5"/>
  <c r="Q572" i="5"/>
  <c r="Q949" i="5"/>
  <c r="Q762" i="5"/>
  <c r="Q634" i="5"/>
  <c r="Q506" i="5"/>
  <c r="Q816" i="5"/>
  <c r="Q839" i="5"/>
  <c r="Q462" i="5"/>
  <c r="Q362" i="5"/>
  <c r="Q834" i="5"/>
  <c r="Q843" i="5"/>
  <c r="Q850" i="5"/>
  <c r="Q833" i="5"/>
  <c r="Q635" i="5"/>
  <c r="Q464" i="5"/>
  <c r="Q400" i="5"/>
  <c r="Q336" i="5"/>
  <c r="Q599" i="5"/>
  <c r="Q705" i="5"/>
  <c r="Q429" i="5"/>
  <c r="Q617" i="5"/>
  <c r="Q567" i="5"/>
  <c r="Q569" i="5"/>
  <c r="Q583" i="5"/>
  <c r="Q389" i="5"/>
  <c r="Q367" i="5"/>
  <c r="Q343" i="5"/>
  <c r="Q345" i="5"/>
  <c r="Q385" i="5"/>
  <c r="Q285" i="5"/>
  <c r="Q221" i="5"/>
  <c r="Q489" i="5"/>
  <c r="Q333" i="5"/>
  <c r="Q375" i="5"/>
  <c r="Q403" i="5"/>
  <c r="Q443" i="5"/>
  <c r="Q302" i="5"/>
  <c r="Q238" i="5"/>
  <c r="Q327" i="5"/>
  <c r="Q248" i="5"/>
  <c r="Q314" i="5"/>
  <c r="Q224" i="5"/>
  <c r="Q290" i="5"/>
  <c r="Q200" i="5"/>
  <c r="Q273" i="5"/>
  <c r="Q183" i="5"/>
  <c r="Q268" i="5"/>
  <c r="Q178" i="5"/>
  <c r="Q256" i="5"/>
  <c r="Q180" i="5"/>
  <c r="Q232" i="5"/>
  <c r="Q279" i="5"/>
  <c r="Q203" i="5"/>
  <c r="Q1175" i="5"/>
  <c r="Q538" i="5"/>
  <c r="Q864" i="5"/>
  <c r="Q681" i="5"/>
  <c r="Q423" i="5"/>
  <c r="Q318" i="5"/>
  <c r="Q299" i="5"/>
  <c r="Q215" i="5"/>
  <c r="Q1037" i="5"/>
  <c r="Q906" i="5"/>
  <c r="Q683" i="5"/>
  <c r="Q631" i="5"/>
  <c r="Q301" i="5"/>
  <c r="Q254" i="5"/>
  <c r="Q209" i="5"/>
  <c r="Q996" i="5"/>
  <c r="Q925" i="5"/>
  <c r="Q476" i="5"/>
  <c r="Q607" i="5"/>
  <c r="Q237" i="5"/>
  <c r="Q190" i="5"/>
  <c r="Q280" i="5"/>
  <c r="Q732" i="5"/>
  <c r="Q515" i="5"/>
  <c r="Q412" i="5"/>
  <c r="Q647" i="5"/>
  <c r="Q535" i="5"/>
  <c r="Q274" i="5"/>
  <c r="Q204" i="5"/>
  <c r="Q78" i="5"/>
  <c r="Q604" i="5"/>
  <c r="Q374" i="5"/>
  <c r="Q348" i="5"/>
  <c r="Q437" i="5"/>
  <c r="Q361" i="5"/>
  <c r="Q184" i="5"/>
  <c r="Q282" i="5"/>
  <c r="Q1170" i="5"/>
  <c r="Q973" i="5"/>
  <c r="Q867" i="5"/>
  <c r="Q663" i="5"/>
  <c r="Q419" i="5"/>
  <c r="Q427" i="5"/>
  <c r="Q250" i="5"/>
  <c r="Q192" i="5"/>
  <c r="Q954" i="5"/>
  <c r="Q830" i="5"/>
  <c r="Q874" i="5"/>
  <c r="Q511" i="5"/>
  <c r="Q407" i="5"/>
  <c r="Q441" i="5"/>
  <c r="Q316" i="5"/>
  <c r="Q258" i="5"/>
  <c r="Q1003" i="5"/>
  <c r="Q666" i="5"/>
  <c r="Q883" i="5"/>
  <c r="Q461" i="5"/>
  <c r="Q383" i="5"/>
  <c r="Q481" i="5"/>
  <c r="Q226" i="5"/>
  <c r="Q305" i="5"/>
  <c r="P18" i="5"/>
  <c r="O18" i="5"/>
  <c r="Q18" i="5"/>
  <c r="R7" i="3" l="1"/>
  <c r="E4" i="5"/>
  <c r="E5" i="5"/>
  <c r="M809" i="5" l="1"/>
  <c r="M77" i="5"/>
  <c r="R77" i="5" s="1"/>
  <c r="M878" i="5"/>
  <c r="M561" i="5"/>
  <c r="M184" i="5"/>
  <c r="M735" i="5"/>
  <c r="R735" i="5" s="1"/>
  <c r="M250" i="5"/>
  <c r="N250" i="5" s="1"/>
  <c r="V28" i="5"/>
  <c r="M451" i="5"/>
  <c r="N451" i="5" s="1"/>
  <c r="M1030" i="5"/>
  <c r="R1030" i="5" s="1"/>
  <c r="M186" i="5"/>
  <c r="V22" i="5"/>
  <c r="M1031" i="5"/>
  <c r="M262" i="5"/>
  <c r="R262" i="5" s="1"/>
  <c r="M1100" i="5"/>
  <c r="R1100" i="5" s="1"/>
  <c r="V27" i="5"/>
  <c r="M283" i="5"/>
  <c r="N283" i="5" s="1"/>
  <c r="V30" i="5"/>
  <c r="M876" i="5"/>
  <c r="M815" i="5"/>
  <c r="M577" i="5"/>
  <c r="M693" i="5"/>
  <c r="N693" i="5" s="1"/>
  <c r="M425" i="5"/>
  <c r="N425" i="5" s="1"/>
  <c r="M212" i="5"/>
  <c r="R212" i="5" s="1"/>
  <c r="M784" i="5"/>
  <c r="N784" i="5" s="1"/>
  <c r="M858" i="5"/>
  <c r="N858" i="5" s="1"/>
  <c r="M232" i="5"/>
  <c r="V21" i="5"/>
  <c r="M843" i="5"/>
  <c r="M1023" i="5"/>
  <c r="R1023" i="5" s="1"/>
  <c r="M694" i="5"/>
  <c r="M586" i="5"/>
  <c r="R586" i="5" s="1"/>
  <c r="M780" i="5"/>
  <c r="N780" i="5" s="1"/>
  <c r="M910" i="5"/>
  <c r="R910" i="5" s="1"/>
  <c r="M850" i="5"/>
  <c r="M382" i="5"/>
  <c r="M259" i="5"/>
  <c r="M118" i="5"/>
  <c r="R118" i="5" s="1"/>
  <c r="M261" i="5"/>
  <c r="M660" i="5"/>
  <c r="N660" i="5" s="1"/>
  <c r="M890" i="5"/>
  <c r="R890" i="5" s="1"/>
  <c r="M928" i="5"/>
  <c r="R928" i="5" s="1"/>
  <c r="M601" i="5"/>
  <c r="M951" i="5"/>
  <c r="M308" i="5"/>
  <c r="M420" i="5"/>
  <c r="R420" i="5" s="1"/>
  <c r="V18" i="5"/>
  <c r="M406" i="5"/>
  <c r="N406" i="5" s="1"/>
  <c r="M428" i="5"/>
  <c r="R428" i="5" s="1"/>
  <c r="M285" i="5"/>
  <c r="R285" i="5" s="1"/>
  <c r="M652" i="5"/>
  <c r="M1073" i="5"/>
  <c r="M555" i="5"/>
  <c r="M209" i="5"/>
  <c r="R209" i="5" s="1"/>
  <c r="M177" i="5"/>
  <c r="R177" i="5" s="1"/>
  <c r="M390" i="5"/>
  <c r="R390" i="5" s="1"/>
  <c r="M642" i="5"/>
  <c r="N642" i="5" s="1"/>
  <c r="M740" i="5"/>
  <c r="R740" i="5" s="1"/>
  <c r="M398" i="5"/>
  <c r="M641" i="5"/>
  <c r="M1114" i="5"/>
  <c r="M770" i="5"/>
  <c r="N770" i="5" s="1"/>
  <c r="M225" i="5"/>
  <c r="R225" i="5" s="1"/>
  <c r="M384" i="5"/>
  <c r="N384" i="5" s="1"/>
  <c r="M508" i="5"/>
  <c r="N508" i="5" s="1"/>
  <c r="M429" i="5"/>
  <c r="R429" i="5" s="1"/>
  <c r="M465" i="5"/>
  <c r="M434" i="5"/>
  <c r="M208" i="5"/>
  <c r="M830" i="5"/>
  <c r="R830" i="5" s="1"/>
  <c r="M122" i="5"/>
  <c r="N122" i="5" s="1"/>
  <c r="V38" i="5"/>
  <c r="M314" i="5"/>
  <c r="R314" i="5" s="1"/>
  <c r="M244" i="5"/>
  <c r="R244" i="5" s="1"/>
  <c r="M260" i="5"/>
  <c r="M229" i="5"/>
  <c r="M688" i="5"/>
  <c r="M336" i="5"/>
  <c r="N336" i="5" s="1"/>
  <c r="M881" i="5"/>
  <c r="N881" i="5" s="1"/>
  <c r="M360" i="5"/>
  <c r="N360" i="5" s="1"/>
  <c r="M447" i="5"/>
  <c r="N447" i="5" s="1"/>
  <c r="M606" i="5"/>
  <c r="R606" i="5" s="1"/>
  <c r="M322" i="5"/>
  <c r="M121" i="5"/>
  <c r="M1063" i="5"/>
  <c r="M237" i="5"/>
  <c r="N237" i="5" s="1"/>
  <c r="M535" i="5"/>
  <c r="N535" i="5" s="1"/>
  <c r="M621" i="5"/>
  <c r="N621" i="5" s="1"/>
  <c r="M725" i="5"/>
  <c r="N725" i="5" s="1"/>
  <c r="M665" i="5"/>
  <c r="R665" i="5" s="1"/>
  <c r="M1110" i="5"/>
  <c r="V16" i="5"/>
  <c r="V11" i="5"/>
  <c r="M211" i="5"/>
  <c r="R211" i="5" s="1"/>
  <c r="V5" i="5"/>
  <c r="M249" i="5"/>
  <c r="R249" i="5" s="1"/>
  <c r="M536" i="5"/>
  <c r="N536" i="5" s="1"/>
  <c r="M235" i="5"/>
  <c r="R235" i="5" s="1"/>
  <c r="M766" i="5"/>
  <c r="M306" i="5"/>
  <c r="M982" i="5"/>
  <c r="M788" i="5"/>
  <c r="R788" i="5" s="1"/>
  <c r="M614" i="5"/>
  <c r="N614" i="5" s="1"/>
  <c r="M654" i="5"/>
  <c r="R654" i="5" s="1"/>
  <c r="M478" i="5"/>
  <c r="N478" i="5" s="1"/>
  <c r="M460" i="5"/>
  <c r="N460" i="5" s="1"/>
  <c r="M745" i="5"/>
  <c r="M1024" i="5"/>
  <c r="M1105" i="5"/>
  <c r="M1145" i="5"/>
  <c r="N1145" i="5" s="1"/>
  <c r="M1174" i="5"/>
  <c r="R1174" i="5" s="1"/>
  <c r="M1055" i="5"/>
  <c r="N1055" i="5" s="1"/>
  <c r="M966" i="5"/>
  <c r="N966" i="5" s="1"/>
  <c r="M441" i="5"/>
  <c r="R441" i="5" s="1"/>
  <c r="M349" i="5"/>
  <c r="M385" i="5"/>
  <c r="M482" i="5"/>
  <c r="M935" i="5"/>
  <c r="N935" i="5" s="1"/>
  <c r="M132" i="5"/>
  <c r="N132" i="5" s="1"/>
  <c r="M51" i="5"/>
  <c r="N51" i="5" s="1"/>
  <c r="M111" i="5"/>
  <c r="M773" i="5"/>
  <c r="N773" i="5" s="1"/>
  <c r="V33" i="5"/>
  <c r="M287" i="5"/>
  <c r="M253" i="5"/>
  <c r="M279" i="5"/>
  <c r="N279" i="5" s="1"/>
  <c r="M518" i="5"/>
  <c r="M1049" i="5"/>
  <c r="N1049" i="5" s="1"/>
  <c r="M676" i="5"/>
  <c r="N676" i="5" s="1"/>
  <c r="M1191" i="5"/>
  <c r="R1191" i="5" s="1"/>
  <c r="M702" i="5"/>
  <c r="M167" i="5"/>
  <c r="M1177" i="5"/>
  <c r="M477" i="5"/>
  <c r="R477" i="5" s="1"/>
  <c r="M816" i="5"/>
  <c r="M556" i="5"/>
  <c r="R556" i="5" s="1"/>
  <c r="M1135" i="5"/>
  <c r="R1135" i="5" s="1"/>
  <c r="M91" i="5"/>
  <c r="R91" i="5" s="1"/>
  <c r="M66" i="5"/>
  <c r="M29" i="5"/>
  <c r="M499" i="5"/>
  <c r="M246" i="5"/>
  <c r="N246" i="5" s="1"/>
  <c r="M436" i="5"/>
  <c r="R436" i="5" s="1"/>
  <c r="M302" i="5"/>
  <c r="R302" i="5" s="1"/>
  <c r="M319" i="5"/>
  <c r="N319" i="5" s="1"/>
  <c r="M370" i="5"/>
  <c r="N370" i="5" s="1"/>
  <c r="M1159" i="5"/>
  <c r="M742" i="5"/>
  <c r="M185" i="5"/>
  <c r="M337" i="5"/>
  <c r="R337" i="5" s="1"/>
  <c r="M514" i="5"/>
  <c r="R514" i="5" s="1"/>
  <c r="M70" i="5"/>
  <c r="R70" i="5" s="1"/>
  <c r="M762" i="5"/>
  <c r="R762" i="5" s="1"/>
  <c r="M808" i="5"/>
  <c r="R808" i="5" s="1"/>
  <c r="M591" i="5"/>
  <c r="M913" i="5"/>
  <c r="M110" i="5"/>
  <c r="M917" i="5"/>
  <c r="R917" i="5" s="1"/>
  <c r="M760" i="5"/>
  <c r="R760" i="5" s="1"/>
  <c r="M764" i="5"/>
  <c r="R764" i="5" s="1"/>
  <c r="M163" i="5"/>
  <c r="R163" i="5" s="1"/>
  <c r="M709" i="5"/>
  <c r="R709" i="5" s="1"/>
  <c r="M789" i="5"/>
  <c r="M154" i="5"/>
  <c r="M923" i="5"/>
  <c r="M669" i="5"/>
  <c r="R669" i="5" s="1"/>
  <c r="M746" i="5"/>
  <c r="N746" i="5" s="1"/>
  <c r="M143" i="5"/>
  <c r="N143" i="5" s="1"/>
  <c r="M1185" i="5"/>
  <c r="N1185" i="5" s="1"/>
  <c r="M992" i="5"/>
  <c r="R992" i="5" s="1"/>
  <c r="M632" i="5"/>
  <c r="M147" i="5"/>
  <c r="M1140" i="5"/>
  <c r="M565" i="5"/>
  <c r="N565" i="5" s="1"/>
  <c r="M841" i="5"/>
  <c r="M36" i="5"/>
  <c r="N36" i="5" s="1"/>
  <c r="M980" i="5"/>
  <c r="N980" i="5" s="1"/>
  <c r="M883" i="5"/>
  <c r="R883" i="5" s="1"/>
  <c r="M95" i="5"/>
  <c r="M1181" i="5"/>
  <c r="M617" i="5"/>
  <c r="M886" i="5"/>
  <c r="R886" i="5" s="1"/>
  <c r="M483" i="5"/>
  <c r="N483" i="5" s="1"/>
  <c r="M604" i="5"/>
  <c r="R604" i="5" s="1"/>
  <c r="M284" i="5"/>
  <c r="R284" i="5" s="1"/>
  <c r="M712" i="5"/>
  <c r="N712" i="5" s="1"/>
  <c r="M666" i="5"/>
  <c r="M753" i="5"/>
  <c r="M485" i="5"/>
  <c r="M498" i="5"/>
  <c r="R498" i="5" s="1"/>
  <c r="M687" i="5"/>
  <c r="N687" i="5" s="1"/>
  <c r="M618" i="5"/>
  <c r="N618" i="5" s="1"/>
  <c r="M194" i="5"/>
  <c r="R194" i="5" s="1"/>
  <c r="M1087" i="5"/>
  <c r="N1087" i="5" s="1"/>
  <c r="M387" i="5"/>
  <c r="M714" i="5"/>
  <c r="M977" i="5"/>
  <c r="M527" i="5"/>
  <c r="N527" i="5" s="1"/>
  <c r="M401" i="5"/>
  <c r="N401" i="5" s="1"/>
  <c r="M502" i="5"/>
  <c r="R502" i="5" s="1"/>
  <c r="M291" i="5"/>
  <c r="N291" i="5" s="1"/>
  <c r="M102" i="5"/>
  <c r="N102" i="5" s="1"/>
  <c r="M1029" i="5"/>
  <c r="M854" i="5"/>
  <c r="M716" i="5"/>
  <c r="M524" i="5"/>
  <c r="R524" i="5" s="1"/>
  <c r="M103" i="5"/>
  <c r="R103" i="5" s="1"/>
  <c r="M751" i="5"/>
  <c r="N751" i="5" s="1"/>
  <c r="M512" i="5"/>
  <c r="N512" i="5" s="1"/>
  <c r="M718" i="5"/>
  <c r="R718" i="5" s="1"/>
  <c r="M193" i="5"/>
  <c r="V4" i="5"/>
  <c r="M189" i="5"/>
  <c r="M204" i="5"/>
  <c r="N204" i="5" s="1"/>
  <c r="M234" i="5"/>
  <c r="V2" i="5"/>
  <c r="M324" i="5"/>
  <c r="N324" i="5" s="1"/>
  <c r="M245" i="5"/>
  <c r="N245" i="5" s="1"/>
  <c r="V23" i="5"/>
  <c r="M216" i="5"/>
  <c r="M315" i="5"/>
  <c r="M206" i="5"/>
  <c r="N206" i="5" s="1"/>
  <c r="M1062" i="5"/>
  <c r="N1062" i="5" s="1"/>
  <c r="M645" i="5"/>
  <c r="R645" i="5" s="1"/>
  <c r="M471" i="5"/>
  <c r="N471" i="5" s="1"/>
  <c r="M139" i="5"/>
  <c r="N139" i="5" s="1"/>
  <c r="M1152" i="5"/>
  <c r="M509" i="5"/>
  <c r="M777" i="5"/>
  <c r="M152" i="5"/>
  <c r="N152" i="5" s="1"/>
  <c r="M1170" i="5"/>
  <c r="N1170" i="5" s="1"/>
  <c r="M1033" i="5"/>
  <c r="N1033" i="5" s="1"/>
  <c r="M363" i="5"/>
  <c r="R363" i="5" s="1"/>
  <c r="M124" i="5"/>
  <c r="R124" i="5" s="1"/>
  <c r="M1000" i="5"/>
  <c r="M968" i="5"/>
  <c r="M391" i="5"/>
  <c r="M109" i="5"/>
  <c r="N109" i="5" s="1"/>
  <c r="M1082" i="5"/>
  <c r="R1082" i="5" s="1"/>
  <c r="M667" i="5"/>
  <c r="N667" i="5" s="1"/>
  <c r="M21" i="5"/>
  <c r="N21" i="5" s="1"/>
  <c r="M1017" i="5"/>
  <c r="R1017" i="5" s="1"/>
  <c r="M1074" i="5"/>
  <c r="M134" i="5"/>
  <c r="M805" i="5"/>
  <c r="M1128" i="5"/>
  <c r="R1128" i="5" s="1"/>
  <c r="M659" i="5"/>
  <c r="N659" i="5" s="1"/>
  <c r="M774" i="5"/>
  <c r="R774" i="5" s="1"/>
  <c r="M125" i="5"/>
  <c r="R125" i="5" s="1"/>
  <c r="M1148" i="5"/>
  <c r="R1148" i="5" s="1"/>
  <c r="M747" i="5"/>
  <c r="M838" i="5"/>
  <c r="M937" i="5"/>
  <c r="M936" i="5"/>
  <c r="N936" i="5" s="1"/>
  <c r="M583" i="5"/>
  <c r="R583" i="5" s="1"/>
  <c r="M656" i="5"/>
  <c r="N656" i="5" s="1"/>
  <c r="M1198" i="5"/>
  <c r="R1198" i="5" s="1"/>
  <c r="M1032" i="5"/>
  <c r="R1032" i="5" s="1"/>
  <c r="M579" i="5"/>
  <c r="M42" i="5"/>
  <c r="M1014" i="5"/>
  <c r="M866" i="5"/>
  <c r="R866" i="5" s="1"/>
  <c r="M804" i="5"/>
  <c r="M145" i="5"/>
  <c r="N145" i="5" s="1"/>
  <c r="M1089" i="5"/>
  <c r="N1089" i="5" s="1"/>
  <c r="M759" i="5"/>
  <c r="N759" i="5" s="1"/>
  <c r="M1085" i="5"/>
  <c r="M724" i="5"/>
  <c r="M462" i="5"/>
  <c r="M1196" i="5"/>
  <c r="N1196" i="5" s="1"/>
  <c r="M353" i="5"/>
  <c r="R353" i="5" s="1"/>
  <c r="M128" i="5"/>
  <c r="R128" i="5" s="1"/>
  <c r="M696" i="5"/>
  <c r="R696" i="5" s="1"/>
  <c r="M450" i="5"/>
  <c r="N450" i="5" s="1"/>
  <c r="M927" i="5"/>
  <c r="M807" i="5"/>
  <c r="M540" i="5"/>
  <c r="V3" i="5"/>
  <c r="M942" i="5"/>
  <c r="N942" i="5" s="1"/>
  <c r="M373" i="5"/>
  <c r="N373" i="5" s="1"/>
  <c r="M414" i="5"/>
  <c r="R414" i="5" s="1"/>
  <c r="M988" i="5"/>
  <c r="R988" i="5" s="1"/>
  <c r="M897" i="5"/>
  <c r="M748" i="5"/>
  <c r="M242" i="5"/>
  <c r="M183" i="5"/>
  <c r="N183" i="5" s="1"/>
  <c r="M1117" i="5"/>
  <c r="R1117" i="5" s="1"/>
  <c r="M443" i="5"/>
  <c r="N443" i="5" s="1"/>
  <c r="M554" i="5"/>
  <c r="R554" i="5" s="1"/>
  <c r="M416" i="5"/>
  <c r="N416" i="5" s="1"/>
  <c r="M276" i="5"/>
  <c r="M1123" i="5"/>
  <c r="R1123" i="5" s="1"/>
  <c r="M435" i="5"/>
  <c r="M582" i="5"/>
  <c r="R582" i="5" s="1"/>
  <c r="M290" i="5"/>
  <c r="M286" i="5"/>
  <c r="N286" i="5" s="1"/>
  <c r="V36" i="5"/>
  <c r="M422" i="5"/>
  <c r="N422" i="5" s="1"/>
  <c r="M217" i="5"/>
  <c r="M263" i="5"/>
  <c r="R263" i="5" s="1"/>
  <c r="M269" i="5"/>
  <c r="V13" i="5"/>
  <c r="M265" i="5"/>
  <c r="R265" i="5" s="1"/>
  <c r="M424" i="5"/>
  <c r="R424" i="5" s="1"/>
  <c r="M312" i="5"/>
  <c r="N312" i="5" s="1"/>
  <c r="V35" i="5"/>
  <c r="M215" i="5"/>
  <c r="M1056" i="5"/>
  <c r="N1056" i="5" s="1"/>
  <c r="M595" i="5"/>
  <c r="M704" i="5"/>
  <c r="R704" i="5" s="1"/>
  <c r="M941" i="5"/>
  <c r="R941" i="5" s="1"/>
  <c r="M1058" i="5"/>
  <c r="N1058" i="5" s="1"/>
  <c r="M587" i="5"/>
  <c r="R587" i="5" s="1"/>
  <c r="M62" i="5"/>
  <c r="N62" i="5" s="1"/>
  <c r="M1103" i="5"/>
  <c r="M827" i="5"/>
  <c r="R827" i="5" s="1"/>
  <c r="M908" i="5"/>
  <c r="M528" i="5"/>
  <c r="N528" i="5" s="1"/>
  <c r="M1158" i="5"/>
  <c r="M882" i="5"/>
  <c r="R882" i="5" s="1"/>
  <c r="M515" i="5"/>
  <c r="R515" i="5" s="1"/>
  <c r="M59" i="5"/>
  <c r="R59" i="5" s="1"/>
  <c r="M1188" i="5"/>
  <c r="M685" i="5"/>
  <c r="N685" i="5" s="1"/>
  <c r="M801" i="5"/>
  <c r="M953" i="5"/>
  <c r="N953" i="5" s="1"/>
  <c r="M1013" i="5"/>
  <c r="M567" i="5"/>
  <c r="N567" i="5" s="1"/>
  <c r="M529" i="5"/>
  <c r="R529" i="5" s="1"/>
  <c r="V6" i="5"/>
  <c r="M256" i="5"/>
  <c r="V25" i="5"/>
  <c r="V20" i="5"/>
  <c r="V17" i="5"/>
  <c r="M226" i="5"/>
  <c r="R226" i="5" s="1"/>
  <c r="M251" i="5"/>
  <c r="N251" i="5" s="1"/>
  <c r="M530" i="5"/>
  <c r="N530" i="5" s="1"/>
  <c r="M448" i="5"/>
  <c r="R448" i="5" s="1"/>
  <c r="M486" i="5"/>
  <c r="M542" i="5"/>
  <c r="N542" i="5" s="1"/>
  <c r="M495" i="5"/>
  <c r="M254" i="5"/>
  <c r="R254" i="5" s="1"/>
  <c r="M346" i="5"/>
  <c r="N346" i="5" s="1"/>
  <c r="M461" i="5"/>
  <c r="N461" i="5" s="1"/>
  <c r="M924" i="5"/>
  <c r="N924" i="5" s="1"/>
  <c r="M207" i="5"/>
  <c r="N207" i="5" s="1"/>
  <c r="M388" i="5"/>
  <c r="M736" i="5"/>
  <c r="N736" i="5" s="1"/>
  <c r="M1139" i="5"/>
  <c r="M602" i="5"/>
  <c r="N602" i="5" s="1"/>
  <c r="M912" i="5"/>
  <c r="N912" i="5" s="1"/>
  <c r="M179" i="5"/>
  <c r="N179" i="5" s="1"/>
  <c r="M506" i="5"/>
  <c r="R506" i="5" s="1"/>
  <c r="M952" i="5"/>
  <c r="N952" i="5" s="1"/>
  <c r="M610" i="5"/>
  <c r="M497" i="5"/>
  <c r="N497" i="5" s="1"/>
  <c r="M636" i="5"/>
  <c r="M959" i="5"/>
  <c r="R959" i="5" s="1"/>
  <c r="M368" i="5"/>
  <c r="N368" i="5" s="1"/>
  <c r="M1173" i="5"/>
  <c r="R1173" i="5" s="1"/>
  <c r="M1165" i="5"/>
  <c r="N1165" i="5" s="1"/>
  <c r="M571" i="5"/>
  <c r="N571" i="5" s="1"/>
  <c r="M957" i="5"/>
  <c r="M675" i="5"/>
  <c r="R675" i="5" s="1"/>
  <c r="M133" i="5"/>
  <c r="M615" i="5"/>
  <c r="N615" i="5" s="1"/>
  <c r="M1079" i="5"/>
  <c r="N1079" i="5" s="1"/>
  <c r="M851" i="5"/>
  <c r="N851" i="5" s="1"/>
  <c r="M61" i="5"/>
  <c r="N61" i="5" s="1"/>
  <c r="M723" i="5"/>
  <c r="R723" i="5" s="1"/>
  <c r="M214" i="5"/>
  <c r="M236" i="5"/>
  <c r="N236" i="5" s="1"/>
  <c r="M240" i="5"/>
  <c r="M241" i="5"/>
  <c r="R241" i="5" s="1"/>
  <c r="M191" i="5"/>
  <c r="N191" i="5" s="1"/>
  <c r="M198" i="5"/>
  <c r="R198" i="5" s="1"/>
  <c r="V14" i="5"/>
  <c r="V24" i="5"/>
  <c r="M274" i="5"/>
  <c r="V26" i="5"/>
  <c r="M393" i="5"/>
  <c r="M545" i="5"/>
  <c r="N545" i="5" s="1"/>
  <c r="M188" i="5"/>
  <c r="R188" i="5" s="1"/>
  <c r="M474" i="5"/>
  <c r="R474" i="5" s="1"/>
  <c r="M769" i="5"/>
  <c r="N769" i="5" s="1"/>
  <c r="M1101" i="5"/>
  <c r="R1101" i="5" s="1"/>
  <c r="M205" i="5"/>
  <c r="M668" i="5"/>
  <c r="N668" i="5" s="1"/>
  <c r="M776" i="5"/>
  <c r="M1155" i="5"/>
  <c r="N1155" i="5" s="1"/>
  <c r="M418" i="5"/>
  <c r="N418" i="5" s="1"/>
  <c r="M543" i="5"/>
  <c r="R543" i="5" s="1"/>
  <c r="M400" i="5"/>
  <c r="R400" i="5" s="1"/>
  <c r="M409" i="5"/>
  <c r="N409" i="5" s="1"/>
  <c r="M1077" i="5"/>
  <c r="M644" i="5"/>
  <c r="N644" i="5" s="1"/>
  <c r="M1115" i="5"/>
  <c r="M558" i="5"/>
  <c r="R558" i="5" s="1"/>
  <c r="M112" i="5"/>
  <c r="N112" i="5" s="1"/>
  <c r="M526" i="5"/>
  <c r="N526" i="5" s="1"/>
  <c r="M96" i="5"/>
  <c r="N96" i="5" s="1"/>
  <c r="M1057" i="5"/>
  <c r="R1057" i="5" s="1"/>
  <c r="M635" i="5"/>
  <c r="M1182" i="5"/>
  <c r="R1182" i="5" s="1"/>
  <c r="M835" i="5"/>
  <c r="M101" i="5"/>
  <c r="N101" i="5" s="1"/>
  <c r="M842" i="5"/>
  <c r="R842" i="5" s="1"/>
  <c r="M65" i="5"/>
  <c r="N65" i="5" s="1"/>
  <c r="M995" i="5"/>
  <c r="N995" i="5" s="1"/>
  <c r="M162" i="5"/>
  <c r="R162" i="5" s="1"/>
  <c r="M958" i="5"/>
  <c r="M962" i="5"/>
  <c r="R962" i="5" s="1"/>
  <c r="M576" i="5"/>
  <c r="M976" i="5"/>
  <c r="R976" i="5" s="1"/>
  <c r="M220" i="5"/>
  <c r="N220" i="5" s="1"/>
  <c r="M255" i="5"/>
  <c r="R255" i="5" s="1"/>
  <c r="M356" i="5"/>
  <c r="R356" i="5" s="1"/>
  <c r="M221" i="5"/>
  <c r="R221" i="5" s="1"/>
  <c r="M294" i="5"/>
  <c r="M197" i="5"/>
  <c r="R197" i="5" s="1"/>
  <c r="M182" i="5"/>
  <c r="M201" i="5"/>
  <c r="N201" i="5" s="1"/>
  <c r="M213" i="5"/>
  <c r="R213" i="5" s="1"/>
  <c r="M630" i="5"/>
  <c r="R630" i="5" s="1"/>
  <c r="M852" i="5"/>
  <c r="R852" i="5" s="1"/>
  <c r="M1005" i="5"/>
  <c r="N1005" i="5" s="1"/>
  <c r="M332" i="5"/>
  <c r="M700" i="5"/>
  <c r="R700" i="5" s="1"/>
  <c r="M822" i="5"/>
  <c r="M41" i="5"/>
  <c r="N41" i="5" s="1"/>
  <c r="M358" i="5"/>
  <c r="R358" i="5" s="1"/>
  <c r="M634" i="5"/>
  <c r="R634" i="5" s="1"/>
  <c r="M584" i="5"/>
  <c r="N584" i="5" s="1"/>
  <c r="M71" i="5"/>
  <c r="N71" i="5" s="1"/>
  <c r="M437" i="5"/>
  <c r="M1193" i="5"/>
  <c r="N1193" i="5" s="1"/>
  <c r="M440" i="5"/>
  <c r="M758" i="5"/>
  <c r="N758" i="5" s="1"/>
  <c r="M39" i="5"/>
  <c r="M814" i="5"/>
  <c r="N814" i="5" s="1"/>
  <c r="M33" i="5"/>
  <c r="R33" i="5" s="1"/>
  <c r="M800" i="5"/>
  <c r="R800" i="5" s="1"/>
  <c r="M252" i="5"/>
  <c r="M421" i="5"/>
  <c r="M810" i="5"/>
  <c r="M49" i="5"/>
  <c r="R49" i="5" s="1"/>
  <c r="M954" i="5"/>
  <c r="M812" i="5"/>
  <c r="R812" i="5" s="1"/>
  <c r="M1122" i="5"/>
  <c r="R1122" i="5" s="1"/>
  <c r="M880" i="5"/>
  <c r="R880" i="5" s="1"/>
  <c r="M1141" i="5"/>
  <c r="M367" i="5"/>
  <c r="R367" i="5" s="1"/>
  <c r="M1189" i="5"/>
  <c r="M862" i="5"/>
  <c r="N862" i="5" s="1"/>
  <c r="M1012" i="5"/>
  <c r="N1012" i="5" s="1"/>
  <c r="M372" i="5"/>
  <c r="N372" i="5" s="1"/>
  <c r="V12" i="5"/>
  <c r="M331" i="5"/>
  <c r="N331" i="5" s="1"/>
  <c r="M257" i="5"/>
  <c r="M271" i="5"/>
  <c r="N271" i="5" s="1"/>
  <c r="M304" i="5"/>
  <c r="V29" i="5"/>
  <c r="M296" i="5"/>
  <c r="M301" i="5"/>
  <c r="R301" i="5" s="1"/>
  <c r="M650" i="5"/>
  <c r="R650" i="5" s="1"/>
  <c r="M857" i="5"/>
  <c r="N857" i="5" s="1"/>
  <c r="M945" i="5"/>
  <c r="M446" i="5"/>
  <c r="N446" i="5" s="1"/>
  <c r="M622" i="5"/>
  <c r="M511" i="5"/>
  <c r="R511" i="5" s="1"/>
  <c r="M239" i="5"/>
  <c r="R239" i="5" s="1"/>
  <c r="M320" i="5"/>
  <c r="N320" i="5" s="1"/>
  <c r="M620" i="5"/>
  <c r="R620" i="5" s="1"/>
  <c r="M655" i="5"/>
  <c r="R655" i="5" s="1"/>
  <c r="M456" i="5"/>
  <c r="M885" i="5"/>
  <c r="R885" i="5" s="1"/>
  <c r="M137" i="5"/>
  <c r="M394" i="5"/>
  <c r="N394" i="5" s="1"/>
  <c r="M664" i="5"/>
  <c r="N664" i="5" s="1"/>
  <c r="M410" i="5"/>
  <c r="R410" i="5" s="1"/>
  <c r="M791" i="5"/>
  <c r="R791" i="5" s="1"/>
  <c r="M352" i="5"/>
  <c r="N352" i="5" s="1"/>
  <c r="M861" i="5"/>
  <c r="M264" i="5"/>
  <c r="M672" i="5"/>
  <c r="M984" i="5"/>
  <c r="R984" i="5" s="1"/>
  <c r="M40" i="5"/>
  <c r="N40" i="5" s="1"/>
  <c r="M1096" i="5"/>
  <c r="R1096" i="5" s="1"/>
  <c r="M900" i="5"/>
  <c r="N900" i="5" s="1"/>
  <c r="M1168" i="5"/>
  <c r="R1168" i="5" s="1"/>
  <c r="M921" i="5"/>
  <c r="M1080" i="5"/>
  <c r="R1080" i="5" s="1"/>
  <c r="M431" i="5"/>
  <c r="M1116" i="5"/>
  <c r="R1116" i="5" s="1"/>
  <c r="M343" i="5"/>
  <c r="R343" i="5" s="1"/>
  <c r="M1157" i="5"/>
  <c r="N1157" i="5" s="1"/>
  <c r="M160" i="5"/>
  <c r="N160" i="5" s="1"/>
  <c r="M305" i="5"/>
  <c r="R305" i="5" s="1"/>
  <c r="M329" i="5"/>
  <c r="V19" i="5"/>
  <c r="M268" i="5"/>
  <c r="M203" i="5"/>
  <c r="N203" i="5" s="1"/>
  <c r="M317" i="5"/>
  <c r="N317" i="5" s="1"/>
  <c r="M195" i="5"/>
  <c r="R195" i="5" s="1"/>
  <c r="M248" i="5"/>
  <c r="N248" i="5" s="1"/>
  <c r="M488" i="5"/>
  <c r="N488" i="5" s="1"/>
  <c r="M175" i="5"/>
  <c r="M484" i="5"/>
  <c r="R484" i="5" s="1"/>
  <c r="M289" i="5"/>
  <c r="M267" i="5"/>
  <c r="N267" i="5" s="1"/>
  <c r="M223" i="5"/>
  <c r="V31" i="5"/>
  <c r="M190" i="5"/>
  <c r="N190" i="5" s="1"/>
  <c r="M350" i="5"/>
  <c r="R350" i="5" s="1"/>
  <c r="M596" i="5"/>
  <c r="M847" i="5"/>
  <c r="N847" i="5" s="1"/>
  <c r="M623" i="5"/>
  <c r="M991" i="5"/>
  <c r="R991" i="5" s="1"/>
  <c r="M278" i="5"/>
  <c r="R278" i="5" s="1"/>
  <c r="V34" i="5"/>
  <c r="M550" i="5"/>
  <c r="N550" i="5" s="1"/>
  <c r="M365" i="5"/>
  <c r="R365" i="5" s="1"/>
  <c r="M379" i="5"/>
  <c r="M875" i="5"/>
  <c r="N875" i="5" s="1"/>
  <c r="M64" i="5"/>
  <c r="M297" i="5"/>
  <c r="R297" i="5" s="1"/>
  <c r="M178" i="5"/>
  <c r="R178" i="5" s="1"/>
  <c r="M590" i="5"/>
  <c r="N590" i="5" s="1"/>
  <c r="M369" i="5"/>
  <c r="R369" i="5" s="1"/>
  <c r="M383" i="5"/>
  <c r="R383" i="5" s="1"/>
  <c r="M705" i="5"/>
  <c r="M48" i="5"/>
  <c r="N48" i="5" s="1"/>
  <c r="M548" i="5"/>
  <c r="M473" i="5"/>
  <c r="R473" i="5" s="1"/>
  <c r="M826" i="5"/>
  <c r="R826" i="5" s="1"/>
  <c r="M174" i="5"/>
  <c r="N174" i="5" s="1"/>
  <c r="M344" i="5"/>
  <c r="R344" i="5" s="1"/>
  <c r="M574" i="5"/>
  <c r="N574" i="5" s="1"/>
  <c r="M892" i="5"/>
  <c r="M1016" i="5"/>
  <c r="N1016" i="5" s="1"/>
  <c r="M54" i="5"/>
  <c r="M684" i="5"/>
  <c r="N684" i="5" s="1"/>
  <c r="M347" i="5"/>
  <c r="R347" i="5" s="1"/>
  <c r="M1083" i="5"/>
  <c r="N1083" i="5" s="1"/>
  <c r="M578" i="5"/>
  <c r="N578" i="5" s="1"/>
  <c r="M489" i="5"/>
  <c r="R489" i="5" s="1"/>
  <c r="M779" i="5"/>
  <c r="M228" i="5"/>
  <c r="N228" i="5" s="1"/>
  <c r="M364" i="5"/>
  <c r="M496" i="5"/>
  <c r="R496" i="5" s="1"/>
  <c r="M1011" i="5"/>
  <c r="R1011" i="5" s="1"/>
  <c r="M870" i="5"/>
  <c r="N870" i="5" s="1"/>
  <c r="M585" i="5"/>
  <c r="R585" i="5" s="1"/>
  <c r="M1149" i="5"/>
  <c r="R1149" i="5" s="1"/>
  <c r="M1047" i="5"/>
  <c r="M79" i="5"/>
  <c r="R79" i="5" s="1"/>
  <c r="M819" i="5"/>
  <c r="M1003" i="5"/>
  <c r="R1003" i="5" s="1"/>
  <c r="M939" i="5"/>
  <c r="R939" i="5" s="1"/>
  <c r="M155" i="5"/>
  <c r="N155" i="5" s="1"/>
  <c r="M455" i="5"/>
  <c r="N455" i="5" s="1"/>
  <c r="M771" i="5"/>
  <c r="N771" i="5" s="1"/>
  <c r="M1041" i="5"/>
  <c r="M1200" i="5"/>
  <c r="R1200" i="5" s="1"/>
  <c r="M60" i="5"/>
  <c r="M831" i="5"/>
  <c r="N831" i="5" s="1"/>
  <c r="M849" i="5"/>
  <c r="R849" i="5" s="1"/>
  <c r="M633" i="5"/>
  <c r="R633" i="5" s="1"/>
  <c r="M1109" i="5"/>
  <c r="N1109" i="5" s="1"/>
  <c r="M1143" i="5"/>
  <c r="N1143" i="5" s="1"/>
  <c r="M30" i="5"/>
  <c r="M856" i="5"/>
  <c r="R856" i="5" s="1"/>
  <c r="M605" i="5"/>
  <c r="M1104" i="5"/>
  <c r="R1104" i="5" s="1"/>
  <c r="M1150" i="5"/>
  <c r="M58" i="5"/>
  <c r="R58" i="5" s="1"/>
  <c r="M680" i="5"/>
  <c r="N680" i="5" s="1"/>
  <c r="M934" i="5"/>
  <c r="N934" i="5" s="1"/>
  <c r="M1004" i="5"/>
  <c r="M998" i="5"/>
  <c r="R998" i="5" s="1"/>
  <c r="M1146" i="5"/>
  <c r="M1001" i="5"/>
  <c r="N1001" i="5" s="1"/>
  <c r="M981" i="5"/>
  <c r="M298" i="5"/>
  <c r="R298" i="5" s="1"/>
  <c r="M187" i="5"/>
  <c r="N187" i="5" s="1"/>
  <c r="M222" i="5"/>
  <c r="N222" i="5" s="1"/>
  <c r="M238" i="5"/>
  <c r="V7" i="5"/>
  <c r="V32" i="5"/>
  <c r="M210" i="5"/>
  <c r="N210" i="5" s="1"/>
  <c r="M192" i="5"/>
  <c r="R192" i="5" s="1"/>
  <c r="V37" i="5"/>
  <c r="M313" i="5"/>
  <c r="R313" i="5" s="1"/>
  <c r="V9" i="5"/>
  <c r="M316" i="5"/>
  <c r="M224" i="5"/>
  <c r="R224" i="5" s="1"/>
  <c r="V10" i="5"/>
  <c r="M196" i="5"/>
  <c r="R196" i="5" s="1"/>
  <c r="M275" i="5"/>
  <c r="N275" i="5" s="1"/>
  <c r="M538" i="5"/>
  <c r="R538" i="5" s="1"/>
  <c r="M361" i="5"/>
  <c r="N361" i="5" s="1"/>
  <c r="M855" i="5"/>
  <c r="R855" i="5" s="1"/>
  <c r="M673" i="5"/>
  <c r="M81" i="5"/>
  <c r="R81" i="5" s="1"/>
  <c r="M218" i="5"/>
  <c r="M404" i="5"/>
  <c r="N404" i="5" s="1"/>
  <c r="M534" i="5"/>
  <c r="R534" i="5" s="1"/>
  <c r="M544" i="5"/>
  <c r="N544" i="5" s="1"/>
  <c r="M806" i="5"/>
  <c r="R806" i="5" s="1"/>
  <c r="M1043" i="5"/>
  <c r="N1043" i="5" s="1"/>
  <c r="M180" i="5"/>
  <c r="M227" i="5"/>
  <c r="R227" i="5" s="1"/>
  <c r="M430" i="5"/>
  <c r="M402" i="5"/>
  <c r="N402" i="5" s="1"/>
  <c r="M560" i="5"/>
  <c r="N560" i="5" s="1"/>
  <c r="M844" i="5"/>
  <c r="N844" i="5" s="1"/>
  <c r="M932" i="5"/>
  <c r="R932" i="5" s="1"/>
  <c r="M454" i="5"/>
  <c r="N454" i="5" s="1"/>
  <c r="M494" i="5"/>
  <c r="M904" i="5"/>
  <c r="R904" i="5" s="1"/>
  <c r="M1025" i="5"/>
  <c r="M231" i="5"/>
  <c r="N231" i="5" s="1"/>
  <c r="M470" i="5"/>
  <c r="M658" i="5"/>
  <c r="R658" i="5" s="1"/>
  <c r="M403" i="5"/>
  <c r="R403" i="5" s="1"/>
  <c r="M1045" i="5"/>
  <c r="N1045" i="5" s="1"/>
  <c r="M566" i="5"/>
  <c r="M445" i="5"/>
  <c r="N445" i="5" s="1"/>
  <c r="M823" i="5"/>
  <c r="M105" i="5"/>
  <c r="R105" i="5" s="1"/>
  <c r="M466" i="5"/>
  <c r="N466" i="5" s="1"/>
  <c r="M798" i="5"/>
  <c r="R798" i="5" s="1"/>
  <c r="M1095" i="5"/>
  <c r="R1095" i="5" s="1"/>
  <c r="M266" i="5"/>
  <c r="R266" i="5" s="1"/>
  <c r="M638" i="5"/>
  <c r="M817" i="5"/>
  <c r="N817" i="5" s="1"/>
  <c r="M1127" i="5"/>
  <c r="M631" i="5"/>
  <c r="R631" i="5" s="1"/>
  <c r="M859" i="5"/>
  <c r="R859" i="5" s="1"/>
  <c r="M1091" i="5"/>
  <c r="R1091" i="5" s="1"/>
  <c r="M159" i="5"/>
  <c r="R159" i="5" s="1"/>
  <c r="M889" i="5"/>
  <c r="R889" i="5" s="1"/>
  <c r="M557" i="5"/>
  <c r="M1137" i="5"/>
  <c r="M989" i="5"/>
  <c r="M75" i="5"/>
  <c r="R75" i="5" s="1"/>
  <c r="M813" i="5"/>
  <c r="N813" i="5" s="1"/>
  <c r="M501" i="5"/>
  <c r="N501" i="5" s="1"/>
  <c r="M1163" i="5"/>
  <c r="R1163" i="5" s="1"/>
  <c r="M965" i="5"/>
  <c r="N965" i="5" s="1"/>
  <c r="M98" i="5"/>
  <c r="M427" i="5"/>
  <c r="M711" i="5"/>
  <c r="M1021" i="5"/>
  <c r="R1021" i="5" s="1"/>
  <c r="M1203" i="5"/>
  <c r="R1203" i="5" s="1"/>
  <c r="M120" i="5"/>
  <c r="N120" i="5" s="1"/>
  <c r="M399" i="5"/>
  <c r="R399" i="5" s="1"/>
  <c r="M715" i="5"/>
  <c r="R715" i="5" s="1"/>
  <c r="M834" i="5"/>
  <c r="M1060" i="5"/>
  <c r="M116" i="5"/>
  <c r="M781" i="5"/>
  <c r="N781" i="5" s="1"/>
  <c r="M863" i="5"/>
  <c r="M581" i="5"/>
  <c r="N581" i="5" s="1"/>
  <c r="M1201" i="5"/>
  <c r="R1201" i="5" s="1"/>
  <c r="M1102" i="5"/>
  <c r="N1102" i="5" s="1"/>
  <c r="M1162" i="5"/>
  <c r="M342" i="5"/>
  <c r="R342" i="5" s="1"/>
  <c r="M272" i="5"/>
  <c r="M334" i="5"/>
  <c r="N334" i="5" s="1"/>
  <c r="M288" i="5"/>
  <c r="R288" i="5" s="1"/>
  <c r="M280" i="5"/>
  <c r="R280" i="5" s="1"/>
  <c r="M444" i="5"/>
  <c r="N444" i="5" s="1"/>
  <c r="M303" i="5"/>
  <c r="N303" i="5" s="1"/>
  <c r="M412" i="5"/>
  <c r="M300" i="5"/>
  <c r="R300" i="5" s="1"/>
  <c r="M311" i="5"/>
  <c r="M340" i="5"/>
  <c r="N340" i="5" s="1"/>
  <c r="M199" i="5"/>
  <c r="N199" i="5" s="1"/>
  <c r="M476" i="5"/>
  <c r="R476" i="5" s="1"/>
  <c r="M458" i="5"/>
  <c r="N458" i="5" s="1"/>
  <c r="M674" i="5"/>
  <c r="N674" i="5" s="1"/>
  <c r="M457" i="5"/>
  <c r="M371" i="5"/>
  <c r="R371" i="5" s="1"/>
  <c r="M946" i="5"/>
  <c r="M1065" i="5"/>
  <c r="N1065" i="5" s="1"/>
  <c r="M22" i="5"/>
  <c r="N22" i="5" s="1"/>
  <c r="M282" i="5"/>
  <c r="R282" i="5" s="1"/>
  <c r="M299" i="5"/>
  <c r="N299" i="5" s="1"/>
  <c r="M564" i="5"/>
  <c r="N564" i="5" s="1"/>
  <c r="M594" i="5"/>
  <c r="M720" i="5"/>
  <c r="R720" i="5" s="1"/>
  <c r="M568" i="5"/>
  <c r="M689" i="5"/>
  <c r="N689" i="5" s="1"/>
  <c r="M961" i="5"/>
  <c r="R961" i="5" s="1"/>
  <c r="M270" i="5"/>
  <c r="N270" i="5" s="1"/>
  <c r="M295" i="5"/>
  <c r="R295" i="5" s="1"/>
  <c r="M472" i="5"/>
  <c r="N472" i="5" s="1"/>
  <c r="M362" i="5"/>
  <c r="M546" i="5"/>
  <c r="N546" i="5" s="1"/>
  <c r="M433" i="5"/>
  <c r="M888" i="5"/>
  <c r="N888" i="5" s="1"/>
  <c r="M794" i="5"/>
  <c r="M1081" i="5"/>
  <c r="N1081" i="5" s="1"/>
  <c r="M87" i="5"/>
  <c r="N87" i="5" s="1"/>
  <c r="M588" i="5"/>
  <c r="N588" i="5" s="1"/>
  <c r="M341" i="5"/>
  <c r="M893" i="5"/>
  <c r="R893" i="5" s="1"/>
  <c r="M593" i="5"/>
  <c r="N593" i="5" s="1"/>
  <c r="M27" i="5"/>
  <c r="R27" i="5" s="1"/>
  <c r="M307" i="5"/>
  <c r="N307" i="5" s="1"/>
  <c r="M468" i="5"/>
  <c r="N468" i="5" s="1"/>
  <c r="M598" i="5"/>
  <c r="R598" i="5" s="1"/>
  <c r="M783" i="5"/>
  <c r="R783" i="5" s="1"/>
  <c r="M785" i="5"/>
  <c r="M1171" i="5"/>
  <c r="R1171" i="5" s="1"/>
  <c r="M452" i="5"/>
  <c r="M532" i="5"/>
  <c r="R532" i="5" s="1"/>
  <c r="M918" i="5"/>
  <c r="R918" i="5" s="1"/>
  <c r="M703" i="5"/>
  <c r="R703" i="5" s="1"/>
  <c r="M943" i="5"/>
  <c r="N943" i="5" s="1"/>
  <c r="M426" i="5"/>
  <c r="N426" i="5" s="1"/>
  <c r="M710" i="5"/>
  <c r="M415" i="5"/>
  <c r="R415" i="5" s="1"/>
  <c r="M1121" i="5"/>
  <c r="M318" i="5"/>
  <c r="N318" i="5" s="1"/>
  <c r="M408" i="5"/>
  <c r="N408" i="5" s="1"/>
  <c r="M354" i="5"/>
  <c r="N354" i="5" s="1"/>
  <c r="M845" i="5"/>
  <c r="N845" i="5" s="1"/>
  <c r="M657" i="5"/>
  <c r="R657" i="5" s="1"/>
  <c r="M796" i="5"/>
  <c r="M695" i="5"/>
  <c r="R695" i="5" s="1"/>
  <c r="M681" i="5"/>
  <c r="M1132" i="5"/>
  <c r="R1132" i="5" s="1"/>
  <c r="M1071" i="5"/>
  <c r="N1071" i="5" s="1"/>
  <c r="M136" i="5"/>
  <c r="N136" i="5" s="1"/>
  <c r="M905" i="5"/>
  <c r="R905" i="5" s="1"/>
  <c r="M763" i="5"/>
  <c r="R763" i="5" s="1"/>
  <c r="M717" i="5"/>
  <c r="M1156" i="5"/>
  <c r="R1156" i="5" s="1"/>
  <c r="M1142" i="5"/>
  <c r="M68" i="5"/>
  <c r="N68" i="5" s="1"/>
  <c r="M902" i="5"/>
  <c r="N902" i="5" s="1"/>
  <c r="M901" i="5"/>
  <c r="R901" i="5" s="1"/>
  <c r="M899" i="5"/>
  <c r="R899" i="5" s="1"/>
  <c r="M1002" i="5"/>
  <c r="N1002" i="5" s="1"/>
  <c r="M1050" i="5"/>
  <c r="M1006" i="5"/>
  <c r="N1006" i="5" s="1"/>
  <c r="M84" i="5"/>
  <c r="M840" i="5"/>
  <c r="N840" i="5" s="1"/>
  <c r="M730" i="5"/>
  <c r="R730" i="5" s="1"/>
  <c r="M743" i="5"/>
  <c r="N743" i="5" s="1"/>
  <c r="M761" i="5"/>
  <c r="N761" i="5" s="1"/>
  <c r="M1097" i="5"/>
  <c r="N1097" i="5" s="1"/>
  <c r="M1167" i="5"/>
  <c r="M166" i="5"/>
  <c r="N166" i="5" s="1"/>
  <c r="M930" i="5"/>
  <c r="M750" i="5"/>
  <c r="N750" i="5" s="1"/>
  <c r="M1061" i="5"/>
  <c r="N1061" i="5" s="1"/>
  <c r="M1040" i="5"/>
  <c r="R1040" i="5" s="1"/>
  <c r="M1192" i="5"/>
  <c r="R1192" i="5" s="1"/>
  <c r="M1086" i="5"/>
  <c r="N1086" i="5" s="1"/>
  <c r="M107" i="5"/>
  <c r="M871" i="5"/>
  <c r="N871" i="5" s="1"/>
  <c r="M865" i="5"/>
  <c r="M755" i="5"/>
  <c r="R755" i="5" s="1"/>
  <c r="M786" i="5"/>
  <c r="R786" i="5" s="1"/>
  <c r="M948" i="5"/>
  <c r="N948" i="5" s="1"/>
  <c r="M1190" i="5"/>
  <c r="N1190" i="5" s="1"/>
  <c r="M44" i="5"/>
  <c r="N44" i="5" s="1"/>
  <c r="M131" i="5"/>
  <c r="M67" i="5"/>
  <c r="N67" i="5" s="1"/>
  <c r="M1166" i="5"/>
  <c r="M146" i="5"/>
  <c r="R146" i="5" s="1"/>
  <c r="M323" i="5"/>
  <c r="M281" i="5"/>
  <c r="R281" i="5" s="1"/>
  <c r="M247" i="5"/>
  <c r="N247" i="5" s="1"/>
  <c r="M380" i="5"/>
  <c r="N380" i="5" s="1"/>
  <c r="M277" i="5"/>
  <c r="M374" i="5"/>
  <c r="M293" i="5"/>
  <c r="M292" i="5"/>
  <c r="R292" i="5" s="1"/>
  <c r="M516" i="5"/>
  <c r="N516" i="5" s="1"/>
  <c r="M310" i="5"/>
  <c r="R310" i="5" s="1"/>
  <c r="M438" i="5"/>
  <c r="R438" i="5" s="1"/>
  <c r="M327" i="5"/>
  <c r="N327" i="5" s="1"/>
  <c r="M181" i="5"/>
  <c r="M392" i="5"/>
  <c r="M690" i="5"/>
  <c r="M708" i="5"/>
  <c r="N708" i="5" s="1"/>
  <c r="M754" i="5"/>
  <c r="R754" i="5" s="1"/>
  <c r="M768" i="5"/>
  <c r="R768" i="5" s="1"/>
  <c r="M974" i="5"/>
  <c r="R974" i="5" s="1"/>
  <c r="M57" i="5"/>
  <c r="R57" i="5" s="1"/>
  <c r="M200" i="5"/>
  <c r="M510" i="5"/>
  <c r="M376" i="5"/>
  <c r="M386" i="5"/>
  <c r="N386" i="5" s="1"/>
  <c r="M397" i="5"/>
  <c r="N397" i="5" s="1"/>
  <c r="M869" i="5"/>
  <c r="N869" i="5" s="1"/>
  <c r="M639" i="5"/>
  <c r="N639" i="5" s="1"/>
  <c r="M1161" i="5"/>
  <c r="N1161" i="5" s="1"/>
  <c r="M88" i="5"/>
  <c r="M273" i="5"/>
  <c r="R273" i="5" s="1"/>
  <c r="M348" i="5"/>
  <c r="M432" i="5"/>
  <c r="N432" i="5" s="1"/>
  <c r="M562" i="5"/>
  <c r="M580" i="5"/>
  <c r="N580" i="5" s="1"/>
  <c r="M873" i="5"/>
  <c r="N873" i="5" s="1"/>
  <c r="M860" i="5"/>
  <c r="N860" i="5" s="1"/>
  <c r="M907" i="5"/>
  <c r="M153" i="5"/>
  <c r="R153" i="5" s="1"/>
  <c r="M378" i="5"/>
  <c r="M572" i="5"/>
  <c r="N572" i="5" s="1"/>
  <c r="M592" i="5"/>
  <c r="M896" i="5"/>
  <c r="N896" i="5" s="1"/>
  <c r="M1133" i="5"/>
  <c r="N1133" i="5" s="1"/>
  <c r="M233" i="5"/>
  <c r="R233" i="5" s="1"/>
  <c r="M492" i="5"/>
  <c r="M628" i="5"/>
  <c r="N628" i="5" s="1"/>
  <c r="M345" i="5"/>
  <c r="R345" i="5" s="1"/>
  <c r="M339" i="5"/>
  <c r="N339" i="5" s="1"/>
  <c r="M737" i="5"/>
  <c r="R737" i="5" s="1"/>
  <c r="M144" i="5"/>
  <c r="N144" i="5" s="1"/>
  <c r="M626" i="5"/>
  <c r="R626" i="5" s="1"/>
  <c r="M413" i="5"/>
  <c r="R413" i="5" s="1"/>
  <c r="M411" i="5"/>
  <c r="M1036" i="5"/>
  <c r="N1036" i="5" s="1"/>
  <c r="M165" i="5"/>
  <c r="M612" i="5"/>
  <c r="R612" i="5" s="1"/>
  <c r="M640" i="5"/>
  <c r="N640" i="5" s="1"/>
  <c r="M513" i="5"/>
  <c r="R513" i="5" s="1"/>
  <c r="M135" i="5"/>
  <c r="R135" i="5" s="1"/>
  <c r="M202" i="5"/>
  <c r="N202" i="5" s="1"/>
  <c r="M490" i="5"/>
  <c r="M357" i="5"/>
  <c r="R357" i="5" s="1"/>
  <c r="M728" i="5"/>
  <c r="M929" i="5"/>
  <c r="N929" i="5" s="1"/>
  <c r="M797" i="5"/>
  <c r="M1034" i="5"/>
  <c r="N1034" i="5" s="1"/>
  <c r="M1009" i="5"/>
  <c r="R1009" i="5" s="1"/>
  <c r="M1107" i="5"/>
  <c r="R1107" i="5" s="1"/>
  <c r="M1175" i="5"/>
  <c r="M173" i="5"/>
  <c r="R173" i="5" s="1"/>
  <c r="M507" i="5"/>
  <c r="M493" i="5"/>
  <c r="R493" i="5" s="1"/>
  <c r="M1020" i="5"/>
  <c r="R1020" i="5" s="1"/>
  <c r="M1093" i="5"/>
  <c r="N1093" i="5" s="1"/>
  <c r="M141" i="5"/>
  <c r="R141" i="5" s="1"/>
  <c r="M106" i="5"/>
  <c r="R106" i="5" s="1"/>
  <c r="M487" i="5"/>
  <c r="M643" i="5"/>
  <c r="R643" i="5" s="1"/>
  <c r="M629" i="5"/>
  <c r="M1108" i="5"/>
  <c r="R1108" i="5" s="1"/>
  <c r="M947" i="5"/>
  <c r="N947" i="5" s="1"/>
  <c r="M156" i="5"/>
  <c r="N156" i="5" s="1"/>
  <c r="M24" i="5"/>
  <c r="N24" i="5" s="1"/>
  <c r="M395" i="5"/>
  <c r="R395" i="5" s="1"/>
  <c r="M551" i="5"/>
  <c r="M505" i="5"/>
  <c r="R505" i="5" s="1"/>
  <c r="M1051" i="5"/>
  <c r="R1051" i="5" s="1"/>
  <c r="M1053" i="5"/>
  <c r="N1053" i="5" s="1"/>
  <c r="M129" i="5"/>
  <c r="N129" i="5" s="1"/>
  <c r="M126" i="5"/>
  <c r="N126" i="5" s="1"/>
  <c r="M648" i="5"/>
  <c r="N648" i="5" s="1"/>
  <c r="M619" i="5"/>
  <c r="R619" i="5" s="1"/>
  <c r="M637" i="5"/>
  <c r="M1099" i="5"/>
  <c r="N1099" i="5" s="1"/>
  <c r="M955" i="5"/>
  <c r="M148" i="5"/>
  <c r="N148" i="5" s="1"/>
  <c r="M26" i="5"/>
  <c r="N26" i="5" s="1"/>
  <c r="M407" i="5"/>
  <c r="R407" i="5" s="1"/>
  <c r="M531" i="5"/>
  <c r="N531" i="5" s="1"/>
  <c r="M549" i="5"/>
  <c r="R549" i="5" s="1"/>
  <c r="M994" i="5"/>
  <c r="M1072" i="5"/>
  <c r="R1072" i="5" s="1"/>
  <c r="M86" i="5"/>
  <c r="M114" i="5"/>
  <c r="N114" i="5" s="1"/>
  <c r="M53" i="5"/>
  <c r="N53" i="5" s="1"/>
  <c r="M50" i="5"/>
  <c r="N50" i="5" s="1"/>
  <c r="M35" i="5"/>
  <c r="N35" i="5" s="1"/>
  <c r="M117" i="5"/>
  <c r="N117" i="5" s="1"/>
  <c r="M1126" i="5"/>
  <c r="M1178" i="5"/>
  <c r="R1178" i="5" s="1"/>
  <c r="M1125" i="5"/>
  <c r="M978" i="5"/>
  <c r="R978" i="5" s="1"/>
  <c r="M613" i="5"/>
  <c r="N613" i="5" s="1"/>
  <c r="M867" i="5"/>
  <c r="N867" i="5" s="1"/>
  <c r="M563" i="5"/>
  <c r="R563" i="5" s="1"/>
  <c r="M775" i="5"/>
  <c r="R775" i="5" s="1"/>
  <c r="M375" i="5"/>
  <c r="M911" i="5"/>
  <c r="R911" i="5" s="1"/>
  <c r="M74" i="5"/>
  <c r="M52" i="5"/>
  <c r="N52" i="5" s="1"/>
  <c r="M157" i="5"/>
  <c r="N157" i="5" s="1"/>
  <c r="M1046" i="5"/>
  <c r="N1046" i="5" s="1"/>
  <c r="M1076" i="5"/>
  <c r="R1076" i="5" s="1"/>
  <c r="M1120" i="5"/>
  <c r="R1120" i="5" s="1"/>
  <c r="M898" i="5"/>
  <c r="M573" i="5"/>
  <c r="R573" i="5" s="1"/>
  <c r="M787" i="5"/>
  <c r="M523" i="5"/>
  <c r="N523" i="5" s="1"/>
  <c r="M853" i="5"/>
  <c r="N853" i="5" s="1"/>
  <c r="M335" i="5"/>
  <c r="R335" i="5" s="1"/>
  <c r="M94" i="5"/>
  <c r="N94" i="5" s="1"/>
  <c r="M56" i="5"/>
  <c r="N56" i="5" s="1"/>
  <c r="M1202" i="5"/>
  <c r="M1039" i="5"/>
  <c r="R1039" i="5" s="1"/>
  <c r="M1069" i="5"/>
  <c r="M1113" i="5"/>
  <c r="N1113" i="5" s="1"/>
  <c r="M891" i="5"/>
  <c r="R891" i="5" s="1"/>
  <c r="M569" i="5"/>
  <c r="R569" i="5" s="1"/>
  <c r="M778" i="5"/>
  <c r="N778" i="5" s="1"/>
  <c r="M519" i="5"/>
  <c r="N519" i="5" s="1"/>
  <c r="M848" i="5"/>
  <c r="M919" i="5"/>
  <c r="N919" i="5" s="1"/>
  <c r="M790" i="5"/>
  <c r="M130" i="5"/>
  <c r="N130" i="5" s="1"/>
  <c r="M92" i="5"/>
  <c r="M1134" i="5"/>
  <c r="N1134" i="5" s="1"/>
  <c r="M979" i="5"/>
  <c r="N979" i="5" s="1"/>
  <c r="M1180" i="5"/>
  <c r="R1180" i="5" s="1"/>
  <c r="M1018" i="5"/>
  <c r="M818" i="5"/>
  <c r="N818" i="5" s="1"/>
  <c r="M533" i="5"/>
  <c r="N533" i="5" s="1"/>
  <c r="M739" i="5"/>
  <c r="N739" i="5" s="1"/>
  <c r="M920" i="5"/>
  <c r="N920" i="5" s="1"/>
  <c r="M744" i="5"/>
  <c r="R744" i="5" s="1"/>
  <c r="M824" i="5"/>
  <c r="R824" i="5" s="1"/>
  <c r="M138" i="5"/>
  <c r="N138" i="5" s="1"/>
  <c r="M100" i="5"/>
  <c r="M1118" i="5"/>
  <c r="N1118" i="5" s="1"/>
  <c r="M971" i="5"/>
  <c r="M1154" i="5"/>
  <c r="N1154" i="5" s="1"/>
  <c r="M1186" i="5"/>
  <c r="N1186" i="5" s="1"/>
  <c r="M802" i="5"/>
  <c r="N802" i="5" s="1"/>
  <c r="M525" i="5"/>
  <c r="R525" i="5" s="1"/>
  <c r="M731" i="5"/>
  <c r="R731" i="5" s="1"/>
  <c r="M894" i="5"/>
  <c r="M37" i="5"/>
  <c r="R37" i="5" s="1"/>
  <c r="M127" i="5"/>
  <c r="M82" i="5"/>
  <c r="N82" i="5" s="1"/>
  <c r="M1199" i="5"/>
  <c r="R1199" i="5" s="1"/>
  <c r="M1164" i="5"/>
  <c r="N1164" i="5" s="1"/>
  <c r="M1059" i="5"/>
  <c r="R1059" i="5" s="1"/>
  <c r="M996" i="5"/>
  <c r="N996" i="5" s="1"/>
  <c r="M649" i="5"/>
  <c r="M960" i="5"/>
  <c r="N960" i="5" s="1"/>
  <c r="M599" i="5"/>
  <c r="R599" i="5" s="1"/>
  <c r="M872" i="5"/>
  <c r="N872" i="5" s="1"/>
  <c r="M73" i="5"/>
  <c r="N73" i="5" s="1"/>
  <c r="M1027" i="5"/>
  <c r="R1027" i="5" s="1"/>
  <c r="M884" i="5"/>
  <c r="R884" i="5" s="1"/>
  <c r="M738" i="5"/>
  <c r="R738" i="5" s="1"/>
  <c r="M682" i="5"/>
  <c r="M678" i="5"/>
  <c r="R678" i="5" s="1"/>
  <c r="M366" i="5"/>
  <c r="M464" i="5"/>
  <c r="R464" i="5" s="1"/>
  <c r="M176" i="5"/>
  <c r="R176" i="5" s="1"/>
  <c r="M164" i="5"/>
  <c r="R164" i="5" s="1"/>
  <c r="M1138" i="5"/>
  <c r="R1138" i="5" s="1"/>
  <c r="M922" i="5"/>
  <c r="N922" i="5" s="1"/>
  <c r="M351" i="5"/>
  <c r="M449" i="5"/>
  <c r="R449" i="5" s="1"/>
  <c r="M25" i="5"/>
  <c r="M140" i="5"/>
  <c r="N140" i="5" s="1"/>
  <c r="M1038" i="5"/>
  <c r="N1038" i="5" s="1"/>
  <c r="M931" i="5"/>
  <c r="N931" i="5" s="1"/>
  <c r="M1052" i="5"/>
  <c r="N1052" i="5" s="1"/>
  <c r="M1084" i="5"/>
  <c r="R1084" i="5" s="1"/>
  <c r="M741" i="5"/>
  <c r="N741" i="5" s="1"/>
  <c r="M1035" i="5"/>
  <c r="R1035" i="5" s="1"/>
  <c r="M691" i="5"/>
  <c r="M792" i="5"/>
  <c r="R792" i="5" s="1"/>
  <c r="M552" i="5"/>
  <c r="R552" i="5" s="1"/>
  <c r="M864" i="5"/>
  <c r="N864" i="5" s="1"/>
  <c r="M481" i="5"/>
  <c r="N481" i="5" s="1"/>
  <c r="M76" i="5"/>
  <c r="N76" i="5" s="1"/>
  <c r="M171" i="5"/>
  <c r="M973" i="5"/>
  <c r="R973" i="5" s="1"/>
  <c r="M1136" i="5"/>
  <c r="N1136" i="5" s="1"/>
  <c r="M1194" i="5"/>
  <c r="N1194" i="5" s="1"/>
  <c r="M972" i="5"/>
  <c r="R972" i="5" s="1"/>
  <c r="M701" i="5"/>
  <c r="R701" i="5" s="1"/>
  <c r="M970" i="5"/>
  <c r="N970" i="5" s="1"/>
  <c r="M651" i="5"/>
  <c r="R651" i="5" s="1"/>
  <c r="M837" i="5"/>
  <c r="M463" i="5"/>
  <c r="N463" i="5" s="1"/>
  <c r="M756" i="5"/>
  <c r="M80" i="5"/>
  <c r="N80" i="5" s="1"/>
  <c r="M23" i="5"/>
  <c r="R23" i="5" s="1"/>
  <c r="M969" i="5"/>
  <c r="N969" i="5" s="1"/>
  <c r="M1129" i="5"/>
  <c r="N1129" i="5" s="1"/>
  <c r="M1187" i="5"/>
  <c r="R1187" i="5" s="1"/>
  <c r="M956" i="5"/>
  <c r="M697" i="5"/>
  <c r="M944" i="5"/>
  <c r="M647" i="5"/>
  <c r="R647" i="5" s="1"/>
  <c r="M832" i="5"/>
  <c r="N832" i="5" s="1"/>
  <c r="M459" i="5"/>
  <c r="R459" i="5" s="1"/>
  <c r="M916" i="5"/>
  <c r="R916" i="5" s="1"/>
  <c r="M34" i="5"/>
  <c r="R34" i="5" s="1"/>
  <c r="M115" i="5"/>
  <c r="R115" i="5" s="1"/>
  <c r="M69" i="5"/>
  <c r="R69" i="5" s="1"/>
  <c r="M933" i="5"/>
  <c r="M1195" i="5"/>
  <c r="N1195" i="5" s="1"/>
  <c r="M1092" i="5"/>
  <c r="R1092" i="5" s="1"/>
  <c r="M1068" i="5"/>
  <c r="R1068" i="5" s="1"/>
  <c r="M661" i="5"/>
  <c r="N661" i="5" s="1"/>
  <c r="M1028" i="5"/>
  <c r="R1028" i="5" s="1"/>
  <c r="M611" i="5"/>
  <c r="M903" i="5"/>
  <c r="N903" i="5" s="1"/>
  <c r="M423" i="5"/>
  <c r="R423" i="5" s="1"/>
  <c r="M28" i="5"/>
  <c r="N28" i="5" s="1"/>
  <c r="M123" i="5"/>
  <c r="R123" i="5" s="1"/>
  <c r="M78" i="5"/>
  <c r="N78" i="5" s="1"/>
  <c r="M925" i="5"/>
  <c r="R925" i="5" s="1"/>
  <c r="M1169" i="5"/>
  <c r="N1169" i="5" s="1"/>
  <c r="M1066" i="5"/>
  <c r="N1066" i="5" s="1"/>
  <c r="M1008" i="5"/>
  <c r="R1008" i="5" s="1"/>
  <c r="M653" i="5"/>
  <c r="M986" i="5"/>
  <c r="R986" i="5" s="1"/>
  <c r="M603" i="5"/>
  <c r="N603" i="5" s="1"/>
  <c r="M877" i="5"/>
  <c r="N877" i="5" s="1"/>
  <c r="M142" i="5"/>
  <c r="N142" i="5" s="1"/>
  <c r="M104" i="5"/>
  <c r="R104" i="5" s="1"/>
  <c r="M1111" i="5"/>
  <c r="R1111" i="5" s="1"/>
  <c r="M967" i="5"/>
  <c r="N967" i="5" s="1"/>
  <c r="M1147" i="5"/>
  <c r="M1179" i="5"/>
  <c r="N1179" i="5" s="1"/>
  <c r="M795" i="5"/>
  <c r="N795" i="5" s="1"/>
  <c r="M521" i="5"/>
  <c r="R521" i="5" s="1"/>
  <c r="M727" i="5"/>
  <c r="R727" i="5" s="1"/>
  <c r="M887" i="5"/>
  <c r="N887" i="5" s="1"/>
  <c r="M38" i="5"/>
  <c r="N38" i="5" s="1"/>
  <c r="M1176" i="5"/>
  <c r="R1176" i="5" s="1"/>
  <c r="M997" i="5"/>
  <c r="N997" i="5" s="1"/>
  <c r="M355" i="5"/>
  <c r="N355" i="5" s="1"/>
  <c r="M453" i="5"/>
  <c r="R453" i="5" s="1"/>
  <c r="M662" i="5"/>
  <c r="R662" i="5" s="1"/>
  <c r="M442" i="5"/>
  <c r="N442" i="5" s="1"/>
  <c r="V8" i="5"/>
  <c r="V15" i="5"/>
  <c r="M325" i="5"/>
  <c r="R325" i="5" s="1"/>
  <c r="M90" i="5"/>
  <c r="M950" i="5"/>
  <c r="N950" i="5" s="1"/>
  <c r="M846" i="5"/>
  <c r="N846" i="5" s="1"/>
  <c r="M722" i="5"/>
  <c r="R722" i="5" s="1"/>
  <c r="M670" i="5"/>
  <c r="R670" i="5" s="1"/>
  <c r="M83" i="5"/>
  <c r="N83" i="5" s="1"/>
  <c r="M108" i="5"/>
  <c r="N108" i="5" s="1"/>
  <c r="M949" i="5"/>
  <c r="N949" i="5" s="1"/>
  <c r="M1088" i="5"/>
  <c r="M1160" i="5"/>
  <c r="R1160" i="5" s="1"/>
  <c r="M677" i="5"/>
  <c r="N677" i="5" s="1"/>
  <c r="M803" i="5"/>
  <c r="N803" i="5" s="1"/>
  <c r="M868" i="5"/>
  <c r="R868" i="5" s="1"/>
  <c r="M439" i="5"/>
  <c r="R439" i="5" s="1"/>
  <c r="M821" i="5"/>
  <c r="M43" i="5"/>
  <c r="R43" i="5" s="1"/>
  <c r="M93" i="5"/>
  <c r="M987" i="5"/>
  <c r="N987" i="5" s="1"/>
  <c r="M1026" i="5"/>
  <c r="R1026" i="5" s="1"/>
  <c r="M938" i="5"/>
  <c r="R938" i="5" s="1"/>
  <c r="M541" i="5"/>
  <c r="R541" i="5" s="1"/>
  <c r="M683" i="5"/>
  <c r="N683" i="5" s="1"/>
  <c r="M839" i="5"/>
  <c r="M836" i="5"/>
  <c r="R836" i="5" s="1"/>
  <c r="M47" i="5"/>
  <c r="N47" i="5" s="1"/>
  <c r="M97" i="5"/>
  <c r="N97" i="5" s="1"/>
  <c r="M983" i="5"/>
  <c r="R983" i="5" s="1"/>
  <c r="M1019" i="5"/>
  <c r="R1019" i="5" s="1"/>
  <c r="M1067" i="5"/>
  <c r="R1067" i="5" s="1"/>
  <c r="M537" i="5"/>
  <c r="R537" i="5" s="1"/>
  <c r="M679" i="5"/>
  <c r="N679" i="5" s="1"/>
  <c r="M820" i="5"/>
  <c r="R820" i="5" s="1"/>
  <c r="M829" i="5"/>
  <c r="R829" i="5" s="1"/>
  <c r="M469" i="5"/>
  <c r="N469" i="5" s="1"/>
  <c r="M170" i="5"/>
  <c r="N170" i="5" s="1"/>
  <c r="M1070" i="5"/>
  <c r="R1070" i="5" s="1"/>
  <c r="M1124" i="5"/>
  <c r="N1124" i="5" s="1"/>
  <c r="M1184" i="5"/>
  <c r="N1184" i="5" s="1"/>
  <c r="M757" i="5"/>
  <c r="N757" i="5" s="1"/>
  <c r="M1048" i="5"/>
  <c r="N1048" i="5" s="1"/>
  <c r="M547" i="5"/>
  <c r="M616" i="5"/>
  <c r="N616" i="5" s="1"/>
  <c r="M909" i="5"/>
  <c r="N909" i="5" s="1"/>
  <c r="M31" i="5"/>
  <c r="R31" i="5" s="1"/>
  <c r="M1054" i="5"/>
  <c r="N1054" i="5" s="1"/>
  <c r="M1098" i="5"/>
  <c r="N1098" i="5" s="1"/>
  <c r="M1172" i="5"/>
  <c r="M749" i="5"/>
  <c r="R749" i="5" s="1"/>
  <c r="M1010" i="5"/>
  <c r="N1010" i="5" s="1"/>
  <c r="M539" i="5"/>
  <c r="N539" i="5" s="1"/>
  <c r="M46" i="5"/>
  <c r="N46" i="5" s="1"/>
  <c r="M72" i="5"/>
  <c r="R72" i="5" s="1"/>
  <c r="M985" i="5"/>
  <c r="R985" i="5" s="1"/>
  <c r="M1197" i="5"/>
  <c r="R1197" i="5" s="1"/>
  <c r="M1075" i="5"/>
  <c r="R1075" i="5" s="1"/>
  <c r="M713" i="5"/>
  <c r="M874" i="5"/>
  <c r="N874" i="5" s="1"/>
  <c r="M503" i="5"/>
  <c r="R503" i="5" s="1"/>
  <c r="M119" i="5"/>
  <c r="R119" i="5" s="1"/>
  <c r="M811" i="5"/>
  <c r="R811" i="5" s="1"/>
  <c r="M419" i="5"/>
  <c r="R419" i="5" s="1"/>
  <c r="M389" i="5"/>
  <c r="N389" i="5" s="1"/>
  <c r="M692" i="5"/>
  <c r="R692" i="5" s="1"/>
  <c r="M219" i="5"/>
  <c r="N219" i="5" s="1"/>
  <c r="M326" i="5"/>
  <c r="R326" i="5" s="1"/>
  <c r="M150" i="5"/>
  <c r="N150" i="5" s="1"/>
  <c r="M1153" i="5"/>
  <c r="N1153" i="5" s="1"/>
  <c r="M479" i="5"/>
  <c r="N479" i="5" s="1"/>
  <c r="M417" i="5"/>
  <c r="R417" i="5" s="1"/>
  <c r="M338" i="5"/>
  <c r="R338" i="5" s="1"/>
  <c r="M321" i="5"/>
  <c r="R321" i="5" s="1"/>
  <c r="M1151" i="5"/>
  <c r="R1151" i="5" s="1"/>
  <c r="M625" i="5"/>
  <c r="N625" i="5" s="1"/>
  <c r="M475" i="5"/>
  <c r="N475" i="5" s="1"/>
  <c r="M624" i="5"/>
  <c r="N624" i="5" s="1"/>
  <c r="M698" i="5"/>
  <c r="N698" i="5" s="1"/>
  <c r="M732" i="5"/>
  <c r="R732" i="5" s="1"/>
  <c r="M158" i="5"/>
  <c r="N158" i="5" s="1"/>
  <c r="M1106" i="5"/>
  <c r="N1106" i="5" s="1"/>
  <c r="M559" i="5"/>
  <c r="R559" i="5" s="1"/>
  <c r="M765" i="5"/>
  <c r="R765" i="5" s="1"/>
  <c r="M377" i="5"/>
  <c r="N377" i="5" s="1"/>
  <c r="M726" i="5"/>
  <c r="N726" i="5" s="1"/>
  <c r="M480" i="5"/>
  <c r="R480" i="5" s="1"/>
  <c r="M396" i="5"/>
  <c r="R396" i="5" s="1"/>
  <c r="M309" i="5"/>
  <c r="R309" i="5" s="1"/>
  <c r="M999" i="5"/>
  <c r="N999" i="5" s="1"/>
  <c r="M721" i="5"/>
  <c r="R721" i="5" s="1"/>
  <c r="M600" i="5"/>
  <c r="R600" i="5" s="1"/>
  <c r="M752" i="5"/>
  <c r="R752" i="5" s="1"/>
  <c r="M646" i="5"/>
  <c r="N646" i="5" s="1"/>
  <c r="M99" i="5"/>
  <c r="N99" i="5" s="1"/>
  <c r="M149" i="5"/>
  <c r="N149" i="5" s="1"/>
  <c r="M963" i="5"/>
  <c r="N963" i="5" s="1"/>
  <c r="M1130" i="5"/>
  <c r="M914" i="5"/>
  <c r="N914" i="5" s="1"/>
  <c r="M517" i="5"/>
  <c r="N517" i="5" s="1"/>
  <c r="M627" i="5"/>
  <c r="R627" i="5" s="1"/>
  <c r="M879" i="5"/>
  <c r="R879" i="5" s="1"/>
  <c r="M772" i="5"/>
  <c r="R772" i="5" s="1"/>
  <c r="M168" i="5"/>
  <c r="N168" i="5" s="1"/>
  <c r="M85" i="5"/>
  <c r="N85" i="5" s="1"/>
  <c r="M1022" i="5"/>
  <c r="R1022" i="5" s="1"/>
  <c r="M1131" i="5"/>
  <c r="N1131" i="5" s="1"/>
  <c r="M1044" i="5"/>
  <c r="M733" i="5"/>
  <c r="N733" i="5" s="1"/>
  <c r="M915" i="5"/>
  <c r="R915" i="5" s="1"/>
  <c r="M491" i="5"/>
  <c r="N491" i="5" s="1"/>
  <c r="M520" i="5"/>
  <c r="R520" i="5" s="1"/>
  <c r="M172" i="5"/>
  <c r="R172" i="5" s="1"/>
  <c r="M89" i="5"/>
  <c r="R89" i="5" s="1"/>
  <c r="M1015" i="5"/>
  <c r="R1015" i="5" s="1"/>
  <c r="M1112" i="5"/>
  <c r="R1112" i="5" s="1"/>
  <c r="M1037" i="5"/>
  <c r="R1037" i="5" s="1"/>
  <c r="M729" i="5"/>
  <c r="N729" i="5" s="1"/>
  <c r="M906" i="5"/>
  <c r="N906" i="5" s="1"/>
  <c r="M926" i="5"/>
  <c r="R926" i="5" s="1"/>
  <c r="M504" i="5"/>
  <c r="N504" i="5" s="1"/>
  <c r="M767" i="5"/>
  <c r="M161" i="5"/>
  <c r="N161" i="5" s="1"/>
  <c r="M32" i="5"/>
  <c r="R32" i="5" s="1"/>
  <c r="M1094" i="5"/>
  <c r="N1094" i="5" s="1"/>
  <c r="M1090" i="5"/>
  <c r="N1090" i="5" s="1"/>
  <c r="M940" i="5"/>
  <c r="R940" i="5" s="1"/>
  <c r="M597" i="5"/>
  <c r="R597" i="5" s="1"/>
  <c r="M707" i="5"/>
  <c r="R707" i="5" s="1"/>
  <c r="M825" i="5"/>
  <c r="N825" i="5" s="1"/>
  <c r="M359" i="5"/>
  <c r="R359" i="5" s="1"/>
  <c r="M169" i="5"/>
  <c r="N169" i="5" s="1"/>
  <c r="M45" i="5"/>
  <c r="R45" i="5" s="1"/>
  <c r="M1078" i="5"/>
  <c r="N1078" i="5" s="1"/>
  <c r="M1064" i="5"/>
  <c r="R1064" i="5" s="1"/>
  <c r="M1042" i="5"/>
  <c r="N1042" i="5" s="1"/>
  <c r="M589" i="5"/>
  <c r="N589" i="5" s="1"/>
  <c r="M699" i="5"/>
  <c r="R699" i="5" s="1"/>
  <c r="M799" i="5"/>
  <c r="N799" i="5" s="1"/>
  <c r="M63" i="5"/>
  <c r="N63" i="5" s="1"/>
  <c r="M113" i="5"/>
  <c r="N113" i="5" s="1"/>
  <c r="M1007" i="5"/>
  <c r="N1007" i="5" s="1"/>
  <c r="M964" i="5"/>
  <c r="N964" i="5" s="1"/>
  <c r="M990" i="5"/>
  <c r="R990" i="5" s="1"/>
  <c r="M553" i="5"/>
  <c r="N553" i="5" s="1"/>
  <c r="M663" i="5"/>
  <c r="M782" i="5"/>
  <c r="R782" i="5" s="1"/>
  <c r="M975" i="5"/>
  <c r="R975" i="5" s="1"/>
  <c r="M607" i="5"/>
  <c r="N607" i="5" s="1"/>
  <c r="M828" i="5"/>
  <c r="N828" i="5" s="1"/>
  <c r="M570" i="5"/>
  <c r="R570" i="5" s="1"/>
  <c r="M328" i="5"/>
  <c r="N328" i="5" s="1"/>
  <c r="M330" i="5"/>
  <c r="R330" i="5" s="1"/>
  <c r="M230" i="5"/>
  <c r="N230" i="5" s="1"/>
  <c r="M1183" i="5"/>
  <c r="N1183" i="5" s="1"/>
  <c r="M719" i="5"/>
  <c r="N719" i="5" s="1"/>
  <c r="M833" i="5"/>
  <c r="N833" i="5" s="1"/>
  <c r="M734" i="5"/>
  <c r="R734" i="5" s="1"/>
  <c r="M500" i="5"/>
  <c r="N500" i="5" s="1"/>
  <c r="M151" i="5"/>
  <c r="R151" i="5" s="1"/>
  <c r="M1144" i="5"/>
  <c r="N1144" i="5" s="1"/>
  <c r="M575" i="5"/>
  <c r="M793" i="5"/>
  <c r="R793" i="5" s="1"/>
  <c r="M381" i="5"/>
  <c r="M333" i="5"/>
  <c r="R333" i="5" s="1"/>
  <c r="M522" i="5"/>
  <c r="R522" i="5" s="1"/>
  <c r="M1119" i="5"/>
  <c r="R1119" i="5" s="1"/>
  <c r="M609" i="5"/>
  <c r="R609" i="5" s="1"/>
  <c r="M467" i="5"/>
  <c r="N467" i="5" s="1"/>
  <c r="M608" i="5"/>
  <c r="M686" i="5"/>
  <c r="R686" i="5" s="1"/>
  <c r="M706" i="5"/>
  <c r="R706" i="5" s="1"/>
  <c r="M258" i="5"/>
  <c r="N258" i="5" s="1"/>
  <c r="M243" i="5"/>
  <c r="R243" i="5" s="1"/>
  <c r="M55" i="5"/>
  <c r="N55" i="5" s="1"/>
  <c r="M993" i="5"/>
  <c r="R993" i="5" s="1"/>
  <c r="M671" i="5"/>
  <c r="R671" i="5" s="1"/>
  <c r="M895" i="5"/>
  <c r="M405" i="5"/>
  <c r="N405" i="5" s="1"/>
  <c r="R446" i="5"/>
  <c r="N514" i="5"/>
  <c r="N610" i="5"/>
  <c r="R610" i="5"/>
  <c r="R741" i="5"/>
  <c r="N700" i="5"/>
  <c r="N1077" i="5"/>
  <c r="R1077" i="5"/>
  <c r="R566" i="5"/>
  <c r="N566" i="5"/>
  <c r="R485" i="5"/>
  <c r="N485" i="5"/>
  <c r="R411" i="5"/>
  <c r="N411" i="5"/>
  <c r="N353" i="5"/>
  <c r="N861" i="5"/>
  <c r="R861" i="5"/>
  <c r="R112" i="5"/>
  <c r="R230" i="5"/>
  <c r="N529" i="5"/>
  <c r="N796" i="5"/>
  <c r="R796" i="5"/>
  <c r="N859" i="5"/>
  <c r="N1175" i="5"/>
  <c r="R1175" i="5"/>
  <c r="R110" i="5"/>
  <c r="N110" i="5"/>
  <c r="R635" i="5"/>
  <c r="N635" i="5"/>
  <c r="R685" i="5"/>
  <c r="N957" i="5"/>
  <c r="R957" i="5"/>
  <c r="N643" i="5"/>
  <c r="R84" i="5"/>
  <c r="N84" i="5"/>
  <c r="R908" i="5"/>
  <c r="N908" i="5"/>
  <c r="R838" i="5"/>
  <c r="N838" i="5"/>
  <c r="R923" i="5"/>
  <c r="N923" i="5"/>
  <c r="N1022" i="5"/>
  <c r="N576" i="5"/>
  <c r="R576" i="5"/>
  <c r="N786" i="5"/>
  <c r="N256" i="5"/>
  <c r="R256" i="5"/>
  <c r="N276" i="5"/>
  <c r="R276" i="5"/>
  <c r="R470" i="5"/>
  <c r="N470" i="5"/>
  <c r="N1100" i="5"/>
  <c r="R1066" i="5"/>
  <c r="R832" i="5"/>
  <c r="N1123" i="5"/>
  <c r="R379" i="5"/>
  <c r="N379" i="5"/>
  <c r="R702" i="5"/>
  <c r="N702" i="5"/>
  <c r="R312" i="5"/>
  <c r="N186" i="5"/>
  <c r="R186" i="5"/>
  <c r="N287" i="5"/>
  <c r="R287" i="5"/>
  <c r="R324" i="5"/>
  <c r="N182" i="5"/>
  <c r="R182" i="5"/>
  <c r="R250" i="5"/>
  <c r="N224" i="5"/>
  <c r="N274" i="5"/>
  <c r="R274" i="5"/>
  <c r="N518" i="5"/>
  <c r="R518" i="5"/>
  <c r="R508" i="5"/>
  <c r="R425" i="5"/>
  <c r="N218" i="5"/>
  <c r="R218" i="5"/>
  <c r="N235" i="5"/>
  <c r="N622" i="5"/>
  <c r="R622" i="5"/>
  <c r="R561" i="5"/>
  <c r="N561" i="5"/>
  <c r="R180" i="5"/>
  <c r="N180" i="5"/>
  <c r="N205" i="5"/>
  <c r="R205" i="5"/>
  <c r="R388" i="5"/>
  <c r="N388" i="5"/>
  <c r="R401" i="5"/>
  <c r="R876" i="5"/>
  <c r="N876" i="5"/>
  <c r="R726" i="5"/>
  <c r="N559" i="5"/>
  <c r="R1106" i="5"/>
  <c r="N385" i="5"/>
  <c r="R385" i="5"/>
  <c r="N800" i="5"/>
  <c r="N591" i="5"/>
  <c r="R591" i="5"/>
  <c r="N672" i="5"/>
  <c r="R672" i="5"/>
  <c r="R535" i="5"/>
  <c r="N810" i="5"/>
  <c r="R810" i="5"/>
  <c r="R1071" i="5"/>
  <c r="N79" i="5"/>
  <c r="N889" i="5"/>
  <c r="R1073" i="5"/>
  <c r="N1073" i="5"/>
  <c r="N717" i="5"/>
  <c r="R717" i="5"/>
  <c r="R980" i="5"/>
  <c r="N1188" i="5"/>
  <c r="R1188" i="5"/>
  <c r="N989" i="5"/>
  <c r="R989" i="5"/>
  <c r="N487" i="5"/>
  <c r="R487" i="5"/>
  <c r="N675" i="5"/>
  <c r="R968" i="5"/>
  <c r="N968" i="5"/>
  <c r="N1032" i="5"/>
  <c r="R1000" i="5"/>
  <c r="N1000" i="5"/>
  <c r="N1200" i="5"/>
  <c r="N921" i="5"/>
  <c r="R921" i="5"/>
  <c r="N632" i="5"/>
  <c r="R632" i="5"/>
  <c r="N849" i="5"/>
  <c r="N711" i="5"/>
  <c r="R711" i="5"/>
  <c r="N1141" i="5"/>
  <c r="R1141" i="5"/>
  <c r="R1109" i="5"/>
  <c r="N951" i="5"/>
  <c r="R951" i="5"/>
  <c r="R1079" i="5"/>
  <c r="R29" i="5"/>
  <c r="N29" i="5"/>
  <c r="N930" i="5"/>
  <c r="R930" i="5"/>
  <c r="N509" i="5"/>
  <c r="R509" i="5"/>
  <c r="N955" i="5"/>
  <c r="R955" i="5"/>
  <c r="N116" i="5"/>
  <c r="R116" i="5"/>
  <c r="N154" i="5"/>
  <c r="R154" i="5"/>
  <c r="R789" i="5"/>
  <c r="N789" i="5"/>
  <c r="R499" i="5"/>
  <c r="N499" i="5"/>
  <c r="N850" i="5"/>
  <c r="R850" i="5"/>
  <c r="R1056" i="5"/>
  <c r="R1012" i="5"/>
  <c r="N1166" i="5"/>
  <c r="R1166" i="5"/>
  <c r="N77" i="5"/>
  <c r="R240" i="5"/>
  <c r="N240" i="5"/>
  <c r="N534" i="5"/>
  <c r="N776" i="5"/>
  <c r="R776" i="5"/>
  <c r="N387" i="5"/>
  <c r="R387" i="5"/>
  <c r="R614" i="5"/>
  <c r="N652" i="5"/>
  <c r="R652" i="5"/>
  <c r="R38" i="5"/>
  <c r="R1147" i="5"/>
  <c r="N1147" i="5"/>
  <c r="N115" i="5"/>
  <c r="N944" i="5"/>
  <c r="R944" i="5"/>
  <c r="N238" i="5"/>
  <c r="R238" i="5"/>
  <c r="N1117" i="5"/>
  <c r="N1139" i="5"/>
  <c r="R1139" i="5"/>
  <c r="R694" i="5"/>
  <c r="N694" i="5"/>
  <c r="R451" i="5"/>
  <c r="R214" i="5"/>
  <c r="N214" i="5"/>
  <c r="N314" i="5"/>
  <c r="R272" i="5"/>
  <c r="N272" i="5"/>
  <c r="N288" i="5"/>
  <c r="R444" i="5"/>
  <c r="N412" i="5"/>
  <c r="R412" i="5"/>
  <c r="R311" i="5"/>
  <c r="N311" i="5"/>
  <c r="R457" i="5"/>
  <c r="N457" i="5"/>
  <c r="N946" i="5"/>
  <c r="R946" i="5"/>
  <c r="R594" i="5"/>
  <c r="N594" i="5"/>
  <c r="N568" i="5"/>
  <c r="R568" i="5"/>
  <c r="N961" i="5"/>
  <c r="R362" i="5"/>
  <c r="N362" i="5"/>
  <c r="R433" i="5"/>
  <c r="N433" i="5"/>
  <c r="R794" i="5"/>
  <c r="N794" i="5"/>
  <c r="R87" i="5"/>
  <c r="N606" i="5"/>
  <c r="R966" i="5"/>
  <c r="R137" i="5"/>
  <c r="N137" i="5"/>
  <c r="R440" i="5"/>
  <c r="N440" i="5"/>
  <c r="N434" i="5"/>
  <c r="R434" i="5"/>
  <c r="N39" i="5"/>
  <c r="R39" i="5"/>
  <c r="N809" i="5"/>
  <c r="R809" i="5"/>
  <c r="N696" i="5"/>
  <c r="N753" i="5"/>
  <c r="R753" i="5"/>
  <c r="N1063" i="5"/>
  <c r="R1063" i="5"/>
  <c r="R466" i="5"/>
  <c r="N1121" i="5"/>
  <c r="R1121" i="5"/>
  <c r="N692" i="5"/>
  <c r="N724" i="5"/>
  <c r="R724" i="5"/>
  <c r="N728" i="5"/>
  <c r="R728" i="5"/>
  <c r="R1127" i="5"/>
  <c r="N1127" i="5"/>
  <c r="N782" i="5"/>
  <c r="R617" i="5"/>
  <c r="N617" i="5"/>
  <c r="N1135" i="5"/>
  <c r="R804" i="5"/>
  <c r="N804" i="5"/>
  <c r="N939" i="5"/>
  <c r="R902" i="5"/>
  <c r="R757" i="5"/>
  <c r="N124" i="5"/>
  <c r="N829" i="5"/>
  <c r="N760" i="5"/>
  <c r="N89" i="5"/>
  <c r="N777" i="5"/>
  <c r="R777" i="5"/>
  <c r="R747" i="5"/>
  <c r="N747" i="5"/>
  <c r="N834" i="5"/>
  <c r="R834" i="5"/>
  <c r="R1044" i="5"/>
  <c r="N1044" i="5"/>
  <c r="N1150" i="5"/>
  <c r="R1150" i="5"/>
  <c r="R122" i="5"/>
  <c r="N821" i="5"/>
  <c r="R821" i="5"/>
  <c r="N1146" i="5"/>
  <c r="R1146" i="5"/>
  <c r="R1088" i="5"/>
  <c r="N1088" i="5"/>
  <c r="R1062" i="5"/>
  <c r="R220" i="5"/>
  <c r="N232" i="5"/>
  <c r="R232" i="5"/>
  <c r="R184" i="5"/>
  <c r="N184" i="5"/>
  <c r="N193" i="5"/>
  <c r="R193" i="5"/>
  <c r="R881" i="5"/>
  <c r="R1193" i="5"/>
  <c r="R892" i="5"/>
  <c r="N892" i="5"/>
  <c r="R795" i="5"/>
  <c r="R903" i="5"/>
  <c r="R933" i="5"/>
  <c r="N933" i="5"/>
  <c r="N956" i="5"/>
  <c r="R956" i="5"/>
  <c r="R463" i="5"/>
  <c r="N972" i="5"/>
  <c r="N171" i="5"/>
  <c r="R171" i="5"/>
  <c r="R691" i="5"/>
  <c r="N691" i="5"/>
  <c r="N269" i="5"/>
  <c r="R269" i="5"/>
  <c r="N223" i="5"/>
  <c r="R223" i="5"/>
  <c r="N393" i="5"/>
  <c r="R393" i="5"/>
  <c r="N785" i="5"/>
  <c r="R785" i="5"/>
  <c r="N342" i="5"/>
  <c r="R215" i="5"/>
  <c r="N215" i="5"/>
  <c r="N315" i="5"/>
  <c r="R315" i="5"/>
  <c r="N225" i="5"/>
  <c r="N177" i="5"/>
  <c r="R304" i="5"/>
  <c r="N304" i="5"/>
  <c r="R289" i="5"/>
  <c r="N289" i="5"/>
  <c r="R189" i="5"/>
  <c r="N189" i="5"/>
  <c r="R486" i="5"/>
  <c r="N486" i="5"/>
  <c r="R596" i="5"/>
  <c r="N596" i="5"/>
  <c r="R512" i="5"/>
  <c r="R435" i="5"/>
  <c r="N435" i="5"/>
  <c r="N554" i="5"/>
  <c r="N854" i="5"/>
  <c r="R854" i="5"/>
  <c r="R822" i="5"/>
  <c r="N822" i="5"/>
  <c r="R875" i="5"/>
  <c r="R185" i="5"/>
  <c r="N185" i="5"/>
  <c r="N748" i="5"/>
  <c r="R748" i="5"/>
  <c r="R465" i="5"/>
  <c r="N465" i="5"/>
  <c r="N982" i="5"/>
  <c r="R982" i="5"/>
  <c r="R456" i="5"/>
  <c r="N456" i="5"/>
  <c r="R548" i="5"/>
  <c r="N548" i="5"/>
  <c r="N341" i="5"/>
  <c r="R341" i="5"/>
  <c r="R1025" i="5"/>
  <c r="N1025" i="5"/>
  <c r="R492" i="5"/>
  <c r="N492" i="5"/>
  <c r="N441" i="5"/>
  <c r="N1171" i="5"/>
  <c r="N54" i="5"/>
  <c r="R54" i="5"/>
  <c r="N808" i="5"/>
  <c r="N636" i="5"/>
  <c r="R636" i="5"/>
  <c r="N449" i="5"/>
  <c r="N351" i="5"/>
  <c r="R351" i="5"/>
  <c r="R366" i="5"/>
  <c r="N366" i="5"/>
  <c r="N678" i="5"/>
  <c r="R682" i="5"/>
  <c r="N682" i="5"/>
  <c r="N599" i="5"/>
  <c r="R960" i="5"/>
  <c r="R649" i="5"/>
  <c r="N649" i="5"/>
  <c r="N127" i="5"/>
  <c r="R127" i="5"/>
  <c r="N37" i="5"/>
  <c r="R894" i="5"/>
  <c r="N894" i="5"/>
  <c r="R1186" i="5"/>
  <c r="N971" i="5"/>
  <c r="R971" i="5"/>
  <c r="N100" i="5"/>
  <c r="R100" i="5"/>
  <c r="R920" i="5"/>
  <c r="R533" i="5"/>
  <c r="R1018" i="5"/>
  <c r="N1018" i="5"/>
  <c r="N92" i="5"/>
  <c r="R92" i="5"/>
  <c r="R790" i="5"/>
  <c r="N790" i="5"/>
  <c r="R848" i="5"/>
  <c r="N848" i="5"/>
  <c r="N1069" i="5"/>
  <c r="R1069" i="5"/>
  <c r="R1202" i="5"/>
  <c r="N1202" i="5"/>
  <c r="R787" i="5"/>
  <c r="N787" i="5"/>
  <c r="N898" i="5"/>
  <c r="R898" i="5"/>
  <c r="R157" i="5"/>
  <c r="N74" i="5"/>
  <c r="R74" i="5"/>
  <c r="N375" i="5"/>
  <c r="R375" i="5"/>
  <c r="N563" i="5"/>
  <c r="R613" i="5"/>
  <c r="N1125" i="5"/>
  <c r="R1125" i="5"/>
  <c r="N1178" i="5"/>
  <c r="N1126" i="5"/>
  <c r="R1126" i="5"/>
  <c r="N296" i="5"/>
  <c r="R296" i="5"/>
  <c r="R346" i="5"/>
  <c r="R997" i="5"/>
  <c r="R603" i="5"/>
  <c r="N611" i="5"/>
  <c r="R611" i="5"/>
  <c r="N837" i="5"/>
  <c r="R837" i="5"/>
  <c r="R1136" i="5"/>
  <c r="N552" i="5"/>
  <c r="R1038" i="5"/>
  <c r="N592" i="5"/>
  <c r="R592" i="5"/>
  <c r="R257" i="5"/>
  <c r="N257" i="5"/>
  <c r="N253" i="5"/>
  <c r="R253" i="5"/>
  <c r="R530" i="5"/>
  <c r="N688" i="5"/>
  <c r="R688" i="5"/>
  <c r="R673" i="5"/>
  <c r="N673" i="5"/>
  <c r="R945" i="5"/>
  <c r="N945" i="5"/>
  <c r="N188" i="5"/>
  <c r="R332" i="5"/>
  <c r="N332" i="5"/>
  <c r="R716" i="5"/>
  <c r="N716" i="5"/>
  <c r="N742" i="5"/>
  <c r="R742" i="5"/>
  <c r="R924" i="5"/>
  <c r="R261" i="5"/>
  <c r="N261" i="5"/>
  <c r="N242" i="5"/>
  <c r="R242" i="5"/>
  <c r="R668" i="5"/>
  <c r="R447" i="5"/>
  <c r="N577" i="5"/>
  <c r="R577" i="5"/>
  <c r="R714" i="5"/>
  <c r="N714" i="5"/>
  <c r="N904" i="5"/>
  <c r="R1177" i="5"/>
  <c r="N1177" i="5"/>
  <c r="N540" i="5"/>
  <c r="R540" i="5"/>
  <c r="N506" i="5"/>
  <c r="R1016" i="5"/>
  <c r="R927" i="5"/>
  <c r="N927" i="5"/>
  <c r="R349" i="5"/>
  <c r="N349" i="5"/>
  <c r="N823" i="5"/>
  <c r="R823" i="5"/>
  <c r="N1115" i="5"/>
  <c r="R1115" i="5"/>
  <c r="R578" i="5"/>
  <c r="N415" i="5"/>
  <c r="R208" i="5"/>
  <c r="N208" i="5"/>
  <c r="N252" i="5"/>
  <c r="R252" i="5"/>
  <c r="N462" i="5"/>
  <c r="R462" i="5"/>
  <c r="R364" i="5"/>
  <c r="N364" i="5"/>
  <c r="R638" i="5"/>
  <c r="N638" i="5"/>
  <c r="R845" i="5"/>
  <c r="N913" i="5"/>
  <c r="R913" i="5"/>
  <c r="R780" i="5"/>
  <c r="N681" i="5"/>
  <c r="R681" i="5"/>
  <c r="R95" i="5"/>
  <c r="N95" i="5"/>
  <c r="N815" i="5"/>
  <c r="R815" i="5"/>
  <c r="N507" i="5"/>
  <c r="R507" i="5"/>
  <c r="R557" i="5"/>
  <c r="N557" i="5"/>
  <c r="N1082" i="5"/>
  <c r="N1024" i="5"/>
  <c r="R1024" i="5"/>
  <c r="R1014" i="5"/>
  <c r="N1014" i="5"/>
  <c r="R841" i="5"/>
  <c r="N841" i="5"/>
  <c r="N515" i="5"/>
  <c r="N1050" i="5"/>
  <c r="R1050" i="5"/>
  <c r="R60" i="5"/>
  <c r="N60" i="5"/>
  <c r="R98" i="5"/>
  <c r="N98" i="5"/>
  <c r="N363" i="5"/>
  <c r="N730" i="5"/>
  <c r="N551" i="5"/>
  <c r="R551" i="5"/>
  <c r="R601" i="5"/>
  <c r="N601" i="5"/>
  <c r="R1103" i="5"/>
  <c r="N1103" i="5"/>
  <c r="R746" i="5"/>
  <c r="N555" i="5"/>
  <c r="R555" i="5"/>
  <c r="N605" i="5"/>
  <c r="R605" i="5"/>
  <c r="N1152" i="5"/>
  <c r="R1152" i="5"/>
  <c r="R1110" i="5"/>
  <c r="N1110" i="5"/>
  <c r="N125" i="5"/>
  <c r="N865" i="5"/>
  <c r="R865" i="5"/>
  <c r="N595" i="5"/>
  <c r="R595" i="5"/>
  <c r="N86" i="5"/>
  <c r="R86" i="5"/>
  <c r="N131" i="5"/>
  <c r="R131" i="5"/>
  <c r="N495" i="5"/>
  <c r="R495" i="5"/>
  <c r="N429" i="5"/>
  <c r="N430" i="5"/>
  <c r="R430" i="5"/>
  <c r="R167" i="5"/>
  <c r="N167" i="5"/>
  <c r="N762" i="5"/>
  <c r="R967" i="5"/>
  <c r="R653" i="5"/>
  <c r="N653" i="5"/>
  <c r="N123" i="5"/>
  <c r="R697" i="5"/>
  <c r="N697" i="5"/>
  <c r="N756" i="5"/>
  <c r="R756" i="5"/>
  <c r="N382" i="5"/>
  <c r="R382" i="5"/>
  <c r="N260" i="5"/>
  <c r="R260" i="5"/>
  <c r="N358" i="5"/>
  <c r="R807" i="5"/>
  <c r="N807" i="5"/>
  <c r="N308" i="5"/>
  <c r="R308" i="5"/>
  <c r="R329" i="5"/>
  <c r="N329" i="5"/>
  <c r="R268" i="5"/>
  <c r="N268" i="5"/>
  <c r="R191" i="5"/>
  <c r="R294" i="5"/>
  <c r="N294" i="5"/>
  <c r="N226" i="5"/>
  <c r="N175" i="5"/>
  <c r="R175" i="5"/>
  <c r="N234" i="5"/>
  <c r="R234" i="5"/>
  <c r="R217" i="5"/>
  <c r="N217" i="5"/>
  <c r="R259" i="5"/>
  <c r="N259" i="5"/>
  <c r="N229" i="5"/>
  <c r="R229" i="5"/>
  <c r="R190" i="5"/>
  <c r="N290" i="5"/>
  <c r="R290" i="5"/>
  <c r="R784" i="5"/>
  <c r="R843" i="5"/>
  <c r="N843" i="5"/>
  <c r="R1159" i="5"/>
  <c r="N1159" i="5"/>
  <c r="N278" i="5"/>
  <c r="R878" i="5"/>
  <c r="N878" i="5"/>
  <c r="N1101" i="5"/>
  <c r="N64" i="5"/>
  <c r="R64" i="5"/>
  <c r="N306" i="5"/>
  <c r="R306" i="5"/>
  <c r="R736" i="5"/>
  <c r="R584" i="5"/>
  <c r="N705" i="5"/>
  <c r="R705" i="5"/>
  <c r="R977" i="5"/>
  <c r="N977" i="5"/>
  <c r="R405" i="5"/>
  <c r="N895" i="5"/>
  <c r="R895" i="5"/>
  <c r="N243" i="5"/>
  <c r="N706" i="5"/>
  <c r="N686" i="5"/>
  <c r="N608" i="5"/>
  <c r="R608" i="5"/>
  <c r="N522" i="5"/>
  <c r="R381" i="5"/>
  <c r="N381" i="5"/>
  <c r="R575" i="5"/>
  <c r="N575" i="5"/>
  <c r="N734" i="5"/>
  <c r="R641" i="5"/>
  <c r="N641" i="5"/>
  <c r="R1183" i="5"/>
  <c r="N284" i="5"/>
  <c r="N326" i="5"/>
  <c r="R805" i="5"/>
  <c r="N805" i="5"/>
  <c r="N1085" i="5"/>
  <c r="R1085" i="5"/>
  <c r="N119" i="5"/>
  <c r="N663" i="5"/>
  <c r="R663" i="5"/>
  <c r="R713" i="5"/>
  <c r="N713" i="5"/>
  <c r="N1013" i="5"/>
  <c r="R1013" i="5"/>
  <c r="N1181" i="5"/>
  <c r="R1181" i="5"/>
  <c r="N159" i="5"/>
  <c r="R63" i="5"/>
  <c r="N819" i="5"/>
  <c r="R819" i="5"/>
  <c r="N954" i="5"/>
  <c r="R954" i="5"/>
  <c r="R1172" i="5"/>
  <c r="N1172" i="5"/>
  <c r="N1114" i="5"/>
  <c r="R1114" i="5"/>
  <c r="N547" i="5"/>
  <c r="R547" i="5"/>
  <c r="N835" i="5"/>
  <c r="R835" i="5"/>
  <c r="R1140" i="5"/>
  <c r="N1140" i="5"/>
  <c r="N133" i="5"/>
  <c r="R133" i="5"/>
  <c r="R170" i="5"/>
  <c r="N66" i="5"/>
  <c r="R66" i="5"/>
  <c r="R767" i="5"/>
  <c r="N767" i="5"/>
  <c r="N583" i="5"/>
  <c r="N1112" i="5"/>
  <c r="R1167" i="5"/>
  <c r="N1167" i="5"/>
  <c r="R839" i="5"/>
  <c r="N839" i="5"/>
  <c r="N587" i="5"/>
  <c r="R637" i="5"/>
  <c r="N637" i="5"/>
  <c r="N1189" i="5"/>
  <c r="R1189" i="5"/>
  <c r="N1174" i="5"/>
  <c r="N93" i="5"/>
  <c r="R93" i="5"/>
  <c r="N439" i="5"/>
  <c r="R958" i="5"/>
  <c r="N958" i="5"/>
  <c r="R677" i="5"/>
  <c r="R1004" i="5"/>
  <c r="N1004" i="5"/>
  <c r="R1130" i="5"/>
  <c r="N1130" i="5"/>
  <c r="N1072" i="5"/>
  <c r="R949" i="5"/>
  <c r="N436" i="5"/>
  <c r="R316" i="5"/>
  <c r="N316" i="5"/>
  <c r="N81" i="5"/>
  <c r="N766" i="5"/>
  <c r="R766" i="5"/>
  <c r="N740" i="5"/>
  <c r="R494" i="5"/>
  <c r="N494" i="5"/>
  <c r="N121" i="5"/>
  <c r="R121" i="5"/>
  <c r="N33" i="5"/>
  <c r="R90" i="5"/>
  <c r="N90" i="5"/>
  <c r="N1008" i="5"/>
  <c r="N1092" i="5"/>
  <c r="N25" i="5"/>
  <c r="R25" i="5"/>
  <c r="N197" i="5"/>
  <c r="N623" i="5"/>
  <c r="R623" i="5"/>
  <c r="N1029" i="5"/>
  <c r="R1029" i="5"/>
  <c r="R897" i="5"/>
  <c r="N897" i="5"/>
  <c r="R398" i="5"/>
  <c r="N398" i="5"/>
  <c r="R216" i="5"/>
  <c r="N216" i="5"/>
  <c r="N265" i="5"/>
  <c r="N323" i="5"/>
  <c r="R323" i="5"/>
  <c r="R247" i="5"/>
  <c r="R277" i="5"/>
  <c r="N277" i="5"/>
  <c r="R374" i="5"/>
  <c r="N374" i="5"/>
  <c r="R293" i="5"/>
  <c r="N293" i="5"/>
  <c r="R516" i="5"/>
  <c r="R181" i="5"/>
  <c r="N181" i="5"/>
  <c r="R392" i="5"/>
  <c r="N392" i="5"/>
  <c r="N690" i="5"/>
  <c r="R690" i="5"/>
  <c r="N754" i="5"/>
  <c r="N200" i="5"/>
  <c r="R200" i="5"/>
  <c r="N510" i="5"/>
  <c r="R510" i="5"/>
  <c r="R376" i="5"/>
  <c r="N376" i="5"/>
  <c r="R397" i="5"/>
  <c r="N88" i="5"/>
  <c r="R88" i="5"/>
  <c r="N273" i="5"/>
  <c r="N348" i="5"/>
  <c r="R348" i="5"/>
  <c r="N562" i="5"/>
  <c r="R562" i="5"/>
  <c r="R873" i="5"/>
  <c r="N907" i="5"/>
  <c r="R907" i="5"/>
  <c r="N378" i="5"/>
  <c r="R378" i="5"/>
  <c r="R437" i="5"/>
  <c r="N437" i="5"/>
  <c r="N893" i="5"/>
  <c r="N826" i="5"/>
  <c r="R1133" i="5"/>
  <c r="R322" i="5"/>
  <c r="N322" i="5"/>
  <c r="N783" i="5"/>
  <c r="R664" i="5"/>
  <c r="R1031" i="5"/>
  <c r="N1031" i="5"/>
  <c r="R452" i="5"/>
  <c r="N452" i="5"/>
  <c r="R165" i="5"/>
  <c r="N165" i="5"/>
  <c r="N666" i="5"/>
  <c r="R666" i="5"/>
  <c r="N710" i="5"/>
  <c r="R710" i="5"/>
  <c r="N816" i="5"/>
  <c r="R816" i="5"/>
  <c r="R779" i="5"/>
  <c r="N779" i="5"/>
  <c r="R264" i="5"/>
  <c r="N264" i="5"/>
  <c r="N490" i="5"/>
  <c r="R490" i="5"/>
  <c r="R482" i="5"/>
  <c r="N482" i="5"/>
  <c r="N421" i="5"/>
  <c r="R421" i="5"/>
  <c r="N134" i="5"/>
  <c r="R134" i="5"/>
  <c r="N797" i="5"/>
  <c r="R797" i="5"/>
  <c r="N695" i="5"/>
  <c r="R1074" i="5"/>
  <c r="N1074" i="5"/>
  <c r="N745" i="5"/>
  <c r="R745" i="5"/>
  <c r="N1057" i="5"/>
  <c r="R1047" i="5"/>
  <c r="N1047" i="5"/>
  <c r="N801" i="5"/>
  <c r="R801" i="5"/>
  <c r="N1137" i="5"/>
  <c r="R1137" i="5"/>
  <c r="N1142" i="5"/>
  <c r="R1142" i="5"/>
  <c r="N42" i="5"/>
  <c r="R42" i="5"/>
  <c r="N391" i="5"/>
  <c r="R391" i="5"/>
  <c r="R579" i="5"/>
  <c r="N579" i="5"/>
  <c r="R629" i="5"/>
  <c r="N629" i="5"/>
  <c r="N1041" i="5"/>
  <c r="R1041" i="5"/>
  <c r="N1105" i="5"/>
  <c r="R1105" i="5"/>
  <c r="N1158" i="5"/>
  <c r="R1158" i="5"/>
  <c r="N147" i="5"/>
  <c r="R147" i="5"/>
  <c r="R427" i="5"/>
  <c r="N427" i="5"/>
  <c r="R937" i="5"/>
  <c r="N937" i="5"/>
  <c r="N111" i="5"/>
  <c r="R111" i="5"/>
  <c r="N30" i="5"/>
  <c r="R30" i="5"/>
  <c r="N431" i="5"/>
  <c r="R431" i="5"/>
  <c r="N962" i="5"/>
  <c r="N1060" i="5"/>
  <c r="R1060" i="5"/>
  <c r="N941" i="5"/>
  <c r="N107" i="5"/>
  <c r="R107" i="5"/>
  <c r="R863" i="5"/>
  <c r="N863" i="5"/>
  <c r="R659" i="5"/>
  <c r="N994" i="5"/>
  <c r="R994" i="5"/>
  <c r="R1162" i="5"/>
  <c r="N1162" i="5"/>
  <c r="R981" i="5"/>
  <c r="N981" i="5"/>
  <c r="R719" i="5" l="1"/>
  <c r="N793" i="5"/>
  <c r="N1051" i="5"/>
  <c r="R593" i="5"/>
  <c r="N884" i="5"/>
  <c r="N598" i="5"/>
  <c r="R455" i="5"/>
  <c r="N1067" i="5"/>
  <c r="N1009" i="5"/>
  <c r="R531" i="5"/>
  <c r="R979" i="5"/>
  <c r="R168" i="5"/>
  <c r="N626" i="5"/>
  <c r="N597" i="5"/>
  <c r="N1201" i="5"/>
  <c r="R1090" i="5"/>
  <c r="N369" i="5"/>
  <c r="N820" i="5"/>
  <c r="R874" i="5"/>
  <c r="R828" i="5"/>
  <c r="N1026" i="5"/>
  <c r="N879" i="5"/>
  <c r="R846" i="5"/>
  <c r="N699" i="5"/>
  <c r="N239" i="5"/>
  <c r="N347" i="5"/>
  <c r="N343" i="5"/>
  <c r="R46" i="5"/>
  <c r="R368" i="5"/>
  <c r="R1045" i="5"/>
  <c r="R199" i="5"/>
  <c r="R646" i="5"/>
  <c r="R275" i="5"/>
  <c r="R1043" i="5"/>
  <c r="N1203" i="5"/>
  <c r="N1168" i="5"/>
  <c r="R26" i="5"/>
  <c r="R418" i="5"/>
  <c r="N891" i="5"/>
  <c r="R408" i="5"/>
  <c r="R307" i="5"/>
  <c r="N915" i="5"/>
  <c r="R1078" i="5"/>
  <c r="R317" i="5"/>
  <c r="N842" i="5"/>
  <c r="R560" i="5"/>
  <c r="R73" i="5"/>
  <c r="N176" i="5"/>
  <c r="N918" i="5"/>
  <c r="N178" i="5"/>
  <c r="R1143" i="5"/>
  <c r="R947" i="5"/>
  <c r="R132" i="5"/>
  <c r="R687" i="5"/>
  <c r="N1020" i="5"/>
  <c r="R40" i="5"/>
  <c r="R483" i="5"/>
  <c r="R71" i="5"/>
  <c r="N453" i="5"/>
  <c r="R1061" i="5"/>
  <c r="R813" i="5"/>
  <c r="N737" i="5"/>
  <c r="N104" i="5"/>
  <c r="R53" i="5"/>
  <c r="R1170" i="5"/>
  <c r="R1184" i="5"/>
  <c r="R640" i="5"/>
  <c r="R887" i="5"/>
  <c r="R934" i="5"/>
  <c r="R129" i="5"/>
  <c r="N1011" i="5"/>
  <c r="N489" i="5"/>
  <c r="N192" i="5"/>
  <c r="N103" i="5"/>
  <c r="R942" i="5"/>
  <c r="R853" i="5"/>
  <c r="N1199" i="5"/>
  <c r="R245" i="5"/>
  <c r="N983" i="5"/>
  <c r="R912" i="5"/>
  <c r="R22" i="5"/>
  <c r="N549" i="5"/>
  <c r="R624" i="5"/>
  <c r="N213" i="5"/>
  <c r="R621" i="5"/>
  <c r="R389" i="5"/>
  <c r="R1086" i="5"/>
  <c r="R729" i="5"/>
  <c r="R909" i="5"/>
  <c r="R454" i="5"/>
  <c r="R952" i="5"/>
  <c r="R615" i="5"/>
  <c r="N582" i="5"/>
  <c r="N321" i="5"/>
  <c r="R1113" i="5"/>
  <c r="N390" i="5"/>
  <c r="R97" i="5"/>
  <c r="N477" i="5"/>
  <c r="R334" i="5"/>
  <c r="N836" i="5"/>
  <c r="N1075" i="5"/>
  <c r="N991" i="5"/>
  <c r="R237" i="5"/>
  <c r="N647" i="5"/>
  <c r="N1035" i="5"/>
  <c r="R1099" i="5"/>
  <c r="N325" i="5"/>
  <c r="R1001" i="5"/>
  <c r="R628" i="5"/>
  <c r="N153" i="5"/>
  <c r="R1194" i="5"/>
  <c r="R166" i="5"/>
  <c r="N1021" i="5"/>
  <c r="N1108" i="5"/>
  <c r="N357" i="5"/>
  <c r="N227" i="5"/>
  <c r="R445" i="5"/>
  <c r="R271" i="5"/>
  <c r="R919" i="5"/>
  <c r="R818" i="5"/>
  <c r="R1118" i="5"/>
  <c r="R1036" i="5"/>
  <c r="N827" i="5"/>
  <c r="R228" i="5"/>
  <c r="N300" i="5"/>
  <c r="N263" i="5"/>
  <c r="N998" i="5"/>
  <c r="N755" i="5"/>
  <c r="N856" i="5"/>
  <c r="R1006" i="5"/>
  <c r="R318" i="5"/>
  <c r="N1151" i="5"/>
  <c r="R602" i="5"/>
  <c r="N1156" i="5"/>
  <c r="R847" i="5"/>
  <c r="N1080" i="5"/>
  <c r="R101" i="5"/>
  <c r="N735" i="5"/>
  <c r="R67" i="5"/>
  <c r="N173" i="5"/>
  <c r="R817" i="5"/>
  <c r="N292" i="5"/>
  <c r="R871" i="5"/>
  <c r="R1131" i="5"/>
  <c r="N359" i="5"/>
  <c r="R542" i="5"/>
  <c r="N75" i="5"/>
  <c r="R201" i="5"/>
  <c r="N631" i="5"/>
  <c r="R52" i="5"/>
  <c r="R169" i="5"/>
  <c r="N209" i="5"/>
  <c r="N146" i="5"/>
  <c r="R1179" i="5"/>
  <c r="R545" i="5"/>
  <c r="R758" i="5"/>
  <c r="R689" i="5"/>
  <c r="R929" i="5"/>
  <c r="N337" i="5"/>
  <c r="N511" i="5"/>
  <c r="R204" i="5"/>
  <c r="R68" i="5"/>
  <c r="R1154" i="5"/>
  <c r="N532" i="5"/>
  <c r="N1104" i="5"/>
  <c r="R572" i="5"/>
  <c r="N1182" i="5"/>
  <c r="R953" i="5"/>
  <c r="R48" i="5"/>
  <c r="N69" i="5"/>
  <c r="N911" i="5"/>
  <c r="R872" i="5"/>
  <c r="R644" i="5"/>
  <c r="N1176" i="5"/>
  <c r="R914" i="5"/>
  <c r="R684" i="5"/>
  <c r="N885" i="5"/>
  <c r="R546" i="5"/>
  <c r="N973" i="5"/>
  <c r="R862" i="5"/>
  <c r="N505" i="5"/>
  <c r="N1023" i="5"/>
  <c r="N118" i="5"/>
  <c r="R831" i="5"/>
  <c r="N627" i="5"/>
  <c r="N196" i="5"/>
  <c r="N367" i="5"/>
  <c r="N498" i="5"/>
  <c r="N573" i="5"/>
  <c r="N1039" i="5"/>
  <c r="R394" i="5"/>
  <c r="R161" i="5"/>
  <c r="N749" i="5"/>
  <c r="N1132" i="5"/>
  <c r="N720" i="5"/>
  <c r="N371" i="5"/>
  <c r="N704" i="5"/>
  <c r="R402" i="5"/>
  <c r="R236" i="5"/>
  <c r="N484" i="5"/>
  <c r="R148" i="5"/>
  <c r="R497" i="5"/>
  <c r="R935" i="5"/>
  <c r="R340" i="5"/>
  <c r="R750" i="5"/>
  <c r="R1094" i="5"/>
  <c r="R386" i="5"/>
  <c r="N333" i="5"/>
  <c r="R527" i="5"/>
  <c r="N105" i="5"/>
  <c r="R528" i="5"/>
  <c r="N211" i="5"/>
  <c r="N1197" i="5"/>
  <c r="R660" i="5"/>
  <c r="R373" i="5"/>
  <c r="N521" i="5"/>
  <c r="R950" i="5"/>
  <c r="N1091" i="5"/>
  <c r="R150" i="5"/>
  <c r="R140" i="5"/>
  <c r="N58" i="5"/>
  <c r="N1040" i="5"/>
  <c r="R1134" i="5"/>
  <c r="R372" i="5"/>
  <c r="R65" i="5"/>
  <c r="R500" i="5"/>
  <c r="R590" i="5"/>
  <c r="N195" i="5"/>
  <c r="R1157" i="5"/>
  <c r="N586" i="5"/>
  <c r="N538" i="5"/>
  <c r="R501" i="5"/>
  <c r="N1096" i="5"/>
  <c r="R931" i="5"/>
  <c r="R526" i="5"/>
  <c r="N298" i="5"/>
  <c r="R618" i="5"/>
  <c r="N744" i="5"/>
  <c r="R896" i="5"/>
  <c r="R406" i="5"/>
  <c r="N630" i="5"/>
  <c r="R360" i="5"/>
  <c r="N1070" i="5"/>
  <c r="R1081" i="5"/>
  <c r="N764" i="5"/>
  <c r="R99" i="5"/>
  <c r="R55" i="5"/>
  <c r="R174" i="5"/>
  <c r="R969" i="5"/>
  <c r="R867" i="5"/>
  <c r="N722" i="5"/>
  <c r="R999" i="5"/>
  <c r="R108" i="5"/>
  <c r="N882" i="5"/>
  <c r="N1173" i="5"/>
  <c r="R1033" i="5"/>
  <c r="N70" i="5"/>
  <c r="R580" i="5"/>
  <c r="R384" i="5"/>
  <c r="R1164" i="5"/>
  <c r="N811" i="5"/>
  <c r="N282" i="5"/>
  <c r="R80" i="5"/>
  <c r="R120" i="5"/>
  <c r="N812" i="5"/>
  <c r="R751" i="5"/>
  <c r="N604" i="5"/>
  <c r="R143" i="5"/>
  <c r="R870" i="5"/>
  <c r="R581" i="5"/>
  <c r="R36" i="5"/>
  <c r="R544" i="5"/>
  <c r="N1019" i="5"/>
  <c r="R354" i="5"/>
  <c r="N768" i="5"/>
  <c r="N633" i="5"/>
  <c r="N335" i="5"/>
  <c r="N424" i="5"/>
  <c r="R803" i="5"/>
  <c r="N654" i="5"/>
  <c r="R698" i="5"/>
  <c r="R1093" i="5"/>
  <c r="N658" i="5"/>
  <c r="N31" i="5"/>
  <c r="N164" i="5"/>
  <c r="N280" i="5"/>
  <c r="R1058" i="5"/>
  <c r="N701" i="5"/>
  <c r="R469" i="5"/>
  <c r="N612" i="5"/>
  <c r="N281" i="5"/>
  <c r="R267" i="5"/>
  <c r="N866" i="5"/>
  <c r="N558" i="5"/>
  <c r="N543" i="5"/>
  <c r="N634" i="5"/>
  <c r="N302" i="5"/>
  <c r="R461" i="5"/>
  <c r="R739" i="5"/>
  <c r="R802" i="5"/>
  <c r="R82" i="5"/>
  <c r="N1027" i="5"/>
  <c r="R336" i="5"/>
  <c r="N262" i="5"/>
  <c r="N297" i="5"/>
  <c r="R877" i="5"/>
  <c r="N1037" i="5"/>
  <c r="N830" i="5"/>
  <c r="R114" i="5"/>
  <c r="N1116" i="5"/>
  <c r="N901" i="5"/>
  <c r="R1196" i="5"/>
  <c r="R210" i="5"/>
  <c r="N1128" i="5"/>
  <c r="R144" i="5"/>
  <c r="R1083" i="5"/>
  <c r="N255" i="5"/>
  <c r="R1034" i="5"/>
  <c r="R479" i="5"/>
  <c r="N420" i="5"/>
  <c r="N976" i="5"/>
  <c r="R1145" i="5"/>
  <c r="R948" i="5"/>
  <c r="N669" i="5"/>
  <c r="R1053" i="5"/>
  <c r="R155" i="5"/>
  <c r="R355" i="5"/>
  <c r="R906" i="5"/>
  <c r="N917" i="5"/>
  <c r="R183" i="5"/>
  <c r="N407" i="5"/>
  <c r="R565" i="5"/>
  <c r="N959" i="5"/>
  <c r="R814" i="5"/>
  <c r="R1055" i="5"/>
  <c r="R404" i="5"/>
  <c r="N249" i="5"/>
  <c r="N464" i="5"/>
  <c r="N788" i="5"/>
  <c r="R1155" i="5"/>
  <c r="N502" i="5"/>
  <c r="N301" i="5"/>
  <c r="R126" i="5"/>
  <c r="R656" i="5"/>
  <c r="N493" i="5"/>
  <c r="R113" i="5"/>
  <c r="R567" i="5"/>
  <c r="N798" i="5"/>
  <c r="N792" i="5"/>
  <c r="R51" i="5"/>
  <c r="R320" i="5"/>
  <c r="R251" i="5"/>
  <c r="R206" i="5"/>
  <c r="R286" i="5"/>
  <c r="N703" i="5"/>
  <c r="N212" i="5"/>
  <c r="R28" i="5"/>
  <c r="R964" i="5"/>
  <c r="R607" i="5"/>
  <c r="N1119" i="5"/>
  <c r="R258" i="5"/>
  <c r="N524" i="5"/>
  <c r="R203" i="5"/>
  <c r="N241" i="5"/>
  <c r="R864" i="5"/>
  <c r="N1068" i="5"/>
  <c r="N645" i="5"/>
  <c r="R851" i="5"/>
  <c r="N49" i="5"/>
  <c r="R179" i="5"/>
  <c r="R41" i="5"/>
  <c r="R844" i="5"/>
  <c r="R50" i="5"/>
  <c r="N978" i="5"/>
  <c r="N254" i="5"/>
  <c r="R246" i="5"/>
  <c r="N459" i="5"/>
  <c r="R1049" i="5"/>
  <c r="R616" i="5"/>
  <c r="R888" i="5"/>
  <c r="R270" i="5"/>
  <c r="R1065" i="5"/>
  <c r="N476" i="5"/>
  <c r="R468" i="5"/>
  <c r="R78" i="5"/>
  <c r="N410" i="5"/>
  <c r="R770" i="5"/>
  <c r="R145" i="5"/>
  <c r="N886" i="5"/>
  <c r="N556" i="5"/>
  <c r="N480" i="5"/>
  <c r="R693" i="5"/>
  <c r="N72" i="5"/>
  <c r="N774" i="5"/>
  <c r="R936" i="5"/>
  <c r="R840" i="5"/>
  <c r="R109" i="5"/>
  <c r="N1003" i="5"/>
  <c r="R136" i="5"/>
  <c r="R432" i="5"/>
  <c r="R869" i="5"/>
  <c r="R708" i="5"/>
  <c r="N310" i="5"/>
  <c r="N938" i="5"/>
  <c r="R539" i="5"/>
  <c r="R781" i="5"/>
  <c r="N984" i="5"/>
  <c r="N513" i="5"/>
  <c r="N128" i="5"/>
  <c r="R279" i="5"/>
  <c r="R1046" i="5"/>
  <c r="R523" i="5"/>
  <c r="N569" i="5"/>
  <c r="R130" i="5"/>
  <c r="R339" i="5"/>
  <c r="N27" i="5"/>
  <c r="R987" i="5"/>
  <c r="R491" i="5"/>
  <c r="R743" i="5"/>
  <c r="N1064" i="5"/>
  <c r="R231" i="5"/>
  <c r="N474" i="5"/>
  <c r="R156" i="5"/>
  <c r="R667" i="5"/>
  <c r="R443" i="5"/>
  <c r="N198" i="5"/>
  <c r="N473" i="5"/>
  <c r="R152" i="5"/>
  <c r="N496" i="5"/>
  <c r="N986" i="5"/>
  <c r="N752" i="5"/>
  <c r="R825" i="5"/>
  <c r="R1007" i="5"/>
  <c r="N1111" i="5"/>
  <c r="R24" i="5"/>
  <c r="N899" i="5"/>
  <c r="N438" i="5"/>
  <c r="N916" i="5"/>
  <c r="N985" i="5"/>
  <c r="R187" i="5"/>
  <c r="R149" i="5"/>
  <c r="R478" i="5"/>
  <c r="R458" i="5"/>
  <c r="N313" i="5"/>
  <c r="N650" i="5"/>
  <c r="R679" i="5"/>
  <c r="R1153" i="5"/>
  <c r="N993" i="5"/>
  <c r="N414" i="5"/>
  <c r="R291" i="5"/>
  <c r="R442" i="5"/>
  <c r="R96" i="5"/>
  <c r="N806" i="5"/>
  <c r="R248" i="5"/>
  <c r="R361" i="5"/>
  <c r="R35" i="5"/>
  <c r="R778" i="5"/>
  <c r="N1059" i="5"/>
  <c r="R550" i="5"/>
  <c r="R319" i="5"/>
  <c r="N344" i="5"/>
  <c r="R1165" i="5"/>
  <c r="N135" i="5"/>
  <c r="N932" i="5"/>
  <c r="R1129" i="5"/>
  <c r="N791" i="5"/>
  <c r="N974" i="5"/>
  <c r="N905" i="5"/>
  <c r="R1190" i="5"/>
  <c r="N403" i="5"/>
  <c r="N194" i="5"/>
  <c r="R1052" i="5"/>
  <c r="N541" i="5"/>
  <c r="N926" i="5"/>
  <c r="R1054" i="5"/>
  <c r="R299" i="5"/>
  <c r="R970" i="5"/>
  <c r="N732" i="5"/>
  <c r="R995" i="5"/>
  <c r="N1163" i="5"/>
  <c r="N163" i="5"/>
  <c r="R471" i="5"/>
  <c r="R1089" i="5"/>
  <c r="N399" i="5"/>
  <c r="R328" i="5"/>
  <c r="N609" i="5"/>
  <c r="N620" i="5"/>
  <c r="R900" i="5"/>
  <c r="R769" i="5"/>
  <c r="R536" i="5"/>
  <c r="N925" i="5"/>
  <c r="R94" i="5"/>
  <c r="N525" i="5"/>
  <c r="R1185" i="5"/>
  <c r="N1122" i="5"/>
  <c r="R648" i="5"/>
  <c r="R761" i="5"/>
  <c r="N585" i="5"/>
  <c r="R642" i="5"/>
  <c r="N1095" i="5"/>
  <c r="R61" i="5"/>
  <c r="N400" i="5"/>
  <c r="N356" i="5"/>
  <c r="R639" i="5"/>
  <c r="N141" i="5"/>
  <c r="R676" i="5"/>
  <c r="R160" i="5"/>
  <c r="N1192" i="5"/>
  <c r="R21" i="5"/>
  <c r="N990" i="5"/>
  <c r="N417" i="5"/>
  <c r="N295" i="5"/>
  <c r="N428" i="5"/>
  <c r="R725" i="5"/>
  <c r="N345" i="5"/>
  <c r="R1195" i="5"/>
  <c r="R517" i="5"/>
  <c r="N23" i="5"/>
  <c r="N151" i="5"/>
  <c r="N890" i="5"/>
  <c r="N1198" i="5"/>
  <c r="N670" i="5"/>
  <c r="N1076" i="5"/>
  <c r="N824" i="5"/>
  <c r="N1138" i="5"/>
  <c r="N852" i="5"/>
  <c r="R283" i="5"/>
  <c r="R680" i="5"/>
  <c r="R661" i="5"/>
  <c r="N520" i="5"/>
  <c r="R943" i="5"/>
  <c r="N619" i="5"/>
  <c r="R1097" i="5"/>
  <c r="N883" i="5"/>
  <c r="R76" i="5"/>
  <c r="N395" i="5"/>
  <c r="R1002" i="5"/>
  <c r="R1144" i="5"/>
  <c r="R467" i="5"/>
  <c r="N671" i="5"/>
  <c r="R416" i="5"/>
  <c r="N718" i="5"/>
  <c r="N350" i="5"/>
  <c r="N1084" i="5"/>
  <c r="N285" i="5"/>
  <c r="R62" i="5"/>
  <c r="N880" i="5"/>
  <c r="N1030" i="5"/>
  <c r="N1149" i="5"/>
  <c r="R370" i="5"/>
  <c r="R117" i="5"/>
  <c r="N775" i="5"/>
  <c r="N1120" i="5"/>
  <c r="R56" i="5"/>
  <c r="R519" i="5"/>
  <c r="N1180" i="5"/>
  <c r="R138" i="5"/>
  <c r="N731" i="5"/>
  <c r="R996" i="5"/>
  <c r="N738" i="5"/>
  <c r="R922" i="5"/>
  <c r="R426" i="5"/>
  <c r="N383" i="5"/>
  <c r="R1169" i="5"/>
  <c r="N988" i="5"/>
  <c r="R83" i="5"/>
  <c r="N537" i="5"/>
  <c r="N721" i="5"/>
  <c r="N43" i="5"/>
  <c r="N330" i="5"/>
  <c r="R588" i="5"/>
  <c r="R472" i="5"/>
  <c r="R564" i="5"/>
  <c r="R674" i="5"/>
  <c r="R303" i="5"/>
  <c r="R857" i="5"/>
  <c r="N1107" i="5"/>
  <c r="N657" i="5"/>
  <c r="N855" i="5"/>
  <c r="N233" i="5"/>
  <c r="N709" i="5"/>
  <c r="N910" i="5"/>
  <c r="R571" i="5"/>
  <c r="R712" i="5"/>
  <c r="N413" i="5"/>
  <c r="R860" i="5"/>
  <c r="R1161" i="5"/>
  <c r="N57" i="5"/>
  <c r="R327" i="5"/>
  <c r="R380" i="5"/>
  <c r="N651" i="5"/>
  <c r="N172" i="5"/>
  <c r="R589" i="5"/>
  <c r="N162" i="5"/>
  <c r="R771" i="5"/>
  <c r="N106" i="5"/>
  <c r="N763" i="5"/>
  <c r="R574" i="5"/>
  <c r="R207" i="5"/>
  <c r="R858" i="5"/>
  <c r="R422" i="5"/>
  <c r="R488" i="5"/>
  <c r="R44" i="5"/>
  <c r="R377" i="5"/>
  <c r="R1102" i="5"/>
  <c r="N723" i="5"/>
  <c r="N992" i="5"/>
  <c r="N91" i="5"/>
  <c r="R759" i="5"/>
  <c r="N570" i="5"/>
  <c r="R352" i="5"/>
  <c r="R1087" i="5"/>
  <c r="N221" i="5"/>
  <c r="N1028" i="5"/>
  <c r="N448" i="5"/>
  <c r="N715" i="5"/>
  <c r="N338" i="5"/>
  <c r="N655" i="5"/>
  <c r="N665" i="5"/>
  <c r="R450" i="5"/>
  <c r="R331" i="5"/>
  <c r="N1187" i="5"/>
  <c r="R773" i="5"/>
  <c r="R139" i="5"/>
  <c r="R460" i="5"/>
  <c r="N365" i="5"/>
  <c r="N305" i="5"/>
  <c r="N34" i="5"/>
  <c r="R222" i="5"/>
  <c r="N1191" i="5"/>
  <c r="N244" i="5"/>
  <c r="R85" i="5"/>
  <c r="N707" i="5"/>
  <c r="N1015" i="5"/>
  <c r="R965" i="5"/>
  <c r="R799" i="5"/>
  <c r="N1017" i="5"/>
  <c r="R409" i="5"/>
  <c r="R102" i="5"/>
  <c r="N1148" i="5"/>
  <c r="N59" i="5"/>
  <c r="N928" i="5"/>
  <c r="N266" i="5"/>
  <c r="R158" i="5"/>
  <c r="R1005" i="5"/>
  <c r="R202" i="5"/>
  <c r="N1160" i="5"/>
  <c r="R625" i="5"/>
  <c r="N396" i="5"/>
  <c r="N727" i="5"/>
  <c r="R481" i="5"/>
  <c r="N940" i="5"/>
  <c r="R219" i="5"/>
  <c r="N419" i="5"/>
  <c r="N772" i="5"/>
  <c r="N32" i="5"/>
  <c r="R1048" i="5"/>
  <c r="N662" i="5"/>
  <c r="R475" i="5"/>
  <c r="N423" i="5"/>
  <c r="N309" i="5"/>
  <c r="R963" i="5"/>
  <c r="R504" i="5"/>
  <c r="R1010" i="5"/>
  <c r="R142" i="5"/>
  <c r="N765" i="5"/>
  <c r="R733" i="5"/>
  <c r="R47" i="5"/>
  <c r="N45" i="5"/>
  <c r="N600" i="5"/>
  <c r="R683" i="5"/>
  <c r="R1124" i="5"/>
  <c r="N868" i="5"/>
  <c r="R1098" i="5"/>
  <c r="N503" i="5"/>
  <c r="R1042" i="5"/>
  <c r="R553" i="5"/>
  <c r="N975" i="5"/>
  <c r="R833" i="5"/>
  <c r="N18" i="5"/>
  <c r="E7" i="5" l="1"/>
  <c r="F5" i="5" s="1"/>
  <c r="H5" i="5" s="1"/>
  <c r="F8" i="5"/>
  <c r="F6" i="5" l="1"/>
  <c r="H6" i="5" s="1"/>
  <c r="F9" i="5" s="1"/>
  <c r="F10" i="5" s="1"/>
  <c r="F4" i="5"/>
  <c r="H4" i="5" s="1"/>
  <c r="G9" i="5"/>
</calcChain>
</file>

<file path=xl/sharedStrings.xml><?xml version="1.0" encoding="utf-8"?>
<sst xmlns="http://schemas.openxmlformats.org/spreadsheetml/2006/main" count="1627" uniqueCount="535">
  <si>
    <t>IBVS 6244</t>
  </si>
  <si>
    <t>IBVS 6196</t>
  </si>
  <si>
    <t>pe</t>
  </si>
  <si>
    <r>
      <t>Y = A + B.X + C.X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</si>
  <si>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2</t>
    </r>
  </si>
  <si>
    <r>
      <t>w*X</t>
    </r>
    <r>
      <rPr>
        <b/>
        <vertAlign val="superscript"/>
        <sz val="10"/>
        <rFont val="Arial"/>
        <family val="2"/>
      </rPr>
      <t>3</t>
    </r>
  </si>
  <si>
    <r>
      <t>w*X</t>
    </r>
    <r>
      <rPr>
        <b/>
        <vertAlign val="superscript"/>
        <sz val="10"/>
        <rFont val="Arial"/>
        <family val="2"/>
      </rPr>
      <t>4</t>
    </r>
  </si>
  <si>
    <r>
      <t>w*YX</t>
    </r>
    <r>
      <rPr>
        <b/>
        <vertAlign val="superscript"/>
        <sz val="10"/>
        <rFont val="Arial"/>
        <family val="2"/>
      </rPr>
      <t>2</t>
    </r>
  </si>
  <si>
    <r>
      <t>err</t>
    </r>
    <r>
      <rPr>
        <b/>
        <vertAlign val="superscript"/>
        <sz val="10"/>
        <rFont val="Arial"/>
        <family val="2"/>
      </rPr>
      <t>2</t>
    </r>
  </si>
  <si>
    <t>BVR</t>
  </si>
  <si>
    <t>VRc</t>
  </si>
  <si>
    <t>BVRc</t>
  </si>
  <si>
    <t>Erdem &amp; OzKardez 2009</t>
  </si>
  <si>
    <t>K</t>
  </si>
  <si>
    <t>S</t>
  </si>
  <si>
    <t>Quad Fit</t>
  </si>
  <si>
    <t>ZA =</t>
  </si>
  <si>
    <t>X2.X4-X3.X3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</si>
  <si>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</si>
  <si>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</si>
  <si>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</si>
  <si>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</si>
  <si>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</si>
  <si>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</si>
  <si>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</si>
  <si>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</si>
  <si>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</si>
  <si>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</si>
  <si>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</si>
  <si>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</si>
  <si>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</si>
  <si>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</si>
  <si>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</si>
  <si>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</si>
  <si>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</si>
  <si>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</si>
  <si>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</si>
  <si>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</si>
  <si>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</si>
  <si>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</si>
  <si>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</si>
  <si>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</si>
  <si>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</si>
  <si>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</si>
  <si>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</si>
  <si>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</si>
  <si>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</si>
  <si>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</si>
  <si>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</si>
  <si>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</si>
  <si>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</si>
  <si>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</si>
  <si>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</si>
  <si>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</si>
  <si>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</si>
  <si>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</si>
  <si>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</si>
  <si>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</si>
  <si>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DUMP DATA HERE</t>
  </si>
  <si>
    <t>X1</t>
  </si>
  <si>
    <t>Y1</t>
  </si>
  <si>
    <t>X2</t>
  </si>
  <si>
    <t>X3</t>
  </si>
  <si>
    <t>X4</t>
  </si>
  <si>
    <t>W1</t>
  </si>
  <si>
    <t>W2</t>
  </si>
  <si>
    <t>X</t>
  </si>
  <si>
    <t>Y</t>
  </si>
  <si>
    <t>Q.Fit</t>
  </si>
  <si>
    <t>for δA</t>
  </si>
  <si>
    <t>for δB</t>
  </si>
  <si>
    <t>for δC</t>
  </si>
  <si>
    <t>Dev'n</t>
  </si>
  <si>
    <t>T</t>
  </si>
  <si>
    <t>U</t>
  </si>
  <si>
    <t>W</t>
  </si>
  <si>
    <t>Z</t>
  </si>
  <si>
    <t xml:space="preserve">Correlation = </t>
  </si>
  <si>
    <t>dP/dt</t>
  </si>
  <si>
    <t>days/year</t>
  </si>
  <si>
    <t>w</t>
  </si>
  <si>
    <t>w*X</t>
  </si>
  <si>
    <t>w*Y</t>
  </si>
  <si>
    <t>w*YX</t>
  </si>
  <si>
    <t>ZA</t>
  </si>
  <si>
    <t>ZB</t>
  </si>
  <si>
    <t>ZC</t>
  </si>
  <si>
    <t>ZD</t>
  </si>
  <si>
    <t>ZE</t>
  </si>
  <si>
    <t>ZF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</si>
  <si>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</si>
  <si>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</si>
  <si>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</si>
  <si>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</si>
  <si>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</si>
  <si>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</si>
  <si>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</si>
  <si>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</si>
  <si>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</si>
  <si>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</si>
  <si>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</si>
  <si>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</si>
  <si>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</si>
  <si>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</si>
  <si>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</si>
  <si>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</si>
  <si>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</si>
  <si>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</si>
  <si>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</si>
  <si>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</si>
  <si>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</si>
  <si>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</si>
  <si>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</si>
  <si>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</si>
  <si>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</si>
  <si>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</si>
  <si>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5484</t>
  </si>
  <si>
    <t>II</t>
  </si>
  <si>
    <t>Vandenbroere J</t>
  </si>
  <si>
    <t>BBSAG Bull.115</t>
  </si>
  <si>
    <t>B</t>
  </si>
  <si>
    <t>BBSAG Bull.116</t>
  </si>
  <si>
    <t>IBVS 3946</t>
  </si>
  <si>
    <t>IBVS 3946 Eph.</t>
  </si>
  <si>
    <t>BBSAG</t>
  </si>
  <si>
    <t>IBVS</t>
  </si>
  <si>
    <t>a.k.a.</t>
  </si>
  <si>
    <t>NSV 7457</t>
  </si>
  <si>
    <t>IBVS 4472</t>
  </si>
  <si>
    <t>IBVS 4562</t>
  </si>
  <si>
    <t>BBSAG 105</t>
  </si>
  <si>
    <t>Diethelm, 1994</t>
  </si>
  <si>
    <t>BBSAG 107</t>
  </si>
  <si>
    <t>BBSAG 110</t>
  </si>
  <si>
    <t>BBSAG 109</t>
  </si>
  <si>
    <t>Melendo &amp; Torres, 2000</t>
  </si>
  <si>
    <t>Melendo, 2000</t>
  </si>
  <si>
    <t>BBSAG 121</t>
  </si>
  <si>
    <t>Vandenbroere, 2000</t>
  </si>
  <si>
    <t>IBVS 5191</t>
  </si>
  <si>
    <t>Nelson</t>
  </si>
  <si>
    <t>IBVS 5602</t>
  </si>
  <si>
    <t>IBVS 5603</t>
  </si>
  <si>
    <t>I</t>
  </si>
  <si>
    <t>IBVS 5543</t>
  </si>
  <si>
    <t>EW</t>
  </si>
  <si>
    <t>IBVS 5643</t>
  </si>
  <si>
    <t>V0842 Her / GSC 03497-00263</t>
  </si>
  <si>
    <t>IBVS 5657</t>
  </si>
  <si>
    <t># of data points:</t>
  </si>
  <si>
    <t>IBVS 5731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</si>
  <si>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</si>
  <si>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</si>
  <si>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</si>
  <si>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</si>
  <si>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</si>
  <si>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</si>
  <si>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</si>
  <si>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5760</t>
  </si>
  <si>
    <t>IBVS 5801</t>
  </si>
  <si>
    <t>IBVS 5802</t>
  </si>
  <si>
    <t>Start of linear fit &gt;&gt;&gt;&gt;&gt;&gt;&gt;&gt;&gt;&gt;&gt;&gt;&gt;&gt;&gt;&gt;&gt;&gt;&gt;&gt;&gt;</t>
  </si>
  <si>
    <t>IBVS 5874</t>
  </si>
  <si>
    <t>IBVS 5887</t>
  </si>
  <si>
    <t>IBVS 5929</t>
  </si>
  <si>
    <t>IBVS 5938</t>
  </si>
  <si>
    <t>Add cycle</t>
  </si>
  <si>
    <t>Old Cycle</t>
  </si>
  <si>
    <t>OEJV 0137</t>
  </si>
  <si>
    <t>IBVS 5918</t>
  </si>
  <si>
    <t>.0001</t>
  </si>
  <si>
    <t>.0007</t>
  </si>
  <si>
    <t>IBVS 5959</t>
  </si>
  <si>
    <t>.0024</t>
  </si>
  <si>
    <t>.0011</t>
  </si>
  <si>
    <t>IBVS 5992</t>
  </si>
  <si>
    <t>IBVS 6010</t>
  </si>
  <si>
    <t>.0002</t>
  </si>
  <si>
    <t>.0008</t>
  </si>
  <si>
    <t>OEJV 0001</t>
  </si>
  <si>
    <t>vis</t>
  </si>
  <si>
    <t>Const</t>
  </si>
  <si>
    <t>Slope</t>
  </si>
  <si>
    <t>Quad</t>
  </si>
  <si>
    <t>Ampl</t>
  </si>
  <si>
    <t>Ang freq</t>
  </si>
  <si>
    <t>Ph. Const</t>
  </si>
  <si>
    <t>Sine + quad</t>
  </si>
  <si>
    <t>Sin + Q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</si>
  <si>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</si>
  <si>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</si>
  <si>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wt</t>
  </si>
  <si>
    <t>Residuals</t>
  </si>
  <si>
    <t>IBVS 6029</t>
  </si>
  <si>
    <t>IBVS 6084</t>
  </si>
  <si>
    <t>Period P3 =</t>
  </si>
  <si>
    <t>cycles</t>
  </si>
  <si>
    <t>days</t>
  </si>
  <si>
    <t>years</t>
  </si>
  <si>
    <t>Sine</t>
  </si>
  <si>
    <t>Q.fit</t>
  </si>
  <si>
    <t> 30.04.1989 00:37 </t>
  </si>
  <si>
    <t> -0.0205 </t>
  </si>
  <si>
    <t> J.Vandenbroere </t>
  </si>
  <si>
    <t> GEOS-EB Circ. No.21 </t>
  </si>
  <si>
    <t> 19.05.1989 22:43 </t>
  </si>
  <si>
    <t> -0.003 </t>
  </si>
  <si>
    <t> W.Moschner &amp; W.Kleikamp </t>
  </si>
  <si>
    <t>BAVM 157 </t>
  </si>
  <si>
    <t> 23.05.1989 22:06 </t>
  </si>
  <si>
    <t> -0.010 </t>
  </si>
  <si>
    <t> 16.07.1989 22:58 </t>
  </si>
  <si>
    <t> -0.0293 </t>
  </si>
  <si>
    <t> 19.08.1989 22:01 </t>
  </si>
  <si>
    <t> -0.0105 </t>
  </si>
  <si>
    <t> 29.06.1990 23:35 </t>
  </si>
  <si>
    <t> -0.0114 </t>
  </si>
  <si>
    <t> 14.07.1990 00:14 </t>
  </si>
  <si>
    <t> -0.0217 </t>
  </si>
  <si>
    <t> 13.09.1990 19:59 </t>
  </si>
  <si>
    <t> -0.0062 </t>
  </si>
  <si>
    <t> 13.09.1991 19:28 </t>
  </si>
  <si>
    <t> -0.0064 </t>
  </si>
  <si>
    <t> 01.01.1992 03:54 </t>
  </si>
  <si>
    <t> -0.0229 </t>
  </si>
  <si>
    <t>?</t>
  </si>
  <si>
    <t> 09.02.1992 03:12 </t>
  </si>
  <si>
    <t> -0.0221 </t>
  </si>
  <si>
    <t> 02.04.1992 03:25 </t>
  </si>
  <si>
    <t> -0.0207 </t>
  </si>
  <si>
    <t> 19.04.1992 22:41 </t>
  </si>
  <si>
    <t> -0.0275 </t>
  </si>
  <si>
    <t> 20.04.1992 23:59 </t>
  </si>
  <si>
    <t> -0.0209 </t>
  </si>
  <si>
    <t> 03.05.1992 23:50 </t>
  </si>
  <si>
    <t> -0.0172 </t>
  </si>
  <si>
    <t> 05.05.1992 00:52 </t>
  </si>
  <si>
    <t> 06.05.1992 22:25 </t>
  </si>
  <si>
    <t> -0.0095 </t>
  </si>
  <si>
    <t> 13.05.1992 00:05 </t>
  </si>
  <si>
    <t> -0.0155 </t>
  </si>
  <si>
    <t> 14.05.1992 01:13 </t>
  </si>
  <si>
    <t> -0.0164 </t>
  </si>
  <si>
    <t> 16.05.1992 23:35 </t>
  </si>
  <si>
    <t> -0.0171 </t>
  </si>
  <si>
    <t> 18.05.1992 00:54 </t>
  </si>
  <si>
    <t> -0.0099 </t>
  </si>
  <si>
    <t> 20.05.1992 23:06 </t>
  </si>
  <si>
    <t> -0.0181 </t>
  </si>
  <si>
    <t> 25.05.1992 23:27 </t>
  </si>
  <si>
    <t> -0.0320 </t>
  </si>
  <si>
    <t> 29.06.1992 23:19 </t>
  </si>
  <si>
    <t> -0.0271 </t>
  </si>
  <si>
    <t> 07.07.1992 22:15 </t>
  </si>
  <si>
    <t> -0.0335 </t>
  </si>
  <si>
    <t> 27.08.1992 20:30 </t>
  </si>
  <si>
    <t> -0.0187 </t>
  </si>
  <si>
    <t> 11.09.1992 22:24 </t>
  </si>
  <si>
    <t> -0.0245 </t>
  </si>
  <si>
    <t> 22.09.1992 19:50 </t>
  </si>
  <si>
    <t> -0.0266 </t>
  </si>
  <si>
    <t> 27.12.1992 03:40 </t>
  </si>
  <si>
    <t> -0.0301 </t>
  </si>
  <si>
    <t> 15.03.1993 02:11 </t>
  </si>
  <si>
    <t> -0.0326 </t>
  </si>
  <si>
    <t> 28.03.1993 02:24 </t>
  </si>
  <si>
    <t> -0.014 </t>
  </si>
  <si>
    <t> BBS 105 </t>
  </si>
  <si>
    <t> 28.03.1993 22:19 </t>
  </si>
  <si>
    <t> -0.022 </t>
  </si>
  <si>
    <t> 29.03.1993 23:00 </t>
  </si>
  <si>
    <t> -0.041 </t>
  </si>
  <si>
    <t> 04.05.1993 21:23 </t>
  </si>
  <si>
    <t> 0.064 </t>
  </si>
  <si>
    <t> 16.05.1993 23:00 </t>
  </si>
  <si>
    <t> -0.020 </t>
  </si>
  <si>
    <t> 17.05.1993 03:49 </t>
  </si>
  <si>
    <t> -0.0289 </t>
  </si>
  <si>
    <t> R.Diethelm </t>
  </si>
  <si>
    <t>IBVS 4011 </t>
  </si>
  <si>
    <t> 05.08.1993 20:48 </t>
  </si>
  <si>
    <t> 0.015 </t>
  </si>
  <si>
    <t> 06.09.1993 21:00 </t>
  </si>
  <si>
    <t> -0.034 </t>
  </si>
  <si>
    <t> 04.11.1993 18:21 </t>
  </si>
  <si>
    <t> -0.018 </t>
  </si>
  <si>
    <t> BBS 107 </t>
  </si>
  <si>
    <t> 04.03.1995 03:53 </t>
  </si>
  <si>
    <t> -0.024 </t>
  </si>
  <si>
    <t> BBS 110 </t>
  </si>
  <si>
    <t> 23.03.1995 00:11 </t>
  </si>
  <si>
    <t> -0.035 </t>
  </si>
  <si>
    <t> 30.07.1995 22:02 </t>
  </si>
  <si>
    <t> -0.0248 </t>
  </si>
  <si>
    <t> BBS 109 </t>
  </si>
  <si>
    <t> 01.03.1996 21:07 </t>
  </si>
  <si>
    <t>o</t>
  </si>
  <si>
    <t> W.Moschner </t>
  </si>
  <si>
    <t>BAVM 99 </t>
  </si>
  <si>
    <t> 02.03.1996 02:09 </t>
  </si>
  <si>
    <t> 09.03.1996 00:05 </t>
  </si>
  <si>
    <t> -0.0272 </t>
  </si>
  <si>
    <t> 03.04.1996 23:26 </t>
  </si>
  <si>
    <t> -0.0344 </t>
  </si>
  <si>
    <t> Nomen-Torres&amp;Garci </t>
  </si>
  <si>
    <t>IBVS 4365 </t>
  </si>
  <si>
    <t> 27.04.1996 00:50 </t>
  </si>
  <si>
    <t> -0.023 </t>
  </si>
  <si>
    <t> BBS 115 </t>
  </si>
  <si>
    <t> 08.03.1997 23:41 </t>
  </si>
  <si>
    <t> -0.0223 </t>
  </si>
  <si>
    <t>BAVM 102 </t>
  </si>
  <si>
    <t> 30.03.1997 23:39 </t>
  </si>
  <si>
    <t> 02.04.1997 22:05 </t>
  </si>
  <si>
    <t> -0.0216 </t>
  </si>
  <si>
    <t> 17.04.1997 23:58 </t>
  </si>
  <si>
    <t> -0.028 </t>
  </si>
  <si>
    <t> BBS 116 </t>
  </si>
  <si>
    <t> 04.08.1998 22:35 </t>
  </si>
  <si>
    <t> BBS 121 </t>
  </si>
  <si>
    <t> 27.05.1999 23:44 </t>
  </si>
  <si>
    <t> -0.0128 </t>
  </si>
  <si>
    <t>G</t>
  </si>
  <si>
    <t> F.Agerer </t>
  </si>
  <si>
    <t>BAVM 158 </t>
  </si>
  <si>
    <t> 27.05.1999 23:45 </t>
  </si>
  <si>
    <t> -0.0123 </t>
  </si>
  <si>
    <t>B;V</t>
  </si>
  <si>
    <t> 29.05.1999 00:48 </t>
  </si>
  <si>
    <t> -0.016 </t>
  </si>
  <si>
    <t> 03.09.1999 21:18 </t>
  </si>
  <si>
    <t> -0.006 </t>
  </si>
  <si>
    <t> 03.09.1999 21:44 </t>
  </si>
  <si>
    <t> 0.012 </t>
  </si>
  <si>
    <t> G.Maintz </t>
  </si>
  <si>
    <t>BAVM 131 </t>
  </si>
  <si>
    <t> 08.09.1999 21:53 </t>
  </si>
  <si>
    <t> 08.09.1999 22:03 </t>
  </si>
  <si>
    <t> 11.09.1999 20:31 </t>
  </si>
  <si>
    <t> -0.001 </t>
  </si>
  <si>
    <t> 25.04.2000 23:09 </t>
  </si>
  <si>
    <t> -0.007 </t>
  </si>
  <si>
    <t> R.Meyer </t>
  </si>
  <si>
    <t> 29.04.2000 22:38 </t>
  </si>
  <si>
    <t> -0.0098 </t>
  </si>
  <si>
    <t> SZ.Csizmadia </t>
  </si>
  <si>
    <t>IBVS 5191 </t>
  </si>
  <si>
    <t> 03.05.2000 22:06 </t>
  </si>
  <si>
    <t> -0.0126 </t>
  </si>
  <si>
    <t> 06.05.2000 00:44 </t>
  </si>
  <si>
    <t> 0.002 </t>
  </si>
  <si>
    <t> 26.06.2000 23:24 </t>
  </si>
  <si>
    <t> 25.08.2000 21:38 </t>
  </si>
  <si>
    <t> -0.009 </t>
  </si>
  <si>
    <t>BAVM 143 </t>
  </si>
  <si>
    <t> 29.08.2000 21:15 </t>
  </si>
  <si>
    <t> 29.08.2000 21:17 </t>
  </si>
  <si>
    <t> -0.005 </t>
  </si>
  <si>
    <t> 28.09.2000 20:31 </t>
  </si>
  <si>
    <t> 24.05.2001 00:14 </t>
  </si>
  <si>
    <t> 26.06.2001 22:55 </t>
  </si>
  <si>
    <t> -0.013 </t>
  </si>
  <si>
    <t>BAVM 154 </t>
  </si>
  <si>
    <t> 22.07.2001 22:56 </t>
  </si>
  <si>
    <t> 0.008 </t>
  </si>
  <si>
    <t> 01.11.2001 18:43 </t>
  </si>
  <si>
    <t> 0.007 </t>
  </si>
  <si>
    <t> BBS 130 </t>
  </si>
  <si>
    <t> 15.02.2002 23:57 </t>
  </si>
  <si>
    <t> -0.000 </t>
  </si>
  <si>
    <t> 13.03.2002 23:36 </t>
  </si>
  <si>
    <t> 0.006 </t>
  </si>
  <si>
    <t> 25.03.2002 22:07 </t>
  </si>
  <si>
    <t> 0.0011 </t>
  </si>
  <si>
    <t> E.Blättler </t>
  </si>
  <si>
    <t> BBS 128 </t>
  </si>
  <si>
    <t> 02.04.2002 21:04 </t>
  </si>
  <si>
    <t> -0.004 </t>
  </si>
  <si>
    <t> 31.05.2002 23:12 </t>
  </si>
  <si>
    <t> 0.0010 </t>
  </si>
  <si>
    <t> H.Jungbluth </t>
  </si>
  <si>
    <t> 02.06.2002 00:20 </t>
  </si>
  <si>
    <t> 0.0005 </t>
  </si>
  <si>
    <t> 26.06.2002 22:42 </t>
  </si>
  <si>
    <t> -0.0001 </t>
  </si>
  <si>
    <t> 04.05.2003 21:57 </t>
  </si>
  <si>
    <t> -0.002 </t>
  </si>
  <si>
    <t> 09.06.2003 22:50 </t>
  </si>
  <si>
    <t>BAVM 171 </t>
  </si>
  <si>
    <t> 04.07.2003 21:19 </t>
  </si>
  <si>
    <t> 0.0020 </t>
  </si>
  <si>
    <t> S.Selam et al. </t>
  </si>
  <si>
    <t> AN 326,No.8,746-753 </t>
  </si>
  <si>
    <t> 05.07.2003 22:30 </t>
  </si>
  <si>
    <t> 0.0040 </t>
  </si>
  <si>
    <t> 09.07.2003 22:01 </t>
  </si>
  <si>
    <t> 0.0029 </t>
  </si>
  <si>
    <t>BAVM 172 </t>
  </si>
  <si>
    <t> 17.03.2004 08:07 </t>
  </si>
  <si>
    <t> 0.0037 </t>
  </si>
  <si>
    <t> R.Nelson </t>
  </si>
  <si>
    <t>IBVS 5602 </t>
  </si>
  <si>
    <t> 16.04.2004 07:12 </t>
  </si>
  <si>
    <t> 0.0045 </t>
  </si>
  <si>
    <t> 16.04.2004 22:23 </t>
  </si>
  <si>
    <t> 09.05.2004 03:17 </t>
  </si>
  <si>
    <t> 0.0038 </t>
  </si>
  <si>
    <t> S.Dvorak </t>
  </si>
  <si>
    <t>IBVS 5603 </t>
  </si>
  <si>
    <t> 17.05.2004 22:30 </t>
  </si>
  <si>
    <t> 0.0048 </t>
  </si>
  <si>
    <t> 09.07.2004 22:52 </t>
  </si>
  <si>
    <t>BAVM 174 </t>
  </si>
  <si>
    <t> 24.07.2004 19:38 </t>
  </si>
  <si>
    <t> 0.0022 </t>
  </si>
  <si>
    <t> 27.07.2004 23:09 </t>
  </si>
  <si>
    <t> 0.0055 </t>
  </si>
  <si>
    <t> 04.08.2004 22:09 </t>
  </si>
  <si>
    <t> 24.03.2005 00:28 </t>
  </si>
  <si>
    <t> 0.0018 </t>
  </si>
  <si>
    <t>-I</t>
  </si>
  <si>
    <t> K.&amp; M.Rätz </t>
  </si>
  <si>
    <t>BAVM 178 </t>
  </si>
  <si>
    <t> 03.04.2005 01:52 </t>
  </si>
  <si>
    <t> 0.0031 </t>
  </si>
  <si>
    <t>IBVS 5653 </t>
  </si>
  <si>
    <t> 04.04.2005 03:00 </t>
  </si>
  <si>
    <t>2301.5</t>
  </si>
  <si>
    <t> v.Poschinger </t>
  </si>
  <si>
    <t>BAVM 173 </t>
  </si>
  <si>
    <t> 25.04.2005 01:54 </t>
  </si>
  <si>
    <t> 0.0053 </t>
  </si>
  <si>
    <t> 31.05.2005 22:52 </t>
  </si>
  <si>
    <t> 0.0041 </t>
  </si>
  <si>
    <t> 07.09.2005 20:16 </t>
  </si>
  <si>
    <t> 0.0039 </t>
  </si>
  <si>
    <t> 19.03.2006 09:20 </t>
  </si>
  <si>
    <t>V</t>
  </si>
  <si>
    <t>IBVS 5760 </t>
  </si>
  <si>
    <t> 04.04.2006 07:30 </t>
  </si>
  <si>
    <t>R</t>
  </si>
  <si>
    <t> 20.04.2006 20:39 </t>
  </si>
  <si>
    <t> -0.0013 </t>
  </si>
  <si>
    <t> 25.02.2007 23:48 </t>
  </si>
  <si>
    <t> -0.0030 </t>
  </si>
  <si>
    <t>m</t>
  </si>
  <si>
    <t> T.Kilicoglu et al. </t>
  </si>
  <si>
    <t>IBVS 5801 </t>
  </si>
  <si>
    <t> 16.04.2007 20:40 </t>
  </si>
  <si>
    <t> 0.0013 </t>
  </si>
  <si>
    <t> 21.04.2007 21:17 </t>
  </si>
  <si>
    <t> -0.0015 </t>
  </si>
  <si>
    <t> 10.07.2007 22:13 </t>
  </si>
  <si>
    <t> 0.0017 </t>
  </si>
  <si>
    <t> 15.07.2007 22:51 </t>
  </si>
  <si>
    <t>BAVM 186 </t>
  </si>
  <si>
    <t> 06.05.2008 23:57 </t>
  </si>
  <si>
    <t> -0.0012 </t>
  </si>
  <si>
    <t> N.Alan &amp; A.Karafil </t>
  </si>
  <si>
    <t>IBVS 5887 </t>
  </si>
  <si>
    <t> 23.05.2008 23:17 </t>
  </si>
  <si>
    <t> -0.0000 </t>
  </si>
  <si>
    <t> L.Pagel </t>
  </si>
  <si>
    <t>BAVM 201 </t>
  </si>
  <si>
    <t> 22.07.2008 21:18 </t>
  </si>
  <si>
    <t> -0.0049 </t>
  </si>
  <si>
    <t> T.Tanriverdi &amp; S.Saydam </t>
  </si>
  <si>
    <t> 30.08.2008 20:40 </t>
  </si>
  <si>
    <t>-U;-I</t>
  </si>
  <si>
    <t> M.&amp; K.Rätz </t>
  </si>
  <si>
    <t>BAVM 209 </t>
  </si>
  <si>
    <t> 10.02.2009 11:52 </t>
  </si>
  <si>
    <t> -0.0008 </t>
  </si>
  <si>
    <t>C</t>
  </si>
  <si>
    <t>IBVS 5929 </t>
  </si>
  <si>
    <t> 10.04.2009 23:57 </t>
  </si>
  <si>
    <t> 0.0000 </t>
  </si>
  <si>
    <t> M.Rätz &amp; K.Rätz </t>
  </si>
  <si>
    <t>BAVM 214 </t>
  </si>
  <si>
    <t> 15.04.2009 19:30 </t>
  </si>
  <si>
    <t>5816</t>
  </si>
  <si>
    <t> Moschner &amp; Frank </t>
  </si>
  <si>
    <t>BAVM 212 </t>
  </si>
  <si>
    <t> 18.04.2009 23:04 </t>
  </si>
  <si>
    <t> 0.0015 </t>
  </si>
  <si>
    <t> 28.06.2009 03:32 </t>
  </si>
  <si>
    <t> -0.0005 </t>
  </si>
  <si>
    <t>IBVS 5938 </t>
  </si>
  <si>
    <t> 03.04.2010 15:25 </t>
  </si>
  <si>
    <t> -0.0007 </t>
  </si>
  <si>
    <t>Rc</t>
  </si>
  <si>
    <t> K.Shiokawa </t>
  </si>
  <si>
    <t>VSB 51 </t>
  </si>
  <si>
    <t> 23.05.2010 22:15 </t>
  </si>
  <si>
    <t> 28.06.2010 23:07 </t>
  </si>
  <si>
    <t> -0.0014 </t>
  </si>
  <si>
    <t> J.Trnka </t>
  </si>
  <si>
    <t>OEJV 0137 </t>
  </si>
  <si>
    <t> 10.07.2010 21:46 </t>
  </si>
  <si>
    <t> -0.0002 </t>
  </si>
  <si>
    <t> F.Walter </t>
  </si>
  <si>
    <t> 15.07.2010 22:28 </t>
  </si>
  <si>
    <t> 02.04.2011 08:44 </t>
  </si>
  <si>
    <t> -0.0009 </t>
  </si>
  <si>
    <t>IBVS 5992 </t>
  </si>
  <si>
    <t> 17.04.2011 20:51 </t>
  </si>
  <si>
    <t> -0.0004 </t>
  </si>
  <si>
    <t> W.Moschner &amp; P.Frank </t>
  </si>
  <si>
    <t>BAVM 220 </t>
  </si>
  <si>
    <t> 23.05.2011 21:44 </t>
  </si>
  <si>
    <t> -0.0006 </t>
  </si>
  <si>
    <t> 24.04.2012 09:19 </t>
  </si>
  <si>
    <t> -0.0023 </t>
  </si>
  <si>
    <t>IBVS 6029 </t>
  </si>
  <si>
    <t> 06.07.2013 21:50 </t>
  </si>
  <si>
    <t> 0.0009 </t>
  </si>
  <si>
    <t>BAVM 232 </t>
  </si>
  <si>
    <t>CCD </t>
  </si>
  <si>
    <t>vis </t>
  </si>
  <si>
    <t>pg </t>
  </si>
  <si>
    <t>PE </t>
  </si>
  <si>
    <t>pg</t>
  </si>
  <si>
    <t>PE</t>
  </si>
  <si>
    <t>CCD</t>
  </si>
  <si>
    <t>Sin fit</t>
  </si>
  <si>
    <t>A</t>
  </si>
  <si>
    <t>dP/dt =</t>
  </si>
  <si>
    <t>data-sine</t>
  </si>
  <si>
    <t>IBVS 6149</t>
  </si>
  <si>
    <t>IBVS 6157</t>
  </si>
  <si>
    <t>RHN 2020</t>
  </si>
  <si>
    <t>IBVS 6262</t>
  </si>
  <si>
    <t>IBVS, 63, 6262</t>
  </si>
  <si>
    <t>JBAV, 60</t>
  </si>
  <si>
    <t>JBAV,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</si>
</sst>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_);\(&quot;$&quot;#,##0\)"/>
    <numFmt numFmtId="177" formatCode="0.00000"/>
    <numFmt numFmtId="179" formatCode="0.E+00"/>
    <numFmt numFmtId="180" formatCode="0.0%"/>
  </numFmts>
  <fonts count="49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i/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u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8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9">
    <xf numFmtId="0" fontId="0" fillId="0" borderId="0">
      <alignment vertical="top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3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2" fontId="47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4" applyNumberFormat="0" applyFill="0" applyAlignment="0" applyProtection="0"/>
    <xf numFmtId="0" fontId="43" fillId="22" borderId="0" applyNumberFormat="0" applyBorder="0" applyAlignment="0" applyProtection="0"/>
    <xf numFmtId="0" fontId="14" fillId="0" borderId="0"/>
    <xf numFmtId="0" fontId="6" fillId="0" borderId="0"/>
    <xf numFmtId="0" fontId="14" fillId="23" borderId="5" applyNumberFormat="0" applyFont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7" fillId="0" borderId="7" applyNumberFormat="0" applyFon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>
      <alignment vertical="top"/>
    </xf>
    <xf numFmtId="0" fontId="5" fillId="0" borderId="0" xfId="0" applyFont="1">
      <alignment vertical="top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5" fillId="0" borderId="0" xfId="0" applyFont="1">
      <alignment vertical="top"/>
    </xf>
    <xf numFmtId="0" fontId="16" fillId="0" borderId="0" xfId="0" applyFont="1">
      <alignment vertical="top"/>
    </xf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3" fillId="0" borderId="0" xfId="0" applyFont="1">
      <alignment vertical="top"/>
    </xf>
    <xf numFmtId="0" fontId="12" fillId="0" borderId="0" xfId="0" applyFont="1">
      <alignment vertical="top"/>
    </xf>
    <xf numFmtId="0" fontId="7" fillId="0" borderId="0" xfId="0" applyFont="1">
      <alignment vertical="top"/>
    </xf>
    <xf numFmtId="0" fontId="12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4" fillId="0" borderId="11" xfId="0" applyFont="1" applyBorder="1" applyAlignment="1"/>
    <xf numFmtId="0" fontId="14" fillId="0" borderId="12" xfId="0" applyFont="1" applyBorder="1" applyAlignment="1"/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17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>
      <alignment vertical="top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13" xfId="0" applyNumberFormat="1" applyFont="1" applyBorder="1" applyAlignment="1">
      <alignment horizontal="left" vertical="center"/>
    </xf>
    <xf numFmtId="11" fontId="0" fillId="0" borderId="0" xfId="0" applyNumberFormat="1" applyAlignment="1"/>
    <xf numFmtId="0" fontId="0" fillId="0" borderId="0" xfId="0" applyNumberFormat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8" xfId="0" applyBorder="1" applyAlignment="1"/>
    <xf numFmtId="11" fontId="0" fillId="0" borderId="0" xfId="0" applyNumberFormat="1" applyAlignment="1">
      <alignment vertical="center"/>
    </xf>
    <xf numFmtId="0" fontId="7" fillId="0" borderId="8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5" xfId="0" applyBorder="1" applyAlignment="1"/>
    <xf numFmtId="0" fontId="5" fillId="24" borderId="5" xfId="0" applyFont="1" applyFill="1" applyBorder="1" applyAlignment="1">
      <alignment horizontal="left" vertical="top" wrapText="1" indent="1"/>
    </xf>
    <xf numFmtId="0" fontId="5" fillId="24" borderId="5" xfId="0" applyFont="1" applyFill="1" applyBorder="1" applyAlignment="1">
      <alignment horizontal="center" vertical="top" wrapText="1"/>
    </xf>
    <xf numFmtId="0" fontId="5" fillId="24" borderId="5" xfId="0" applyFont="1" applyFill="1" applyBorder="1" applyAlignment="1">
      <alignment horizontal="left" vertical="top" wrapText="1"/>
    </xf>
    <xf numFmtId="0" fontId="24" fillId="24" borderId="5" xfId="38" applyFill="1" applyBorder="1" applyAlignment="1" applyProtection="1">
      <alignment horizontal="left" vertical="top" wrapText="1"/>
    </xf>
    <xf numFmtId="0" fontId="0" fillId="0" borderId="5" xfId="0" applyBorder="1" applyAlignment="1">
      <alignment horizontal="left"/>
    </xf>
    <xf numFmtId="0" fontId="20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/>
    </xf>
    <xf numFmtId="0" fontId="5" fillId="24" borderId="0" xfId="0" applyNumberFormat="1" applyFont="1" applyFill="1" applyAlignment="1">
      <alignment horizontal="left" vertical="top" wrapText="1"/>
    </xf>
    <xf numFmtId="0" fontId="5" fillId="24" borderId="0" xfId="0" applyFont="1" applyFill="1" applyAlignment="1">
      <alignment horizontal="center" vertical="top" wrapText="1"/>
    </xf>
    <xf numFmtId="0" fontId="20" fillId="0" borderId="5" xfId="0" applyFont="1" applyBorder="1" applyAlignment="1">
      <alignment horizontal="left"/>
    </xf>
    <xf numFmtId="0" fontId="5" fillId="24" borderId="0" xfId="0" applyFont="1" applyFill="1" applyAlignment="1">
      <alignment horizontal="left" vertical="top" wrapText="1"/>
    </xf>
    <xf numFmtId="0" fontId="20" fillId="0" borderId="5" xfId="0" applyNumberFormat="1" applyFont="1" applyBorder="1" applyAlignment="1">
      <alignment horizontal="left"/>
    </xf>
    <xf numFmtId="0" fontId="0" fillId="0" borderId="0" xfId="0" applyBorder="1" applyAlignment="1"/>
    <xf numFmtId="11" fontId="0" fillId="0" borderId="0" xfId="0" applyNumberFormat="1" applyBorder="1" applyAlignment="1"/>
    <xf numFmtId="0" fontId="0" fillId="0" borderId="0" xfId="0" applyNumberFormat="1" applyBorder="1" applyAlignment="1"/>
    <xf numFmtId="0" fontId="25" fillId="0" borderId="0" xfId="0" applyFont="1">
      <alignment vertical="top"/>
    </xf>
    <xf numFmtId="0" fontId="26" fillId="0" borderId="0" xfId="0" applyFont="1">
      <alignment vertical="top"/>
    </xf>
    <xf numFmtId="0" fontId="15" fillId="0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>
      <alignment vertical="top"/>
    </xf>
    <xf numFmtId="0" fontId="27" fillId="0" borderId="18" xfId="0" applyFont="1" applyBorder="1">
      <alignment vertical="top"/>
    </xf>
    <xf numFmtId="0" fontId="10" fillId="0" borderId="14" xfId="0" applyFont="1" applyBorder="1">
      <alignment vertical="top"/>
    </xf>
    <xf numFmtId="179" fontId="10" fillId="0" borderId="14" xfId="0" applyNumberFormat="1" applyFont="1" applyBorder="1" applyAlignment="1">
      <alignment horizontal="center"/>
    </xf>
    <xf numFmtId="180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9" xfId="0" applyFont="1" applyBorder="1">
      <alignment vertical="top"/>
    </xf>
    <xf numFmtId="0" fontId="27" fillId="0" borderId="20" xfId="0" applyFont="1" applyBorder="1">
      <alignment vertical="top"/>
    </xf>
    <xf numFmtId="0" fontId="10" fillId="0" borderId="15" xfId="0" applyFont="1" applyBorder="1">
      <alignment vertical="top"/>
    </xf>
    <xf numFmtId="179" fontId="10" fillId="0" borderId="15" xfId="0" applyNumberFormat="1" applyFont="1" applyBorder="1" applyAlignment="1">
      <alignment horizontal="center"/>
    </xf>
    <xf numFmtId="0" fontId="7" fillId="0" borderId="21" xfId="0" applyFont="1" applyBorder="1">
      <alignment vertical="top"/>
    </xf>
    <xf numFmtId="0" fontId="27" fillId="0" borderId="22" xfId="0" applyFont="1" applyBorder="1">
      <alignment vertical="top"/>
    </xf>
    <xf numFmtId="0" fontId="10" fillId="0" borderId="16" xfId="0" applyFont="1" applyBorder="1">
      <alignment vertical="top"/>
    </xf>
    <xf numFmtId="179" fontId="10" fillId="0" borderId="16" xfId="0" applyNumberFormat="1" applyFont="1" applyBorder="1" applyAlignment="1">
      <alignment horizontal="center"/>
    </xf>
    <xf numFmtId="0" fontId="26" fillId="0" borderId="8" xfId="0" applyFont="1" applyBorder="1">
      <alignment vertical="top"/>
    </xf>
    <xf numFmtId="0" fontId="0" fillId="0" borderId="8" xfId="0" applyBorder="1">
      <alignment vertical="top"/>
    </xf>
    <xf numFmtId="0" fontId="7" fillId="0" borderId="0" xfId="0" applyFont="1" applyFill="1" applyBorder="1">
      <alignment vertical="top"/>
    </xf>
    <xf numFmtId="0" fontId="27" fillId="0" borderId="0" xfId="0" applyFont="1">
      <alignment vertical="top"/>
    </xf>
    <xf numFmtId="179" fontId="10" fillId="0" borderId="0" xfId="0" applyNumberFormat="1" applyFont="1" applyAlignment="1">
      <alignment horizontal="center"/>
    </xf>
    <xf numFmtId="0" fontId="0" fillId="0" borderId="0" xfId="0" applyFill="1" applyBorder="1">
      <alignment vertical="top"/>
    </xf>
    <xf numFmtId="0" fontId="10" fillId="0" borderId="0" xfId="0" applyFont="1" applyFill="1">
      <alignment vertical="top"/>
    </xf>
    <xf numFmtId="0" fontId="16" fillId="0" borderId="0" xfId="0" applyFont="1" applyAlignment="1" applyProtection="1">
      <alignment horizontal="left"/>
      <protection locked="0"/>
    </xf>
    <xf numFmtId="10" fontId="7" fillId="0" borderId="0" xfId="0" applyNumberFormat="1" applyFont="1" applyFill="1" applyBorder="1">
      <alignment vertical="top"/>
    </xf>
    <xf numFmtId="0" fontId="11" fillId="0" borderId="0" xfId="0" applyFont="1">
      <alignment vertical="top"/>
    </xf>
    <xf numFmtId="180" fontId="11" fillId="0" borderId="0" xfId="0" applyNumberFormat="1" applyFont="1">
      <alignment vertical="top"/>
    </xf>
    <xf numFmtId="10" fontId="11" fillId="0" borderId="0" xfId="0" applyNumberFormat="1" applyFont="1" applyFill="1" applyBorder="1">
      <alignment vertical="top"/>
    </xf>
    <xf numFmtId="0" fontId="0" fillId="0" borderId="0" xfId="0" applyFill="1">
      <alignment vertical="top"/>
    </xf>
    <xf numFmtId="0" fontId="16" fillId="0" borderId="0" xfId="0" applyFont="1" applyAlignment="1">
      <alignment horizontal="center"/>
    </xf>
    <xf numFmtId="0" fontId="28" fillId="0" borderId="0" xfId="0" applyFont="1">
      <alignment vertical="top"/>
    </xf>
    <xf numFmtId="0" fontId="29" fillId="0" borderId="0" xfId="0" applyFont="1">
      <alignment vertical="top"/>
    </xf>
    <xf numFmtId="0" fontId="30" fillId="0" borderId="0" xfId="0" applyFont="1" applyAlignment="1">
      <alignment horizontal="center"/>
    </xf>
    <xf numFmtId="0" fontId="14" fillId="0" borderId="0" xfId="0" applyFont="1">
      <alignment vertical="top"/>
    </xf>
    <xf numFmtId="0" fontId="16" fillId="25" borderId="5" xfId="0" applyFont="1" applyFill="1" applyBorder="1">
      <alignment vertical="top"/>
    </xf>
    <xf numFmtId="0" fontId="16" fillId="25" borderId="23" xfId="0" applyFont="1" applyFill="1" applyBorder="1">
      <alignment vertical="top"/>
    </xf>
    <xf numFmtId="0" fontId="10" fillId="0" borderId="23" xfId="0" applyFont="1" applyFill="1" applyBorder="1">
      <alignment vertical="top"/>
    </xf>
    <xf numFmtId="0" fontId="10" fillId="0" borderId="0" xfId="0" applyFont="1" applyAlignment="1">
      <alignment horizontal="left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20" fillId="0" borderId="5" xfId="0" applyFont="1" applyBorder="1" applyAlignment="1"/>
    <xf numFmtId="0" fontId="20" fillId="0" borderId="5" xfId="0" applyFont="1" applyBorder="1" applyAlignment="1">
      <alignment horizontal="left" vertical="center"/>
    </xf>
    <xf numFmtId="0" fontId="20" fillId="0" borderId="5" xfId="0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24" borderId="5" xfId="0" applyFont="1" applyFill="1" applyBorder="1" applyAlignment="1">
      <alignment horizontal="left" vertical="top" wrapText="1"/>
    </xf>
    <xf numFmtId="0" fontId="20" fillId="24" borderId="5" xfId="0" applyNumberFormat="1" applyFont="1" applyFill="1" applyBorder="1" applyAlignment="1">
      <alignment horizontal="left" vertical="top" wrapText="1"/>
    </xf>
    <xf numFmtId="0" fontId="20" fillId="24" borderId="5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1" fillId="0" borderId="5" xfId="0" applyFont="1" applyBorder="1" applyAlignment="1"/>
    <xf numFmtId="0" fontId="20" fillId="0" borderId="0" xfId="0" applyFont="1" applyAlignment="1">
      <alignment horizontal="center" wrapText="1"/>
    </xf>
    <xf numFmtId="0" fontId="20" fillId="0" borderId="5" xfId="0" applyFont="1" applyBorder="1">
      <alignment vertical="top"/>
    </xf>
    <xf numFmtId="0" fontId="20" fillId="0" borderId="5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32" fillId="24" borderId="0" xfId="38" applyFont="1" applyFill="1" applyBorder="1" applyAlignment="1" applyProtection="1">
      <alignment horizontal="left" vertical="top" wrapText="1"/>
    </xf>
    <xf numFmtId="0" fontId="20" fillId="24" borderId="0" xfId="0" applyNumberFormat="1" applyFont="1" applyFill="1" applyAlignment="1">
      <alignment horizontal="left" vertical="top" wrapText="1"/>
    </xf>
    <xf numFmtId="0" fontId="20" fillId="24" borderId="0" xfId="0" applyFont="1" applyFill="1" applyAlignment="1">
      <alignment horizontal="center" vertical="top" wrapText="1"/>
    </xf>
    <xf numFmtId="0" fontId="20" fillId="24" borderId="0" xfId="0" applyFont="1" applyFill="1" applyAlignment="1">
      <alignment horizontal="left" vertical="top" wrapText="1"/>
    </xf>
    <xf numFmtId="0" fontId="20" fillId="24" borderId="0" xfId="0" applyFont="1" applyFill="1" applyBorder="1" applyAlignment="1">
      <alignment horizontal="left" vertical="top" wrapText="1"/>
    </xf>
    <xf numFmtId="0" fontId="20" fillId="24" borderId="0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32" fillId="24" borderId="5" xfId="38" applyFont="1" applyFill="1" applyBorder="1" applyAlignment="1" applyProtection="1">
      <alignment horizontal="left" vertical="top" wrapText="1"/>
    </xf>
    <xf numFmtId="0" fontId="21" fillId="0" borderId="5" xfId="0" applyFont="1" applyBorder="1" applyAlignment="1">
      <alignment vertical="center"/>
    </xf>
    <xf numFmtId="0" fontId="20" fillId="0" borderId="5" xfId="0" applyNumberFormat="1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0" fillId="0" borderId="0" xfId="0" applyFont="1" applyBorder="1">
      <alignment vertical="top"/>
    </xf>
    <xf numFmtId="0" fontId="20" fillId="0" borderId="0" xfId="0" applyFont="1" applyAlignment="1">
      <alignment horizontal="left" wrapText="1"/>
    </xf>
    <xf numFmtId="0" fontId="17" fillId="26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43" applyFont="1" applyAlignment="1">
      <alignment wrapText="1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 wrapText="1"/>
    </xf>
    <xf numFmtId="0" fontId="5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177" fontId="48" fillId="0" borderId="0" xfId="0" applyNumberFormat="1" applyFont="1" applyAlignment="1">
      <alignment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 (3)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 O-C Diagr.</a:t>
            </a:r>
          </a:p>
        </c:rich>
      </c:tx>
      <c:layout>
        <c:manualLayout>
          <c:xMode val="edge"/>
          <c:yMode val="edge"/>
          <c:x val="0.356401384083045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78892733564014"/>
          <c:y val="0.14634168126798494"/>
          <c:w val="0.79757785467128028"/>
          <c:h val="0.6615863507323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Active!$H$21:$H$980</c:f>
              <c:numCache>
                <c:formatCode>General</c:formatCode>
                <c:ptCount val="960"/>
                <c:pt idx="1">
                  <c:v>1.2201700003060978E-2</c:v>
                </c:pt>
                <c:pt idx="2">
                  <c:v>5.4110000055516139E-3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3-48BF-883D-CC787DD1AA4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  <c:pt idx="59">
                    <c:v>0</c:v>
                  </c:pt>
                  <c:pt idx="60">
                    <c:v>4.0000000000000002E-4</c:v>
                  </c:pt>
                  <c:pt idx="61">
                    <c:v>0</c:v>
                  </c:pt>
                  <c:pt idx="62">
                    <c:v>4.0000000000000001E-3</c:v>
                  </c:pt>
                  <c:pt idx="63">
                    <c:v>3.0000000000000001E-3</c:v>
                  </c:pt>
                  <c:pt idx="64">
                    <c:v>0</c:v>
                  </c:pt>
                  <c:pt idx="65">
                    <c:v>4.0000000000000001E-3</c:v>
                  </c:pt>
                  <c:pt idx="66">
                    <c:v>8.0000000000000002E-3</c:v>
                  </c:pt>
                  <c:pt idx="67">
                    <c:v>5.0000000000000001E-3</c:v>
                  </c:pt>
                  <c:pt idx="68">
                    <c:v>0</c:v>
                  </c:pt>
                  <c:pt idx="69">
                    <c:v>2.0000000000000001E-4</c:v>
                  </c:pt>
                  <c:pt idx="70">
                    <c:v>5.9999999999999995E-4</c:v>
                  </c:pt>
                  <c:pt idx="71">
                    <c:v>0</c:v>
                  </c:pt>
                  <c:pt idx="72">
                    <c:v>3.0000000000000001E-3</c:v>
                  </c:pt>
                  <c:pt idx="73">
                    <c:v>5.0000000000000001E-3</c:v>
                  </c:pt>
                  <c:pt idx="74">
                    <c:v>0</c:v>
                  </c:pt>
                  <c:pt idx="75">
                    <c:v>0</c:v>
                  </c:pt>
                  <c:pt idx="76">
                    <c:v>2E-3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5.0000000000000001E-3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5.9999999999999995E-4</c:v>
                  </c:pt>
                  <c:pt idx="87">
                    <c:v>0</c:v>
                  </c:pt>
                  <c:pt idx="88">
                    <c:v>5.0000000000000001E-4</c:v>
                  </c:pt>
                  <c:pt idx="89">
                    <c:v>0</c:v>
                  </c:pt>
                  <c:pt idx="90">
                    <c:v>4.0000000000000002E-4</c:v>
                  </c:pt>
                  <c:pt idx="91">
                    <c:v>8.0000000000000004E-4</c:v>
                  </c:pt>
                  <c:pt idx="92">
                    <c:v>8.9999999999999998E-4</c:v>
                  </c:pt>
                  <c:pt idx="93">
                    <c:v>8.9999999999999998E-4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4.0000000000000002E-4</c:v>
                  </c:pt>
                  <c:pt idx="98">
                    <c:v>0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0</c:v>
                  </c:pt>
                  <c:pt idx="104">
                    <c:v>5.0000000000000002E-5</c:v>
                  </c:pt>
                  <c:pt idx="105">
                    <c:v>0</c:v>
                  </c:pt>
                  <c:pt idx="106">
                    <c:v>2.0000000000000001E-4</c:v>
                  </c:pt>
                  <c:pt idx="107">
                    <c:v>1.5E-3</c:v>
                  </c:pt>
                  <c:pt idx="108">
                    <c:v>2.0000000000000001E-4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8.9999999999999998E-4</c:v>
                  </c:pt>
                  <c:pt idx="114">
                    <c:v>8.9999999999999998E-4</c:v>
                  </c:pt>
                  <c:pt idx="115">
                    <c:v>1E-4</c:v>
                  </c:pt>
                  <c:pt idx="116">
                    <c:v>5.0000000000000001E-4</c:v>
                  </c:pt>
                  <c:pt idx="117">
                    <c:v>3.0000000000000001E-3</c:v>
                  </c:pt>
                  <c:pt idx="118">
                    <c:v>3.5000000000000001E-3</c:v>
                  </c:pt>
                  <c:pt idx="119">
                    <c:v>1.4E-3</c:v>
                  </c:pt>
                  <c:pt idx="120">
                    <c:v>5.9999999999999995E-4</c:v>
                  </c:pt>
                  <c:pt idx="121">
                    <c:v>5.9999999999999995E-4</c:v>
                  </c:pt>
                  <c:pt idx="122">
                    <c:v>8.0000000000000004E-4</c:v>
                  </c:pt>
                  <c:pt idx="123">
                    <c:v>1.4E-3</c:v>
                  </c:pt>
                  <c:pt idx="124">
                    <c:v>6.9999999999999999E-4</c:v>
                  </c:pt>
                  <c:pt idx="125">
                    <c:v>2.0000000000000001E-4</c:v>
                  </c:pt>
                  <c:pt idx="126">
                    <c:v>1E-4</c:v>
                  </c:pt>
                  <c:pt idx="127">
                    <c:v>1E-4</c:v>
                  </c:pt>
                  <c:pt idx="128">
                    <c:v>6.9999999999999999E-4</c:v>
                  </c:pt>
                  <c:pt idx="129">
                    <c:v>5.0000000000000001E-4</c:v>
                  </c:pt>
                  <c:pt idx="130">
                    <c:v>1E-3</c:v>
                  </c:pt>
                  <c:pt idx="131">
                    <c:v>4.0000000000000002E-4</c:v>
                  </c:pt>
                  <c:pt idx="132">
                    <c:v>4.0000000000000002E-4</c:v>
                  </c:pt>
                  <c:pt idx="133">
                    <c:v>2.0000000000000001E-4</c:v>
                  </c:pt>
                  <c:pt idx="134">
                    <c:v>5.0000000000000001E-4</c:v>
                  </c:pt>
                  <c:pt idx="135">
                    <c:v>4.0000000000000002E-4</c:v>
                  </c:pt>
                  <c:pt idx="136">
                    <c:v>5.0000000000000001E-4</c:v>
                  </c:pt>
                  <c:pt idx="137">
                    <c:v>6.9999999999999999E-4</c:v>
                  </c:pt>
                  <c:pt idx="138">
                    <c:v>2.9999999999999997E-4</c:v>
                  </c:pt>
                  <c:pt idx="139">
                    <c:v>1E-4</c:v>
                  </c:pt>
                  <c:pt idx="140">
                    <c:v>2.0000000000000001E-4</c:v>
                  </c:pt>
                  <c:pt idx="141">
                    <c:v>1E-4</c:v>
                  </c:pt>
                  <c:pt idx="142">
                    <c:v>0</c:v>
                  </c:pt>
                  <c:pt idx="143">
                    <c:v>6.9999999999999999E-4</c:v>
                  </c:pt>
                  <c:pt idx="144">
                    <c:v>1E-4</c:v>
                  </c:pt>
                  <c:pt idx="145">
                    <c:v>0</c:v>
                  </c:pt>
                  <c:pt idx="146">
                    <c:v>6.9999999999999999E-4</c:v>
                  </c:pt>
                  <c:pt idx="147">
                    <c:v>0</c:v>
                  </c:pt>
                  <c:pt idx="148">
                    <c:v>1E-4</c:v>
                  </c:pt>
                  <c:pt idx="149">
                    <c:v>2.3999999999999998E-3</c:v>
                  </c:pt>
                  <c:pt idx="150">
                    <c:v>1.1000000000000001E-3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8.0000000000000004E-4</c:v>
                  </c:pt>
                  <c:pt idx="154">
                    <c:v>2.9999999999999997E-4</c:v>
                  </c:pt>
                  <c:pt idx="155">
                    <c:v>2.0000000000000001E-4</c:v>
                  </c:pt>
                  <c:pt idx="156">
                    <c:v>8.0000000000000004E-4</c:v>
                  </c:pt>
                  <c:pt idx="157">
                    <c:v>8.0000000000000004E-4</c:v>
                  </c:pt>
                  <c:pt idx="158">
                    <c:v>2.3E-3</c:v>
                  </c:pt>
                  <c:pt idx="159">
                    <c:v>2.7000000000000001E-3</c:v>
                  </c:pt>
                  <c:pt idx="160">
                    <c:v>8.0000000000000004E-4</c:v>
                  </c:pt>
                  <c:pt idx="161">
                    <c:v>8.9999999999999998E-4</c:v>
                  </c:pt>
                  <c:pt idx="162">
                    <c:v>8.0000000000000004E-4</c:v>
                  </c:pt>
                  <c:pt idx="163">
                    <c:v>2.0000000000000001E-4</c:v>
                  </c:pt>
                  <c:pt idx="164">
                    <c:v>4.0000000000000002E-4</c:v>
                  </c:pt>
                  <c:pt idx="165">
                    <c:v>2.9999999999999997E-4</c:v>
                  </c:pt>
                  <c:pt idx="166">
                    <c:v>2.0000000000000001E-4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  <c:pt idx="59">
                    <c:v>0</c:v>
                  </c:pt>
                  <c:pt idx="60">
                    <c:v>4.0000000000000002E-4</c:v>
                  </c:pt>
                  <c:pt idx="61">
                    <c:v>0</c:v>
                  </c:pt>
                  <c:pt idx="62">
                    <c:v>4.0000000000000001E-3</c:v>
                  </c:pt>
                  <c:pt idx="63">
                    <c:v>3.0000000000000001E-3</c:v>
                  </c:pt>
                  <c:pt idx="64">
                    <c:v>0</c:v>
                  </c:pt>
                  <c:pt idx="65">
                    <c:v>4.0000000000000001E-3</c:v>
                  </c:pt>
                  <c:pt idx="66">
                    <c:v>8.0000000000000002E-3</c:v>
                  </c:pt>
                  <c:pt idx="67">
                    <c:v>5.0000000000000001E-3</c:v>
                  </c:pt>
                  <c:pt idx="68">
                    <c:v>0</c:v>
                  </c:pt>
                  <c:pt idx="69">
                    <c:v>2.0000000000000001E-4</c:v>
                  </c:pt>
                  <c:pt idx="70">
                    <c:v>5.9999999999999995E-4</c:v>
                  </c:pt>
                  <c:pt idx="71">
                    <c:v>0</c:v>
                  </c:pt>
                  <c:pt idx="72">
                    <c:v>3.0000000000000001E-3</c:v>
                  </c:pt>
                  <c:pt idx="73">
                    <c:v>5.0000000000000001E-3</c:v>
                  </c:pt>
                  <c:pt idx="74">
                    <c:v>0</c:v>
                  </c:pt>
                  <c:pt idx="75">
                    <c:v>0</c:v>
                  </c:pt>
                  <c:pt idx="76">
                    <c:v>2E-3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5.0000000000000001E-3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5.9999999999999995E-4</c:v>
                  </c:pt>
                  <c:pt idx="87">
                    <c:v>0</c:v>
                  </c:pt>
                  <c:pt idx="88">
                    <c:v>5.0000000000000001E-4</c:v>
                  </c:pt>
                  <c:pt idx="89">
                    <c:v>0</c:v>
                  </c:pt>
                  <c:pt idx="90">
                    <c:v>4.0000000000000002E-4</c:v>
                  </c:pt>
                  <c:pt idx="91">
                    <c:v>8.0000000000000004E-4</c:v>
                  </c:pt>
                  <c:pt idx="92">
                    <c:v>8.9999999999999998E-4</c:v>
                  </c:pt>
                  <c:pt idx="93">
                    <c:v>8.9999999999999998E-4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4.0000000000000002E-4</c:v>
                  </c:pt>
                  <c:pt idx="98">
                    <c:v>0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1E-4</c:v>
                  </c:pt>
                  <c:pt idx="102">
                    <c:v>1E-4</c:v>
                  </c:pt>
                  <c:pt idx="103">
                    <c:v>0</c:v>
                  </c:pt>
                  <c:pt idx="104">
                    <c:v>5.0000000000000002E-5</c:v>
                  </c:pt>
                  <c:pt idx="105">
                    <c:v>0</c:v>
                  </c:pt>
                  <c:pt idx="106">
                    <c:v>2.0000000000000001E-4</c:v>
                  </c:pt>
                  <c:pt idx="107">
                    <c:v>1.5E-3</c:v>
                  </c:pt>
                  <c:pt idx="108">
                    <c:v>2.0000000000000001E-4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8.9999999999999998E-4</c:v>
                  </c:pt>
                  <c:pt idx="114">
                    <c:v>8.9999999999999998E-4</c:v>
                  </c:pt>
                  <c:pt idx="115">
                    <c:v>1E-4</c:v>
                  </c:pt>
                  <c:pt idx="116">
                    <c:v>5.0000000000000001E-4</c:v>
                  </c:pt>
                  <c:pt idx="117">
                    <c:v>3.0000000000000001E-3</c:v>
                  </c:pt>
                  <c:pt idx="118">
                    <c:v>3.5000000000000001E-3</c:v>
                  </c:pt>
                  <c:pt idx="119">
                    <c:v>1.4E-3</c:v>
                  </c:pt>
                  <c:pt idx="120">
                    <c:v>5.9999999999999995E-4</c:v>
                  </c:pt>
                  <c:pt idx="121">
                    <c:v>5.9999999999999995E-4</c:v>
                  </c:pt>
                  <c:pt idx="122">
                    <c:v>8.0000000000000004E-4</c:v>
                  </c:pt>
                  <c:pt idx="123">
                    <c:v>1.4E-3</c:v>
                  </c:pt>
                  <c:pt idx="124">
                    <c:v>6.9999999999999999E-4</c:v>
                  </c:pt>
                  <c:pt idx="125">
                    <c:v>2.0000000000000001E-4</c:v>
                  </c:pt>
                  <c:pt idx="126">
                    <c:v>1E-4</c:v>
                  </c:pt>
                  <c:pt idx="127">
                    <c:v>1E-4</c:v>
                  </c:pt>
                  <c:pt idx="128">
                    <c:v>6.9999999999999999E-4</c:v>
                  </c:pt>
                  <c:pt idx="129">
                    <c:v>5.0000000000000001E-4</c:v>
                  </c:pt>
                  <c:pt idx="130">
                    <c:v>1E-3</c:v>
                  </c:pt>
                  <c:pt idx="131">
                    <c:v>4.0000000000000002E-4</c:v>
                  </c:pt>
                  <c:pt idx="132">
                    <c:v>4.0000000000000002E-4</c:v>
                  </c:pt>
                  <c:pt idx="133">
                    <c:v>2.0000000000000001E-4</c:v>
                  </c:pt>
                  <c:pt idx="134">
                    <c:v>5.0000000000000001E-4</c:v>
                  </c:pt>
                  <c:pt idx="135">
                    <c:v>4.0000000000000002E-4</c:v>
                  </c:pt>
                  <c:pt idx="136">
                    <c:v>5.0000000000000001E-4</c:v>
                  </c:pt>
                  <c:pt idx="137">
                    <c:v>6.9999999999999999E-4</c:v>
                  </c:pt>
                  <c:pt idx="138">
                    <c:v>2.9999999999999997E-4</c:v>
                  </c:pt>
                  <c:pt idx="139">
                    <c:v>1E-4</c:v>
                  </c:pt>
                  <c:pt idx="140">
                    <c:v>2.0000000000000001E-4</c:v>
                  </c:pt>
                  <c:pt idx="141">
                    <c:v>1E-4</c:v>
                  </c:pt>
                  <c:pt idx="142">
                    <c:v>0</c:v>
                  </c:pt>
                  <c:pt idx="143">
                    <c:v>6.9999999999999999E-4</c:v>
                  </c:pt>
                  <c:pt idx="144">
                    <c:v>1E-4</c:v>
                  </c:pt>
                  <c:pt idx="145">
                    <c:v>0</c:v>
                  </c:pt>
                  <c:pt idx="146">
                    <c:v>6.9999999999999999E-4</c:v>
                  </c:pt>
                  <c:pt idx="147">
                    <c:v>0</c:v>
                  </c:pt>
                  <c:pt idx="148">
                    <c:v>1E-4</c:v>
                  </c:pt>
                  <c:pt idx="149">
                    <c:v>2.3999999999999998E-3</c:v>
                  </c:pt>
                  <c:pt idx="150">
                    <c:v>1.1000000000000001E-3</c:v>
                  </c:pt>
                  <c:pt idx="151">
                    <c:v>2.0000000000000001E-4</c:v>
                  </c:pt>
                  <c:pt idx="152">
                    <c:v>2.0000000000000001E-4</c:v>
                  </c:pt>
                  <c:pt idx="153">
                    <c:v>8.0000000000000004E-4</c:v>
                  </c:pt>
                  <c:pt idx="154">
                    <c:v>2.9999999999999997E-4</c:v>
                  </c:pt>
                  <c:pt idx="155">
                    <c:v>2.0000000000000001E-4</c:v>
                  </c:pt>
                  <c:pt idx="156">
                    <c:v>8.0000000000000004E-4</c:v>
                  </c:pt>
                  <c:pt idx="157">
                    <c:v>8.0000000000000004E-4</c:v>
                  </c:pt>
                  <c:pt idx="158">
                    <c:v>2.3E-3</c:v>
                  </c:pt>
                  <c:pt idx="159">
                    <c:v>2.7000000000000001E-3</c:v>
                  </c:pt>
                  <c:pt idx="160">
                    <c:v>8.0000000000000004E-4</c:v>
                  </c:pt>
                  <c:pt idx="161">
                    <c:v>8.9999999999999998E-4</c:v>
                  </c:pt>
                  <c:pt idx="162">
                    <c:v>8.0000000000000004E-4</c:v>
                  </c:pt>
                  <c:pt idx="163">
                    <c:v>2.0000000000000001E-4</c:v>
                  </c:pt>
                  <c:pt idx="164">
                    <c:v>4.0000000000000002E-4</c:v>
                  </c:pt>
                  <c:pt idx="165">
                    <c:v>2.9999999999999997E-4</c:v>
                  </c:pt>
                  <c:pt idx="166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Active!$I$21:$I$980</c:f>
              <c:numCache>
                <c:formatCode>General</c:formatCode>
                <c:ptCount val="960"/>
                <c:pt idx="0">
                  <c:v>-5.0447999965399504E-3</c:v>
                </c:pt>
                <c:pt idx="3">
                  <c:v>-1.3236399994639214E-2</c:v>
                </c:pt>
                <c:pt idx="4">
                  <c:v>5.884999998670537E-3</c:v>
                </c:pt>
                <c:pt idx="5">
                  <c:v>7.4503000068943948E-3</c:v>
                </c:pt>
                <c:pt idx="6">
                  <c:v>-2.7747999993152916E-3</c:v>
                </c:pt>
                <c:pt idx="7">
                  <c:v>1.3211700003012083E-2</c:v>
                </c:pt>
                <c:pt idx="8">
                  <c:v>1.5959100004693028E-2</c:v>
                </c:pt>
                <c:pt idx="10">
                  <c:v>1.4267000005929731E-3</c:v>
                </c:pt>
                <c:pt idx="11">
                  <c:v>3.1557999973301776E-3</c:v>
                </c:pt>
                <c:pt idx="12">
                  <c:v>-3.4446999998181127E-3</c:v>
                </c:pt>
                <c:pt idx="13">
                  <c:v>3.1788000051165E-3</c:v>
                </c:pt>
                <c:pt idx="14">
                  <c:v>6.9301999974413775E-3</c:v>
                </c:pt>
                <c:pt idx="15">
                  <c:v>2.4537000062991865E-3</c:v>
                </c:pt>
                <c:pt idx="16">
                  <c:v>1.4715999997861218E-2</c:v>
                </c:pt>
                <c:pt idx="17">
                  <c:v>8.7722999960533343E-3</c:v>
                </c:pt>
                <c:pt idx="18">
                  <c:v>7.7958000038051978E-3</c:v>
                </c:pt>
                <c:pt idx="19">
                  <c:v>7.1815999981481582E-3</c:v>
                </c:pt>
                <c:pt idx="20">
                  <c:v>1.4405100002477411E-2</c:v>
                </c:pt>
                <c:pt idx="21">
                  <c:v>6.1908999996376224E-3</c:v>
                </c:pt>
                <c:pt idx="22">
                  <c:v>-7.6763000033679418E-3</c:v>
                </c:pt>
                <c:pt idx="23">
                  <c:v>-2.531400001316797E-3</c:v>
                </c:pt>
                <c:pt idx="24">
                  <c:v>-8.812799998850096E-3</c:v>
                </c:pt>
                <c:pt idx="25">
                  <c:v>6.3693000047351234E-3</c:v>
                </c:pt>
                <c:pt idx="26">
                  <c:v>6.6770000557880849E-4</c:v>
                </c:pt>
                <c:pt idx="27">
                  <c:v>-1.32790000498062E-3</c:v>
                </c:pt>
                <c:pt idx="29">
                  <c:v>-5.9809999947901815E-3</c:v>
                </c:pt>
                <c:pt idx="34">
                  <c:v>7.2290000025532208E-3</c:v>
                </c:pt>
                <c:pt idx="64">
                  <c:v>5.7204400000046007E-2</c:v>
                </c:pt>
                <c:pt idx="68">
                  <c:v>4.003779999766266E-2</c:v>
                </c:pt>
                <c:pt idx="71">
                  <c:v>4.9303400002827402E-2</c:v>
                </c:pt>
                <c:pt idx="74">
                  <c:v>3.9133199999923818E-2</c:v>
                </c:pt>
                <c:pt idx="77">
                  <c:v>5.0654600003326777E-2</c:v>
                </c:pt>
                <c:pt idx="78">
                  <c:v>3.4335000003920868E-2</c:v>
                </c:pt>
                <c:pt idx="79">
                  <c:v>3.7856400005694013E-2</c:v>
                </c:pt>
                <c:pt idx="80">
                  <c:v>5.8959199996024836E-2</c:v>
                </c:pt>
                <c:pt idx="83">
                  <c:v>5.8369099999254104E-2</c:v>
                </c:pt>
                <c:pt idx="85">
                  <c:v>4.8415600002044812E-2</c:v>
                </c:pt>
                <c:pt idx="89">
                  <c:v>5.3922099999908824E-2</c:v>
                </c:pt>
                <c:pt idx="94">
                  <c:v>5.4290499996568542E-2</c:v>
                </c:pt>
                <c:pt idx="105">
                  <c:v>6.7008799996983726E-2</c:v>
                </c:pt>
                <c:pt idx="109">
                  <c:v>7.1373500002664514E-2</c:v>
                </c:pt>
                <c:pt idx="112">
                  <c:v>6.1476300004869699E-2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73-48BF-883D-CC787DD1AA4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Active!$D$21:$D$33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Active!$J$21:$J$980</c:f>
              <c:numCache>
                <c:formatCode>General</c:formatCode>
                <c:ptCount val="960"/>
                <c:pt idx="9">
                  <c:v>2.725000013015233E-4</c:v>
                </c:pt>
                <c:pt idx="28">
                  <c:v>-4.0893999976105988E-3</c:v>
                </c:pt>
                <c:pt idx="36">
                  <c:v>-1.7862999957287684E-3</c:v>
                </c:pt>
                <c:pt idx="48">
                  <c:v>1.0312000013072975E-3</c:v>
                </c:pt>
                <c:pt idx="59">
                  <c:v>3.1626000003598165E-2</c:v>
                </c:pt>
                <c:pt idx="61">
                  <c:v>3.212599999824306E-2</c:v>
                </c:pt>
                <c:pt idx="75">
                  <c:v>4.2342499997175764E-2</c:v>
                </c:pt>
                <c:pt idx="84">
                  <c:v>5.3697000003012363E-2</c:v>
                </c:pt>
                <c:pt idx="87">
                  <c:v>5.3624500003934372E-2</c:v>
                </c:pt>
                <c:pt idx="90">
                  <c:v>5.8878400006506126E-2</c:v>
                </c:pt>
                <c:pt idx="91">
                  <c:v>5.6349999998928979E-2</c:v>
                </c:pt>
                <c:pt idx="92">
                  <c:v>5.5759299997589551E-2</c:v>
                </c:pt>
                <c:pt idx="93">
                  <c:v>5.4834200003824662E-2</c:v>
                </c:pt>
                <c:pt idx="95">
                  <c:v>5.8269799999834504E-2</c:v>
                </c:pt>
                <c:pt idx="96">
                  <c:v>6.0293299997283611E-2</c:v>
                </c:pt>
                <c:pt idx="98">
                  <c:v>6.2042599995038472E-2</c:v>
                </c:pt>
                <c:pt idx="103">
                  <c:v>6.3054699996428099E-2</c:v>
                </c:pt>
                <c:pt idx="110">
                  <c:v>6.1487200000556186E-2</c:v>
                </c:pt>
                <c:pt idx="111">
                  <c:v>6.4857700002903584E-2</c:v>
                </c:pt>
                <c:pt idx="120">
                  <c:v>6.5746000000217464E-2</c:v>
                </c:pt>
                <c:pt idx="121">
                  <c:v>6.4393000000563916E-2</c:v>
                </c:pt>
                <c:pt idx="122">
                  <c:v>6.5044399998441804E-2</c:v>
                </c:pt>
                <c:pt idx="123">
                  <c:v>6.5886500000488013E-2</c:v>
                </c:pt>
                <c:pt idx="124">
                  <c:v>6.6523700006655417E-2</c:v>
                </c:pt>
                <c:pt idx="155">
                  <c:v>8.5961299999326002E-2</c:v>
                </c:pt>
                <c:pt idx="156">
                  <c:v>8.6916099993686657E-2</c:v>
                </c:pt>
                <c:pt idx="157">
                  <c:v>8.9039600003161468E-2</c:v>
                </c:pt>
                <c:pt idx="158">
                  <c:v>9.1244899995217565E-2</c:v>
                </c:pt>
                <c:pt idx="159">
                  <c:v>9.9480900003982242E-2</c:v>
                </c:pt>
                <c:pt idx="160">
                  <c:v>9.486559999641031E-2</c:v>
                </c:pt>
                <c:pt idx="161">
                  <c:v>0.1013052999987849</c:v>
                </c:pt>
                <c:pt idx="162">
                  <c:v>0.10233159999916097</c:v>
                </c:pt>
                <c:pt idx="163">
                  <c:v>0.10822860000189394</c:v>
                </c:pt>
                <c:pt idx="164">
                  <c:v>0.12650549999671057</c:v>
                </c:pt>
                <c:pt idx="165">
                  <c:v>0.13338839999778429</c:v>
                </c:pt>
                <c:pt idx="166">
                  <c:v>0.1410115999970003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73-48BF-883D-CC787DD1AA4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plus>
            <c:min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Active!$K$21:$K$980</c:f>
              <c:numCache>
                <c:formatCode>General</c:formatCode>
                <c:ptCount val="960"/>
                <c:pt idx="30">
                  <c:v>1.2870400001702365E-2</c:v>
                </c:pt>
                <c:pt idx="31">
                  <c:v>4.8091999997268431E-3</c:v>
                </c:pt>
                <c:pt idx="32">
                  <c:v>-1.3767299999017268E-2</c:v>
                </c:pt>
                <c:pt idx="35">
                  <c:v>-1.8062999952235259E-3</c:v>
                </c:pt>
                <c:pt idx="38">
                  <c:v>-5.517699995834846E-3</c:v>
                </c:pt>
                <c:pt idx="39">
                  <c:v>1.0683000000426546E-2</c:v>
                </c:pt>
                <c:pt idx="40">
                  <c:v>8.3094000001437962E-3</c:v>
                </c:pt>
                <c:pt idx="41">
                  <c:v>-2.0675999985542148E-3</c:v>
                </c:pt>
                <c:pt idx="42">
                  <c:v>8.6463999978150241E-3</c:v>
                </c:pt>
                <c:pt idx="43">
                  <c:v>8.048600000620354E-3</c:v>
                </c:pt>
                <c:pt idx="44">
                  <c:v>8.0333000005339272E-3</c:v>
                </c:pt>
                <c:pt idx="45">
                  <c:v>8.0283999996026978E-3</c:v>
                </c:pt>
                <c:pt idx="46">
                  <c:v>-3.4040000173263252E-4</c:v>
                </c:pt>
                <c:pt idx="47">
                  <c:v>9.3120000383350998E-4</c:v>
                </c:pt>
                <c:pt idx="49">
                  <c:v>1.4547000027960166E-3</c:v>
                </c:pt>
                <c:pt idx="50">
                  <c:v>1.2648200005060062E-2</c:v>
                </c:pt>
                <c:pt idx="51">
                  <c:v>4.0433000031043775E-3</c:v>
                </c:pt>
                <c:pt idx="52">
                  <c:v>-8.2019999972544611E-3</c:v>
                </c:pt>
                <c:pt idx="53">
                  <c:v>1.5775800005940255E-2</c:v>
                </c:pt>
                <c:pt idx="54">
                  <c:v>1.5469300000404473E-2</c:v>
                </c:pt>
                <c:pt idx="55">
                  <c:v>-5.517699995834846E-3</c:v>
                </c:pt>
                <c:pt idx="56">
                  <c:v>1.6655100000207312E-2</c:v>
                </c:pt>
                <c:pt idx="57">
                  <c:v>1.0153500006708782E-2</c:v>
                </c:pt>
                <c:pt idx="58">
                  <c:v>2.854490000026999E-2</c:v>
                </c:pt>
                <c:pt idx="60">
                  <c:v>3.182599999854574E-2</c:v>
                </c:pt>
                <c:pt idx="62">
                  <c:v>2.8849499998614192E-2</c:v>
                </c:pt>
                <c:pt idx="63">
                  <c:v>3.9204399996378925E-2</c:v>
                </c:pt>
                <c:pt idx="65">
                  <c:v>3.4837200000765733E-2</c:v>
                </c:pt>
                <c:pt idx="66">
                  <c:v>4.18372000058298E-2</c:v>
                </c:pt>
                <c:pt idx="67">
                  <c:v>4.4623000001593027E-2</c:v>
                </c:pt>
                <c:pt idx="69">
                  <c:v>3.734709999844199E-2</c:v>
                </c:pt>
                <c:pt idx="70">
                  <c:v>3.4556400001747534E-2</c:v>
                </c:pt>
                <c:pt idx="72">
                  <c:v>3.3509000000776723E-2</c:v>
                </c:pt>
                <c:pt idx="73">
                  <c:v>3.3509000000776723E-2</c:v>
                </c:pt>
                <c:pt idx="76">
                  <c:v>4.334250000101747E-2</c:v>
                </c:pt>
                <c:pt idx="81">
                  <c:v>5.8523400002741255E-2</c:v>
                </c:pt>
                <c:pt idx="82">
                  <c:v>5.2266300001065247E-2</c:v>
                </c:pt>
                <c:pt idx="86">
                  <c:v>5.4100999994261656E-2</c:v>
                </c:pt>
                <c:pt idx="88">
                  <c:v>5.3203800001938362E-2</c:v>
                </c:pt>
                <c:pt idx="97">
                  <c:v>5.9202600001299288E-2</c:v>
                </c:pt>
                <c:pt idx="99">
                  <c:v>6.2142599999788217E-2</c:v>
                </c:pt>
                <c:pt idx="100">
                  <c:v>6.1614199999894481E-2</c:v>
                </c:pt>
                <c:pt idx="101">
                  <c:v>6.1937699996633455E-2</c:v>
                </c:pt>
                <c:pt idx="102">
                  <c:v>6.1789100000169128E-2</c:v>
                </c:pt>
                <c:pt idx="104">
                  <c:v>6.3084699999308214E-2</c:v>
                </c:pt>
                <c:pt idx="106">
                  <c:v>6.2487000002874993E-2</c:v>
                </c:pt>
                <c:pt idx="107">
                  <c:v>6.3544399999955203E-2</c:v>
                </c:pt>
                <c:pt idx="108">
                  <c:v>6.1483799996494781E-2</c:v>
                </c:pt>
                <c:pt idx="113">
                  <c:v>6.8027700006496161E-2</c:v>
                </c:pt>
                <c:pt idx="114">
                  <c:v>6.496980000520125E-2</c:v>
                </c:pt>
                <c:pt idx="115">
                  <c:v>6.3000399997690693E-2</c:v>
                </c:pt>
                <c:pt idx="116">
                  <c:v>6.4365999998699408E-2</c:v>
                </c:pt>
                <c:pt idx="117">
                  <c:v>6.3789500003622379E-2</c:v>
                </c:pt>
                <c:pt idx="118">
                  <c:v>6.6759499997715466E-2</c:v>
                </c:pt>
                <c:pt idx="119">
                  <c:v>6.5866700002516154E-2</c:v>
                </c:pt>
                <c:pt idx="125">
                  <c:v>6.6445099997508805E-2</c:v>
                </c:pt>
                <c:pt idx="126">
                  <c:v>6.5884399999049492E-2</c:v>
                </c:pt>
                <c:pt idx="127">
                  <c:v>6.6221599998243619E-2</c:v>
                </c:pt>
                <c:pt idx="128">
                  <c:v>6.3012900005560368E-2</c:v>
                </c:pt>
                <c:pt idx="129">
                  <c:v>6.3792400003876537E-2</c:v>
                </c:pt>
                <c:pt idx="130">
                  <c:v>6.8451000006461982E-2</c:v>
                </c:pt>
                <c:pt idx="131">
                  <c:v>6.5683799999533221E-2</c:v>
                </c:pt>
                <c:pt idx="132">
                  <c:v>7.0764299998700153E-2</c:v>
                </c:pt>
                <c:pt idx="133">
                  <c:v>6.7087800001900177E-2</c:v>
                </c:pt>
                <c:pt idx="134">
                  <c:v>6.9539199997961987E-2</c:v>
                </c:pt>
                <c:pt idx="135">
                  <c:v>6.7772000002150889E-2</c:v>
                </c:pt>
                <c:pt idx="136">
                  <c:v>6.8953100002545398E-2</c:v>
                </c:pt>
                <c:pt idx="137">
                  <c:v>7.0313800002622884E-2</c:v>
                </c:pt>
                <c:pt idx="138">
                  <c:v>6.593799999973271E-2</c:v>
                </c:pt>
                <c:pt idx="139">
                  <c:v>6.9892200001049787E-2</c:v>
                </c:pt>
                <c:pt idx="140">
                  <c:v>7.1642900002188981E-2</c:v>
                </c:pt>
                <c:pt idx="141">
                  <c:v>7.2897700003522914E-2</c:v>
                </c:pt>
                <c:pt idx="142">
                  <c:v>6.8745800002943724E-2</c:v>
                </c:pt>
                <c:pt idx="143">
                  <c:v>7.4416299998119939E-2</c:v>
                </c:pt>
                <c:pt idx="144">
                  <c:v>7.29907999993884E-2</c:v>
                </c:pt>
                <c:pt idx="145">
                  <c:v>7.4980599994887598E-2</c:v>
                </c:pt>
                <c:pt idx="146">
                  <c:v>7.5408600001537707E-2</c:v>
                </c:pt>
                <c:pt idx="147">
                  <c:v>7.497700000385521E-2</c:v>
                </c:pt>
                <c:pt idx="148">
                  <c:v>7.4997000003349967E-2</c:v>
                </c:pt>
                <c:pt idx="149">
                  <c:v>7.6304900001559872E-2</c:v>
                </c:pt>
                <c:pt idx="150">
                  <c:v>7.7537700002721976E-2</c:v>
                </c:pt>
                <c:pt idx="151">
                  <c:v>7.7619800002139527E-2</c:v>
                </c:pt>
                <c:pt idx="152">
                  <c:v>7.8287600001203828E-2</c:v>
                </c:pt>
                <c:pt idx="153">
                  <c:v>7.8356000005442183E-2</c:v>
                </c:pt>
                <c:pt idx="154">
                  <c:v>7.9284200000984129E-2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273-48BF-883D-CC787DD1AA4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plus>
            <c:min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Active!$L$21:$L$980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73-48BF-883D-CC787DD1AA4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plus>
            <c:min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Active!$M$21:$M$980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73-48BF-883D-CC787DD1AA4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plus>
            <c:min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Active!$N$21:$N$980</c:f>
              <c:numCache>
                <c:formatCode>General</c:formatCode>
                <c:ptCount val="960"/>
                <c:pt idx="35">
                  <c:v>-1.8062999952235259E-3</c:v>
                </c:pt>
                <c:pt idx="47">
                  <c:v>9.3120000383350998E-4</c:v>
                </c:pt>
                <c:pt idx="49">
                  <c:v>1.4547000027960166E-3</c:v>
                </c:pt>
                <c:pt idx="51">
                  <c:v>4.0433000031043775E-3</c:v>
                </c:pt>
                <c:pt idx="52">
                  <c:v>-8.2019999972544611E-3</c:v>
                </c:pt>
                <c:pt idx="72">
                  <c:v>3.3509000000776723E-2</c:v>
                </c:pt>
                <c:pt idx="109">
                  <c:v>7.1373500002664514E-2</c:v>
                </c:pt>
                <c:pt idx="112">
                  <c:v>6.1476300004869699E-2</c:v>
                </c:pt>
                <c:pt idx="148">
                  <c:v>7.4997000003349967E-2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73-48BF-883D-CC787DD1AA4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Active!$O$21:$O$980</c:f>
              <c:numCache>
                <c:formatCode>General</c:formatCode>
                <c:ptCount val="960"/>
                <c:pt idx="0">
                  <c:v>-7.626725422401974E-2</c:v>
                </c:pt>
                <c:pt idx="1">
                  <c:v>-7.5912825020586799E-2</c:v>
                </c:pt>
                <c:pt idx="2">
                  <c:v>-7.5841939179900217E-2</c:v>
                </c:pt>
                <c:pt idx="3">
                  <c:v>-7.4879384080050765E-2</c:v>
                </c:pt>
                <c:pt idx="4">
                  <c:v>-7.4274989017354603E-2</c:v>
                </c:pt>
                <c:pt idx="5">
                  <c:v>-6.8682469270554922E-2</c:v>
                </c:pt>
                <c:pt idx="6">
                  <c:v>-6.8432503411291701E-2</c:v>
                </c:pt>
                <c:pt idx="7">
                  <c:v>-6.733190746378942E-2</c:v>
                </c:pt>
                <c:pt idx="8">
                  <c:v>-6.0832795122945496E-2</c:v>
                </c:pt>
                <c:pt idx="9">
                  <c:v>-5.8885299920924533E-2</c:v>
                </c:pt>
                <c:pt idx="10">
                  <c:v>-5.8191364848940046E-2</c:v>
                </c:pt>
                <c:pt idx="11">
                  <c:v>-5.7247463917692337E-2</c:v>
                </c:pt>
                <c:pt idx="12">
                  <c:v>-5.6930343051462863E-2</c:v>
                </c:pt>
                <c:pt idx="13">
                  <c:v>-5.6911688882861133E-2</c:v>
                </c:pt>
                <c:pt idx="14">
                  <c:v>-5.6680377192199635E-2</c:v>
                </c:pt>
                <c:pt idx="15">
                  <c:v>-5.6661723023597899E-2</c:v>
                </c:pt>
                <c:pt idx="16">
                  <c:v>-5.6628145520114782E-2</c:v>
                </c:pt>
                <c:pt idx="17">
                  <c:v>-5.6519951342224733E-2</c:v>
                </c:pt>
                <c:pt idx="18">
                  <c:v>-5.6501297173622997E-2</c:v>
                </c:pt>
                <c:pt idx="19">
                  <c:v>-5.6449065501538137E-2</c:v>
                </c:pt>
                <c:pt idx="20">
                  <c:v>-5.6430411332936407E-2</c:v>
                </c:pt>
                <c:pt idx="21">
                  <c:v>-5.6378179660851555E-2</c:v>
                </c:pt>
                <c:pt idx="22">
                  <c:v>-5.6288639651563235E-2</c:v>
                </c:pt>
                <c:pt idx="23">
                  <c:v>-5.5665590420265337E-2</c:v>
                </c:pt>
                <c:pt idx="24">
                  <c:v>-5.5523818738892165E-2</c:v>
                </c:pt>
                <c:pt idx="25">
                  <c:v>-5.4617226144847916E-2</c:v>
                </c:pt>
                <c:pt idx="26">
                  <c:v>-5.4348606116982959E-2</c:v>
                </c:pt>
                <c:pt idx="27">
                  <c:v>-5.4154602763524934E-2</c:v>
                </c:pt>
                <c:pt idx="28">
                  <c:v>-5.2457073420767192E-2</c:v>
                </c:pt>
                <c:pt idx="29">
                  <c:v>-5.1069203276798217E-2</c:v>
                </c:pt>
                <c:pt idx="33">
                  <c:v>-5.0166341516474325E-2</c:v>
                </c:pt>
                <c:pt idx="36">
                  <c:v>-4.9946222326973863E-2</c:v>
                </c:pt>
                <c:pt idx="48">
                  <c:v>-3.1198782882231768E-2</c:v>
                </c:pt>
                <c:pt idx="59">
                  <c:v>-1.0738890759850545E-2</c:v>
                </c:pt>
                <c:pt idx="61">
                  <c:v>-1.0738890759850545E-2</c:v>
                </c:pt>
                <c:pt idx="64">
                  <c:v>-8.9779372438469063E-3</c:v>
                </c:pt>
                <c:pt idx="68">
                  <c:v>-4.7919418096179223E-3</c:v>
                </c:pt>
                <c:pt idx="71">
                  <c:v>-4.6128617910412839E-3</c:v>
                </c:pt>
                <c:pt idx="74">
                  <c:v>-2.6205965843761475E-3</c:v>
                </c:pt>
                <c:pt idx="75">
                  <c:v>-2.549710743689565E-3</c:v>
                </c:pt>
                <c:pt idx="77">
                  <c:v>-2.0162015216799861E-3</c:v>
                </c:pt>
                <c:pt idx="78">
                  <c:v>2.2071022497524573E-3</c:v>
                </c:pt>
                <c:pt idx="79">
                  <c:v>2.8114973124486187E-3</c:v>
                </c:pt>
                <c:pt idx="80">
                  <c:v>3.274120693771615E-3</c:v>
                </c:pt>
                <c:pt idx="83">
                  <c:v>7.4414619593988623E-3</c:v>
                </c:pt>
                <c:pt idx="84">
                  <c:v>7.6541194814586239E-3</c:v>
                </c:pt>
                <c:pt idx="85">
                  <c:v>7.795891162831789E-3</c:v>
                </c:pt>
                <c:pt idx="87">
                  <c:v>8.8666404405712967E-3</c:v>
                </c:pt>
                <c:pt idx="89">
                  <c:v>1.4865821062888765E-2</c:v>
                </c:pt>
                <c:pt idx="90">
                  <c:v>1.4974015240778821E-2</c:v>
                </c:pt>
                <c:pt idx="91">
                  <c:v>1.5078478584948526E-2</c:v>
                </c:pt>
                <c:pt idx="92">
                  <c:v>1.5149364425635109E-2</c:v>
                </c:pt>
                <c:pt idx="93">
                  <c:v>1.5399330284898344E-2</c:v>
                </c:pt>
                <c:pt idx="94">
                  <c:v>1.55075244627884E-2</c:v>
                </c:pt>
                <c:pt idx="95">
                  <c:v>1.5951493675509645E-2</c:v>
                </c:pt>
                <c:pt idx="96">
                  <c:v>1.5970147844111382E-2</c:v>
                </c:pt>
                <c:pt idx="97">
                  <c:v>1.6041033684797965E-2</c:v>
                </c:pt>
                <c:pt idx="98">
                  <c:v>2.0518034149213993E-2</c:v>
                </c:pt>
                <c:pt idx="99">
                  <c:v>2.0518034149213993E-2</c:v>
                </c:pt>
                <c:pt idx="100">
                  <c:v>2.0622497493383699E-2</c:v>
                </c:pt>
                <c:pt idx="101">
                  <c:v>2.0641151661985435E-2</c:v>
                </c:pt>
                <c:pt idx="102">
                  <c:v>2.0872463352646933E-2</c:v>
                </c:pt>
                <c:pt idx="103">
                  <c:v>2.1051543371223572E-2</c:v>
                </c:pt>
                <c:pt idx="104">
                  <c:v>2.1051543371223572E-2</c:v>
                </c:pt>
                <c:pt idx="105">
                  <c:v>2.1062735872384608E-2</c:v>
                </c:pt>
                <c:pt idx="106">
                  <c:v>2.1458204246741358E-2</c:v>
                </c:pt>
                <c:pt idx="107">
                  <c:v>2.1614899262995924E-2</c:v>
                </c:pt>
                <c:pt idx="108">
                  <c:v>2.1995444302471287E-2</c:v>
                </c:pt>
                <c:pt idx="109">
                  <c:v>2.2558800194243625E-2</c:v>
                </c:pt>
                <c:pt idx="110">
                  <c:v>2.2823689388388246E-2</c:v>
                </c:pt>
                <c:pt idx="111">
                  <c:v>2.2879651894193442E-2</c:v>
                </c:pt>
                <c:pt idx="112">
                  <c:v>2.3021423575566621E-2</c:v>
                </c:pt>
                <c:pt idx="113">
                  <c:v>2.3252735266228119E-2</c:v>
                </c:pt>
                <c:pt idx="114">
                  <c:v>2.3413161116203021E-2</c:v>
                </c:pt>
                <c:pt idx="115">
                  <c:v>2.7136533169109009E-2</c:v>
                </c:pt>
                <c:pt idx="116">
                  <c:v>2.7315613187685661E-2</c:v>
                </c:pt>
                <c:pt idx="117">
                  <c:v>2.7334267356287384E-2</c:v>
                </c:pt>
                <c:pt idx="118">
                  <c:v>2.7707350728322061E-2</c:v>
                </c:pt>
                <c:pt idx="119">
                  <c:v>2.8363977463103082E-2</c:v>
                </c:pt>
                <c:pt idx="120">
                  <c:v>2.8807946675824328E-2</c:v>
                </c:pt>
                <c:pt idx="121">
                  <c:v>2.8845255013027801E-2</c:v>
                </c:pt>
                <c:pt idx="122">
                  <c:v>2.9076566703689286E-2</c:v>
                </c:pt>
                <c:pt idx="123">
                  <c:v>2.9236992553664201E-2</c:v>
                </c:pt>
                <c:pt idx="124">
                  <c:v>2.9520535916410545E-2</c:v>
                </c:pt>
                <c:pt idx="125">
                  <c:v>3.0124930979106707E-2</c:v>
                </c:pt>
                <c:pt idx="126">
                  <c:v>3.3553567168105314E-2</c:v>
                </c:pt>
                <c:pt idx="127">
                  <c:v>3.3837110530851658E-2</c:v>
                </c:pt>
                <c:pt idx="128">
                  <c:v>3.4131846394759052E-2</c:v>
                </c:pt>
                <c:pt idx="129">
                  <c:v>3.9672134469473888E-2</c:v>
                </c:pt>
                <c:pt idx="130">
                  <c:v>4.0560072894916394E-2</c:v>
                </c:pt>
                <c:pt idx="131">
                  <c:v>4.0649612904204713E-2</c:v>
                </c:pt>
                <c:pt idx="132">
                  <c:v>4.1824825526113912E-2</c:v>
                </c:pt>
                <c:pt idx="133">
                  <c:v>4.1843479694715649E-2</c:v>
                </c:pt>
                <c:pt idx="134">
                  <c:v>4.2074791385377147E-2</c:v>
                </c:pt>
                <c:pt idx="135">
                  <c:v>4.2164331394665466E-2</c:v>
                </c:pt>
                <c:pt idx="136">
                  <c:v>4.7435999441515331E-2</c:v>
                </c:pt>
                <c:pt idx="137">
                  <c:v>4.7738196972863411E-2</c:v>
                </c:pt>
                <c:pt idx="138">
                  <c:v>4.8805215416882555E-2</c:v>
                </c:pt>
                <c:pt idx="139">
                  <c:v>4.9499150488867064E-2</c:v>
                </c:pt>
                <c:pt idx="140">
                  <c:v>5.2412931624457801E-2</c:v>
                </c:pt>
                <c:pt idx="141">
                  <c:v>5.3472488401036286E-2</c:v>
                </c:pt>
                <c:pt idx="142">
                  <c:v>5.3558297576604255E-2</c:v>
                </c:pt>
                <c:pt idx="143">
                  <c:v>5.3614260082409451E-2</c:v>
                </c:pt>
                <c:pt idx="144">
                  <c:v>5.4864089378725597E-2</c:v>
                </c:pt>
                <c:pt idx="145">
                  <c:v>5.9841021561668054E-2</c:v>
                </c:pt>
                <c:pt idx="146">
                  <c:v>6.0736421654551273E-2</c:v>
                </c:pt>
                <c:pt idx="147">
                  <c:v>6.1378125054450908E-2</c:v>
                </c:pt>
                <c:pt idx="148">
                  <c:v>6.1378125054450908E-2</c:v>
                </c:pt>
                <c:pt idx="149">
                  <c:v>6.1590782576510669E-2</c:v>
                </c:pt>
                <c:pt idx="150">
                  <c:v>6.1680322585798988E-2</c:v>
                </c:pt>
                <c:pt idx="151">
                  <c:v>6.6317748900189918E-2</c:v>
                </c:pt>
                <c:pt idx="152">
                  <c:v>6.6593830595495576E-2</c:v>
                </c:pt>
                <c:pt idx="153">
                  <c:v>6.7235533995395211E-2</c:v>
                </c:pt>
                <c:pt idx="154">
                  <c:v>7.3227252950271979E-2</c:v>
                </c:pt>
                <c:pt idx="155">
                  <c:v>8.1035887926957581E-2</c:v>
                </c:pt>
                <c:pt idx="156">
                  <c:v>8.5826278423882726E-2</c:v>
                </c:pt>
                <c:pt idx="157">
                  <c:v>8.5844932592484477E-2</c:v>
                </c:pt>
                <c:pt idx="158">
                  <c:v>9.2183619083353499E-2</c:v>
                </c:pt>
                <c:pt idx="159">
                  <c:v>9.9197586477605251E-2</c:v>
                </c:pt>
                <c:pt idx="160">
                  <c:v>9.9201317311325601E-2</c:v>
                </c:pt>
                <c:pt idx="161">
                  <c:v>0.10536092378361799</c:v>
                </c:pt>
                <c:pt idx="162">
                  <c:v>0.1058422013335427</c:v>
                </c:pt>
                <c:pt idx="163">
                  <c:v>0.1114757602512662</c:v>
                </c:pt>
                <c:pt idx="164">
                  <c:v>0.12538057752699833</c:v>
                </c:pt>
                <c:pt idx="165">
                  <c:v>0.13174911068763012</c:v>
                </c:pt>
                <c:pt idx="166">
                  <c:v>0.13718120458445487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273-48BF-883D-CC787DD1AA43}"/>
            </c:ext>
          </c:extLst>
        </c:ser>
        <c:ser>
          <c:idx val="8"/>
          <c:order val="8"/>
          <c:tx>
            <c:strRef>
              <c:f>Active!$Z$1</c:f>
              <c:strCache>
                <c:ptCount val="1"/>
                <c:pt idx="0">
                  <c:v>Quad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Active!$Y$2:$Y$66</c:f>
              <c:numCache>
                <c:formatCode>General</c:formatCode>
                <c:ptCount val="65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</c:numCache>
            </c:numRef>
          </c:xVal>
          <c:yVal>
            <c:numRef>
              <c:f>Active!$Z$2:$Z$66</c:f>
              <c:numCache>
                <c:formatCode>0.00E+00</c:formatCode>
                <c:ptCount val="65"/>
                <c:pt idx="0">
                  <c:v>-2.9946971196478107E-2</c:v>
                </c:pt>
                <c:pt idx="1">
                  <c:v>-2.1580260785427175E-2</c:v>
                </c:pt>
                <c:pt idx="2">
                  <c:v>-1.3504135676964653E-2</c:v>
                </c:pt>
                <c:pt idx="3">
                  <c:v>-5.7185958710905347E-3</c:v>
                </c:pt>
                <c:pt idx="4">
                  <c:v>1.7763586321951821E-3</c:v>
                </c:pt>
                <c:pt idx="5">
                  <c:v>8.9807278328924885E-3</c:v>
                </c:pt>
                <c:pt idx="6">
                  <c:v>1.5894511731001398E-2</c:v>
                </c:pt>
                <c:pt idx="7">
                  <c:v>2.2517710326521893E-2</c:v>
                </c:pt>
                <c:pt idx="8">
                  <c:v>2.8850323619453999E-2</c:v>
                </c:pt>
                <c:pt idx="9">
                  <c:v>3.489235160979768E-2</c:v>
                </c:pt>
                <c:pt idx="10">
                  <c:v>4.0643794297552972E-2</c:v>
                </c:pt>
                <c:pt idx="11">
                  <c:v>4.6104651682719849E-2</c:v>
                </c:pt>
                <c:pt idx="12">
                  <c:v>5.1274923765298346E-2</c:v>
                </c:pt>
                <c:pt idx="13">
                  <c:v>5.6154610545288405E-2</c:v>
                </c:pt>
                <c:pt idx="14">
                  <c:v>6.0743712022690063E-2</c:v>
                </c:pt>
                <c:pt idx="15">
                  <c:v>6.5042228197503354E-2</c:v>
                </c:pt>
                <c:pt idx="16">
                  <c:v>6.9050159069728223E-2</c:v>
                </c:pt>
                <c:pt idx="17">
                  <c:v>7.2767504639364669E-2</c:v>
                </c:pt>
                <c:pt idx="18">
                  <c:v>7.6194264906412706E-2</c:v>
                </c:pt>
                <c:pt idx="19">
                  <c:v>7.9330439870872377E-2</c:v>
                </c:pt>
                <c:pt idx="20">
                  <c:v>8.2176029532743611E-2</c:v>
                </c:pt>
                <c:pt idx="21">
                  <c:v>8.4731033892026464E-2</c:v>
                </c:pt>
                <c:pt idx="22">
                  <c:v>8.6995452948720881E-2</c:v>
                </c:pt>
                <c:pt idx="23">
                  <c:v>8.8969286702826902E-2</c:v>
                </c:pt>
                <c:pt idx="24">
                  <c:v>9.0652535154344543E-2</c:v>
                </c:pt>
                <c:pt idx="25">
                  <c:v>9.2045198303273748E-2</c:v>
                </c:pt>
                <c:pt idx="26">
                  <c:v>9.3147276149614586E-2</c:v>
                </c:pt>
                <c:pt idx="27">
                  <c:v>9.3958768693366987E-2</c:v>
                </c:pt>
                <c:pt idx="28">
                  <c:v>9.4479675934530979E-2</c:v>
                </c:pt>
                <c:pt idx="29">
                  <c:v>9.4709997873106605E-2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273-48BF-883D-CC787DD1A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42456"/>
        <c:axId val="1"/>
      </c:scatterChart>
      <c:valAx>
        <c:axId val="409542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22145328719727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03114186851208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5424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21799307958476"/>
          <c:y val="0.92073298764483702"/>
          <c:w val="0.82871972318339115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-- Residuals</a:t>
            </a:r>
          </a:p>
        </c:rich>
      </c:tx>
      <c:layout>
        <c:manualLayout>
          <c:xMode val="edge"/>
          <c:yMode val="edge"/>
          <c:x val="0.39854217493773181"/>
          <c:y val="2.96610169491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34188073233929E-2"/>
          <c:y val="0.10169502045714345"/>
          <c:w val="0.8845691760857145"/>
          <c:h val="0.77330588472619499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Active!$U$20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Active!$F$21:$F$101</c:f>
              <c:numCache>
                <c:formatCode>General</c:formatCode>
                <c:ptCount val="81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</c:numCache>
            </c:numRef>
          </c:xVal>
          <c:yVal>
            <c:numRef>
              <c:f>Active!$U$21:$U$101</c:f>
              <c:numCache>
                <c:formatCode>General</c:formatCode>
                <c:ptCount val="81"/>
                <c:pt idx="30" formatCode="0.00E+00">
                  <c:v>1.5435796821550024E-2</c:v>
                </c:pt>
                <c:pt idx="31" formatCode="0.00E+00">
                  <c:v>7.3595586734077024E-3</c:v>
                </c:pt>
                <c:pt idx="32" formatCode="0.00E+00">
                  <c:v>-1.1235737373502586E-2</c:v>
                </c:pt>
                <c:pt idx="35" formatCode="0.00E+00">
                  <c:v>-1.3739231840224865E-4</c:v>
                </c:pt>
                <c:pt idx="36" formatCode="0.00E+00">
                  <c:v>-1.1739231890749114E-4</c:v>
                </c:pt>
                <c:pt idx="38" formatCode="0.00E+00">
                  <c:v>-5.851646614510056E-3</c:v>
                </c:pt>
                <c:pt idx="39" formatCode="0.00E+00">
                  <c:v>9.3113122803610681E-3</c:v>
                </c:pt>
                <c:pt idx="40" formatCode="0.00E+00">
                  <c:v>-1.3828124339025534E-3</c:v>
                </c:pt>
                <c:pt idx="41" formatCode="0.00E+00">
                  <c:v>-1.207585594950457E-2</c:v>
                </c:pt>
                <c:pt idx="42" formatCode="0.00E+00">
                  <c:v>-3.5230551688657692E-3</c:v>
                </c:pt>
                <c:pt idx="43" formatCode="0.00E+00">
                  <c:v>-7.6359488754918943E-3</c:v>
                </c:pt>
                <c:pt idx="44" formatCode="0.00E+00">
                  <c:v>-7.6546375889507551E-3</c:v>
                </c:pt>
                <c:pt idx="45" formatCode="0.00E+00">
                  <c:v>-7.7713243765836389E-3</c:v>
                </c:pt>
                <c:pt idx="46" formatCode="0.00E+00">
                  <c:v>-1.6464872476820831E-2</c:v>
                </c:pt>
                <c:pt idx="47" formatCode="0.00E+00">
                  <c:v>-1.5287864552746409E-2</c:v>
                </c:pt>
                <c:pt idx="48" formatCode="0.00E+00">
                  <c:v>-1.5187864555272622E-2</c:v>
                </c:pt>
                <c:pt idx="49" formatCode="0.00E+00">
                  <c:v>-1.4781250003585555E-2</c:v>
                </c:pt>
                <c:pt idx="50" formatCode="0.00E+00">
                  <c:v>-3.9419249146256663E-3</c:v>
                </c:pt>
                <c:pt idx="51" formatCode="0.00E+00">
                  <c:v>-1.2657971616507731E-2</c:v>
                </c:pt>
                <c:pt idx="52" formatCode="0.00E+00">
                  <c:v>-2.5242956282591954E-2</c:v>
                </c:pt>
                <c:pt idx="53" formatCode="0.00E+00">
                  <c:v>-5.8125986811309663E-3</c:v>
                </c:pt>
                <c:pt idx="54" formatCode="0.00E+00">
                  <c:v>-6.4609698550276845E-3</c:v>
                </c:pt>
                <c:pt idx="55" formatCode="0.00E+00">
                  <c:v>-5.851646614510056E-3</c:v>
                </c:pt>
                <c:pt idx="56" formatCode="0.00E+00">
                  <c:v>-5.3206921632837044E-3</c:v>
                </c:pt>
                <c:pt idx="57" formatCode="0.00E+00">
                  <c:v>-1.205618197091788E-2</c:v>
                </c:pt>
                <c:pt idx="58" formatCode="0.00E+00">
                  <c:v>-8.2105187607278002E-4</c:v>
                </c:pt>
                <c:pt idx="59" formatCode="0.00E+00">
                  <c:v>-2.0216297790770568E-3</c:v>
                </c:pt>
                <c:pt idx="60" formatCode="0.00E+00">
                  <c:v>-1.8216297841294818E-3</c:v>
                </c:pt>
                <c:pt idx="61" formatCode="0.00E+00">
                  <c:v>-1.5216297844321616E-3</c:v>
                </c:pt>
                <c:pt idx="62" formatCode="0.00E+00">
                  <c:v>-4.8130232716134397E-3</c:v>
                </c:pt>
                <c:pt idx="63" formatCode="0.00E+00">
                  <c:v>4.15883148559823E-3</c:v>
                </c:pt>
                <c:pt idx="65" formatCode="0.00E+00">
                  <c:v>-2.7901774932737045E-4</c:v>
                </c:pt>
                <c:pt idx="66" formatCode="0.00E+00">
                  <c:v>6.7209822557366961E-3</c:v>
                </c:pt>
                <c:pt idx="67" formatCode="0.00E+00">
                  <c:v>9.4655895191569916E-3</c:v>
                </c:pt>
                <c:pt idx="69" formatCode="0.00E+00">
                  <c:v>-1.0109573359332602E-3</c:v>
                </c:pt>
                <c:pt idx="70" formatCode="0.00E+00">
                  <c:v>-3.8560165314234715E-3</c:v>
                </c:pt>
                <c:pt idx="72" formatCode="0.00E+00">
                  <c:v>-5.6389613606769307E-3</c:v>
                </c:pt>
                <c:pt idx="73" formatCode="0.00E+00">
                  <c:v>-5.6389613606769307E-3</c:v>
                </c:pt>
                <c:pt idx="75" formatCode="0.00E+00">
                  <c:v>2.3312364388426016E-3</c:v>
                </c:pt>
                <c:pt idx="76" formatCode="0.00E+00">
                  <c:v>3.3312364426843072E-3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AE-4A0A-8EEB-22D8E9AA7ADF}"/>
            </c:ext>
          </c:extLst>
        </c:ser>
        <c:ser>
          <c:idx val="1"/>
          <c:order val="1"/>
          <c:tx>
            <c:strRef>
              <c:f>Active!$AA$1</c:f>
              <c:strCache>
                <c:ptCount val="1"/>
                <c:pt idx="0">
                  <c:v>Sine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Active!$Y$2:$Y$52</c:f>
              <c:numCache>
                <c:formatCode>General</c:formatCode>
                <c:ptCount val="5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</c:numCache>
            </c:numRef>
          </c:xVal>
          <c:yVal>
            <c:numRef>
              <c:f>Active!$AA$2:$AA$52</c:f>
              <c:numCache>
                <c:formatCode>0.00E+00</c:formatCode>
                <c:ptCount val="51"/>
                <c:pt idx="0">
                  <c:v>2.5390493365198118E-3</c:v>
                </c:pt>
                <c:pt idx="1">
                  <c:v>3.0728174151373857E-3</c:v>
                </c:pt>
                <c:pt idx="2">
                  <c:v>1.9108536612503372E-3</c:v>
                </c:pt>
                <c:pt idx="3">
                  <c:v>-5.4247902781626341E-4</c:v>
                </c:pt>
                <c:pt idx="4">
                  <c:v>-3.5241678379469735E-3</c:v>
                </c:pt>
                <c:pt idx="5">
                  <c:v>-6.1244604186374094E-3</c:v>
                </c:pt>
                <c:pt idx="6">
                  <c:v>-7.5395290101229456E-3</c:v>
                </c:pt>
                <c:pt idx="7">
                  <c:v>-7.2947162961320561E-3</c:v>
                </c:pt>
                <c:pt idx="8">
                  <c:v>-5.3763612534535304E-3</c:v>
                </c:pt>
                <c:pt idx="9">
                  <c:v>-2.2355932069926883E-3</c:v>
                </c:pt>
                <c:pt idx="10">
                  <c:v>1.336959626783965E-3</c:v>
                </c:pt>
                <c:pt idx="11">
                  <c:v>4.4307501036554685E-3</c:v>
                </c:pt>
                <c:pt idx="12">
                  <c:v>6.268197015616846E-3</c:v>
                </c:pt>
                <c:pt idx="13">
                  <c:v>6.4206415290057224E-3</c:v>
                </c:pt>
                <c:pt idx="14">
                  <c:v>4.927397945935658E-3</c:v>
                </c:pt>
                <c:pt idx="15">
                  <c:v>2.2848350033752951E-3</c:v>
                </c:pt>
                <c:pt idx="16">
                  <c:v>-6.9147985604060174E-4</c:v>
                </c:pt>
                <c:pt idx="17">
                  <c:v>-3.0932867809101228E-3</c:v>
                </c:pt>
                <c:pt idx="18">
                  <c:v>-4.1718831287027225E-3</c:v>
                </c:pt>
                <c:pt idx="19">
                  <c:v>-3.5460595041207355E-3</c:v>
                </c:pt>
                <c:pt idx="20">
                  <c:v>-1.3079724606787891E-3</c:v>
                </c:pt>
                <c:pt idx="21">
                  <c:v>2.0024499977770957E-3</c:v>
                </c:pt>
                <c:pt idx="22">
                  <c:v>5.5474617947424473E-3</c:v>
                </c:pt>
                <c:pt idx="23">
                  <c:v>8.4241647159741372E-3</c:v>
                </c:pt>
                <c:pt idx="24">
                  <c:v>9.9152689478513821E-3</c:v>
                </c:pt>
                <c:pt idx="25">
                  <c:v>9.6883048788691979E-3</c:v>
                </c:pt>
                <c:pt idx="26">
                  <c:v>7.8879593757042107E-3</c:v>
                </c:pt>
                <c:pt idx="27">
                  <c:v>5.0958921213031493E-3</c:v>
                </c:pt>
                <c:pt idx="28">
                  <c:v>2.1691921618803571E-3</c:v>
                </c:pt>
                <c:pt idx="29">
                  <c:v>2.3398786419123394E-6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AE-4A0A-8EEB-22D8E9AA7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53936"/>
        <c:axId val="1"/>
      </c:scatterChart>
      <c:valAx>
        <c:axId val="40955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553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162844468256777"/>
          <c:y val="0.93856021175319182"/>
          <c:w val="0.19076561966813688"/>
          <c:h val="4.449152542372880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 Residuals from Quad fit</a:t>
            </a:r>
          </a:p>
        </c:rich>
      </c:tx>
      <c:layout>
        <c:manualLayout>
          <c:xMode val="edge"/>
          <c:yMode val="edge"/>
          <c:x val="0.27115771150367862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53220216058494"/>
          <c:y val="0.14634168126798494"/>
          <c:w val="0.79792880695570045"/>
          <c:h val="0.6615863507323485"/>
        </c:manualLayout>
      </c:layout>
      <c:scatterChart>
        <c:scatterStyle val="lineMarker"/>
        <c:varyColors val="0"/>
        <c:ser>
          <c:idx val="4"/>
          <c:order val="0"/>
          <c:tx>
            <c:strRef>
              <c:f>Active!$U$20</c:f>
              <c:strCache>
                <c:ptCount val="1"/>
                <c:pt idx="0">
                  <c:v>Residuals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plus>
            <c:min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Active!$U$21:$U$980</c:f>
              <c:numCache>
                <c:formatCode>General</c:formatCode>
                <c:ptCount val="960"/>
                <c:pt idx="30" formatCode="0.00E+00">
                  <c:v>1.5435796821550024E-2</c:v>
                </c:pt>
                <c:pt idx="31" formatCode="0.00E+00">
                  <c:v>7.3595586734077024E-3</c:v>
                </c:pt>
                <c:pt idx="32" formatCode="0.00E+00">
                  <c:v>-1.1235737373502586E-2</c:v>
                </c:pt>
                <c:pt idx="35" formatCode="0.00E+00">
                  <c:v>-1.3739231840224865E-4</c:v>
                </c:pt>
                <c:pt idx="36" formatCode="0.00E+00">
                  <c:v>-1.1739231890749114E-4</c:v>
                </c:pt>
                <c:pt idx="38" formatCode="0.00E+00">
                  <c:v>-5.851646614510056E-3</c:v>
                </c:pt>
                <c:pt idx="39" formatCode="0.00E+00">
                  <c:v>9.3113122803610681E-3</c:v>
                </c:pt>
                <c:pt idx="40" formatCode="0.00E+00">
                  <c:v>-1.3828124339025534E-3</c:v>
                </c:pt>
                <c:pt idx="41" formatCode="0.00E+00">
                  <c:v>-1.207585594950457E-2</c:v>
                </c:pt>
                <c:pt idx="42" formatCode="0.00E+00">
                  <c:v>-3.5230551688657692E-3</c:v>
                </c:pt>
                <c:pt idx="43" formatCode="0.00E+00">
                  <c:v>-7.6359488754918943E-3</c:v>
                </c:pt>
                <c:pt idx="44" formatCode="0.00E+00">
                  <c:v>-7.6546375889507551E-3</c:v>
                </c:pt>
                <c:pt idx="45" formatCode="0.00E+00">
                  <c:v>-7.7713243765836389E-3</c:v>
                </c:pt>
                <c:pt idx="46" formatCode="0.00E+00">
                  <c:v>-1.6464872476820831E-2</c:v>
                </c:pt>
                <c:pt idx="47" formatCode="0.00E+00">
                  <c:v>-1.5287864552746409E-2</c:v>
                </c:pt>
                <c:pt idx="48" formatCode="0.00E+00">
                  <c:v>-1.5187864555272622E-2</c:v>
                </c:pt>
                <c:pt idx="49" formatCode="0.00E+00">
                  <c:v>-1.4781250003585555E-2</c:v>
                </c:pt>
                <c:pt idx="50" formatCode="0.00E+00">
                  <c:v>-3.9419249146256663E-3</c:v>
                </c:pt>
                <c:pt idx="51" formatCode="0.00E+00">
                  <c:v>-1.2657971616507731E-2</c:v>
                </c:pt>
                <c:pt idx="52" formatCode="0.00E+00">
                  <c:v>-2.5242956282591954E-2</c:v>
                </c:pt>
                <c:pt idx="53" formatCode="0.00E+00">
                  <c:v>-5.8125986811309663E-3</c:v>
                </c:pt>
                <c:pt idx="54" formatCode="0.00E+00">
                  <c:v>-6.4609698550276845E-3</c:v>
                </c:pt>
                <c:pt idx="55" formatCode="0.00E+00">
                  <c:v>-5.851646614510056E-3</c:v>
                </c:pt>
                <c:pt idx="56" formatCode="0.00E+00">
                  <c:v>-5.3206921632837044E-3</c:v>
                </c:pt>
                <c:pt idx="57" formatCode="0.00E+00">
                  <c:v>-1.205618197091788E-2</c:v>
                </c:pt>
                <c:pt idx="58" formatCode="0.00E+00">
                  <c:v>-8.2105187607278002E-4</c:v>
                </c:pt>
                <c:pt idx="59" formatCode="0.00E+00">
                  <c:v>-2.0216297790770568E-3</c:v>
                </c:pt>
                <c:pt idx="60" formatCode="0.00E+00">
                  <c:v>-1.8216297841294818E-3</c:v>
                </c:pt>
                <c:pt idx="61" formatCode="0.00E+00">
                  <c:v>-1.5216297844321616E-3</c:v>
                </c:pt>
                <c:pt idx="62" formatCode="0.00E+00">
                  <c:v>-4.8130232716134397E-3</c:v>
                </c:pt>
                <c:pt idx="63" formatCode="0.00E+00">
                  <c:v>4.15883148559823E-3</c:v>
                </c:pt>
                <c:pt idx="65" formatCode="0.00E+00">
                  <c:v>-2.7901774932737045E-4</c:v>
                </c:pt>
                <c:pt idx="66" formatCode="0.00E+00">
                  <c:v>6.7209822557366961E-3</c:v>
                </c:pt>
                <c:pt idx="67" formatCode="0.00E+00">
                  <c:v>9.4655895191569916E-3</c:v>
                </c:pt>
                <c:pt idx="69" formatCode="0.00E+00">
                  <c:v>-1.0109573359332602E-3</c:v>
                </c:pt>
                <c:pt idx="70" formatCode="0.00E+00">
                  <c:v>-3.8560165314234715E-3</c:v>
                </c:pt>
                <c:pt idx="72" formatCode="0.00E+00">
                  <c:v>-5.6389613606769307E-3</c:v>
                </c:pt>
                <c:pt idx="73" formatCode="0.00E+00">
                  <c:v>-5.6389613606769307E-3</c:v>
                </c:pt>
                <c:pt idx="75" formatCode="0.00E+00">
                  <c:v>2.3312364388426016E-3</c:v>
                </c:pt>
                <c:pt idx="76" formatCode="0.00E+00">
                  <c:v>3.3312364426843072E-3</c:v>
                </c:pt>
                <c:pt idx="81" formatCode="0.00E+00">
                  <c:v>1.2892984444426978E-2</c:v>
                </c:pt>
                <c:pt idx="82" formatCode="0.00E+00">
                  <c:v>5.2911695750905013E-3</c:v>
                </c:pt>
                <c:pt idx="84" formatCode="0.00E+00">
                  <c:v>6.2463269678053601E-3</c:v>
                </c:pt>
                <c:pt idx="86" formatCode="0.00E+00">
                  <c:v>5.815411973853768E-3</c:v>
                </c:pt>
                <c:pt idx="87" formatCode="0.00E+00">
                  <c:v>5.3259254620223184E-3</c:v>
                </c:pt>
                <c:pt idx="88" formatCode="0.00E+00">
                  <c:v>4.5966822328175477E-3</c:v>
                </c:pt>
                <c:pt idx="90" formatCode="0.00E+00">
                  <c:v>6.425673314931192E-3</c:v>
                </c:pt>
                <c:pt idx="91" formatCode="0.00E+00">
                  <c:v>3.827912166515457E-3</c:v>
                </c:pt>
                <c:pt idx="92" formatCode="0.00E+00">
                  <c:v>3.1901781133342605E-3</c:v>
                </c:pt>
                <c:pt idx="93" formatCode="0.00E+00">
                  <c:v>2.0994304939809943E-3</c:v>
                </c:pt>
                <c:pt idx="95" formatCode="0.00E+00">
                  <c:v>5.1702781051649882E-3</c:v>
                </c:pt>
                <c:pt idx="96" formatCode="0.00E+00">
                  <c:v>7.1814831741300877E-3</c:v>
                </c:pt>
                <c:pt idx="97" formatCode="0.00E+00">
                  <c:v>6.0440790132687619E-3</c:v>
                </c:pt>
                <c:pt idx="98" formatCode="0.00E+00">
                  <c:v>5.9874758005119058E-3</c:v>
                </c:pt>
                <c:pt idx="99" formatCode="0.00E+00">
                  <c:v>6.0874758052616509E-3</c:v>
                </c:pt>
                <c:pt idx="100" formatCode="0.00E+00">
                  <c:v>5.4927373328468518E-3</c:v>
                </c:pt>
                <c:pt idx="101" formatCode="0.00E+00">
                  <c:v>5.8043971671003641E-3</c:v>
                </c:pt>
                <c:pt idx="102" formatCode="0.00E+00">
                  <c:v>5.5091300422346473E-3</c:v>
                </c:pt>
                <c:pt idx="103" formatCode="0.00E+00">
                  <c:v>6.6613730802245058E-3</c:v>
                </c:pt>
                <c:pt idx="104" formatCode="0.00E+00">
                  <c:v>6.6913730831046209E-3</c:v>
                </c:pt>
                <c:pt idx="106" formatCode="0.00E+00">
                  <c:v>5.8368799255540463E-3</c:v>
                </c:pt>
                <c:pt idx="107" formatCode="0.00E+00">
                  <c:v>6.7955624605830628E-3</c:v>
                </c:pt>
                <c:pt idx="108" formatCode="0.00E+00">
                  <c:v>4.4957535638995919E-3</c:v>
                </c:pt>
                <c:pt idx="110" formatCode="0.00E+00">
                  <c:v>3.9811350998723224E-3</c:v>
                </c:pt>
                <c:pt idx="111" formatCode="0.00E+00">
                  <c:v>7.3167629832197045E-3</c:v>
                </c:pt>
                <c:pt idx="113" formatCode="0.00E+00">
                  <c:v>1.0254699909851485E-2</c:v>
                </c:pt>
                <c:pt idx="114" formatCode="0.00E+00">
                  <c:v>7.0972361365916198E-3</c:v>
                </c:pt>
                <c:pt idx="115" formatCode="0.00E+00">
                  <c:v>2.8547672325456575E-3</c:v>
                </c:pt>
                <c:pt idx="116" formatCode="0.00E+00">
                  <c:v>4.1128649879618034E-3</c:v>
                </c:pt>
                <c:pt idx="117" formatCode="0.00E+00">
                  <c:v>3.5251764679403719E-3</c:v>
                </c:pt>
                <c:pt idx="118" formatCode="0.00E+00">
                  <c:v>6.2717873563548909E-3</c:v>
                </c:pt>
                <c:pt idx="119" formatCode="0.00E+00">
                  <c:v>4.9875869691186764E-3</c:v>
                </c:pt>
                <c:pt idx="120" formatCode="0.00E+00">
                  <c:v>4.6035220536532057E-3</c:v>
                </c:pt>
                <c:pt idx="121" formatCode="0.00E+00">
                  <c:v>3.2284374055715492E-3</c:v>
                </c:pt>
                <c:pt idx="122" formatCode="0.00E+00">
                  <c:v>3.743074729794113E-3</c:v>
                </c:pt>
                <c:pt idx="123" formatCode="0.00E+00">
                  <c:v>4.4904871991918033E-3</c:v>
                </c:pt>
                <c:pt idx="124" formatCode="0.00E+00">
                  <c:v>4.9606610031766168E-3</c:v>
                </c:pt>
                <c:pt idx="125" formatCode="0.00E+00">
                  <c:v>4.5274319336644636E-3</c:v>
                </c:pt>
                <c:pt idx="126" formatCode="0.00E+00">
                  <c:v>1.991063038078944E-3</c:v>
                </c:pt>
                <c:pt idx="127" formatCode="0.00E+00">
                  <c:v>2.167624771797258E-3</c:v>
                </c:pt>
                <c:pt idx="128" formatCode="0.00E+00">
                  <c:v>-1.2076096933965608E-3</c:v>
                </c:pt>
                <c:pt idx="129" formatCode="0.00E+00">
                  <c:v>-3.4741741734350129E-3</c:v>
                </c:pt>
                <c:pt idx="130" formatCode="0.00E+00">
                  <c:v>7.1113020853702524E-4</c:v>
                </c:pt>
                <c:pt idx="131" formatCode="0.00E+00">
                  <c:v>-2.1035686878175114E-3</c:v>
                </c:pt>
                <c:pt idx="132" formatCode="0.00E+00">
                  <c:v>2.3573871565780724E-3</c:v>
                </c:pt>
                <c:pt idx="133" formatCode="0.00E+00">
                  <c:v>-1.3288887573640884E-3</c:v>
                </c:pt>
                <c:pt idx="134" formatCode="0.00E+00">
                  <c:v>1.0014407525527763E-3</c:v>
                </c:pt>
                <c:pt idx="135" formatCode="0.00E+00">
                  <c:v>-8.1255026688700771E-4</c:v>
                </c:pt>
                <c:pt idx="136" formatCode="0.00E+00">
                  <c:v>-2.3125182906580111E-3</c:v>
                </c:pt>
                <c:pt idx="137" formatCode="0.00E+00">
                  <c:v>-1.1011144769182135E-3</c:v>
                </c:pt>
                <c:pt idx="138" formatCode="0.00E+00">
                  <c:v>-6.0002464871597994E-3</c:v>
                </c:pt>
                <c:pt idx="139" formatCode="0.00E+00">
                  <c:v>-2.383206390729864E-3</c:v>
                </c:pt>
                <c:pt idx="140" formatCode="0.00E+00">
                  <c:v>-2.0207832192948166E-3</c:v>
                </c:pt>
                <c:pt idx="141" formatCode="0.00E+00">
                  <c:v>-1.2598248522075195E-3</c:v>
                </c:pt>
                <c:pt idx="142" formatCode="0.00E+00">
                  <c:v>-5.4514625917920084E-3</c:v>
                </c:pt>
                <c:pt idx="143" formatCode="0.00E+00">
                  <c:v>1.9314219084443085E-4</c:v>
                </c:pt>
                <c:pt idx="144" formatCode="0.00E+00">
                  <c:v>-1.8064253304344857E-3</c:v>
                </c:pt>
                <c:pt idx="145" formatCode="0.00E+00">
                  <c:v>-2.0217420581749301E-3</c:v>
                </c:pt>
                <c:pt idx="146" formatCode="0.00E+00">
                  <c:v>-1.976743262395303E-3</c:v>
                </c:pt>
                <c:pt idx="147" formatCode="0.00E+00">
                  <c:v>-2.6802534565913277E-3</c:v>
                </c:pt>
                <c:pt idx="148" formatCode="0.00E+00">
                  <c:v>-2.6602534570965702E-3</c:v>
                </c:pt>
                <c:pt idx="149" formatCode="0.00E+00">
                  <c:v>-1.4419891070683311E-3</c:v>
                </c:pt>
                <c:pt idx="150" formatCode="0.00E+00">
                  <c:v>-2.4685981922784039E-4</c:v>
                </c:pt>
                <c:pt idx="151" formatCode="0.00E+00">
                  <c:v>-2.0585841882696521E-3</c:v>
                </c:pt>
                <c:pt idx="152" formatCode="0.00E+00">
                  <c:v>-1.4999899853779253E-3</c:v>
                </c:pt>
                <c:pt idx="153" formatCode="0.00E+00">
                  <c:v>-1.6838827638753495E-3</c:v>
                </c:pt>
                <c:pt idx="154" formatCode="0.00E+00">
                  <c:v>-3.0076736571020557E-3</c:v>
                </c:pt>
                <c:pt idx="155" formatCode="0.00E+00">
                  <c:v>1.0157607398945806E-3</c:v>
                </c:pt>
                <c:pt idx="156" formatCode="0.00E+00">
                  <c:v>5.0010695895601198E-4</c:v>
                </c:pt>
                <c:pt idx="157" formatCode="0.00E+00">
                  <c:v>2.6181150051120261E-3</c:v>
                </c:pt>
                <c:pt idx="158" formatCode="0.00E+00">
                  <c:v>3.0624049048402491E-3</c:v>
                </c:pt>
                <c:pt idx="159" formatCode="0.00E+00">
                  <c:v>9.5941898118289959E-3</c:v>
                </c:pt>
                <c:pt idx="160" formatCode="0.00E+00">
                  <c:v>4.9780516307317696E-3</c:v>
                </c:pt>
                <c:pt idx="161" formatCode="0.00E+00">
                  <c:v>1.0132996825941029E-2</c:v>
                </c:pt>
                <c:pt idx="162" formatCode="0.00E+00">
                  <c:v>1.1067253722785164E-2</c:v>
                </c:pt>
                <c:pt idx="163" formatCode="0.00E+00">
                  <c:v>1.5976745787933469E-2</c:v>
                </c:pt>
                <c:pt idx="164" formatCode="0.00E+00">
                  <c:v>3.2525233272201623E-2</c:v>
                </c:pt>
                <c:pt idx="165" formatCode="0.00E+00">
                  <c:v>3.8953432349794676E-2</c:v>
                </c:pt>
                <c:pt idx="166" formatCode="0.00E+00">
                  <c:v>4.6356071452656564E-2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2C-46C2-9182-1B9CF356834E}"/>
            </c:ext>
          </c:extLst>
        </c:ser>
        <c:ser>
          <c:idx val="8"/>
          <c:order val="1"/>
          <c:tx>
            <c:strRef>
              <c:f>Active!$AA$1</c:f>
              <c:strCache>
                <c:ptCount val="1"/>
                <c:pt idx="0">
                  <c:v>Sine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Active!$Y$2:$Y$32</c:f>
              <c:numCache>
                <c:formatCode>General</c:formatCode>
                <c:ptCount val="31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  <c:pt idx="22">
                  <c:v>22000</c:v>
                </c:pt>
                <c:pt idx="23">
                  <c:v>23000</c:v>
                </c:pt>
                <c:pt idx="24">
                  <c:v>24000</c:v>
                </c:pt>
                <c:pt idx="25">
                  <c:v>25000</c:v>
                </c:pt>
                <c:pt idx="26">
                  <c:v>26000</c:v>
                </c:pt>
                <c:pt idx="27">
                  <c:v>27000</c:v>
                </c:pt>
                <c:pt idx="28">
                  <c:v>28000</c:v>
                </c:pt>
                <c:pt idx="29">
                  <c:v>29000</c:v>
                </c:pt>
              </c:numCache>
            </c:numRef>
          </c:xVal>
          <c:yVal>
            <c:numRef>
              <c:f>Active!$AA$2:$AA$32</c:f>
              <c:numCache>
                <c:formatCode>0.00E+00</c:formatCode>
                <c:ptCount val="31"/>
                <c:pt idx="0">
                  <c:v>2.5390493365198118E-3</c:v>
                </c:pt>
                <c:pt idx="1">
                  <c:v>3.0728174151373857E-3</c:v>
                </c:pt>
                <c:pt idx="2">
                  <c:v>1.9108536612503372E-3</c:v>
                </c:pt>
                <c:pt idx="3">
                  <c:v>-5.4247902781626341E-4</c:v>
                </c:pt>
                <c:pt idx="4">
                  <c:v>-3.5241678379469735E-3</c:v>
                </c:pt>
                <c:pt idx="5">
                  <c:v>-6.1244604186374094E-3</c:v>
                </c:pt>
                <c:pt idx="6">
                  <c:v>-7.5395290101229456E-3</c:v>
                </c:pt>
                <c:pt idx="7">
                  <c:v>-7.2947162961320561E-3</c:v>
                </c:pt>
                <c:pt idx="8">
                  <c:v>-5.3763612534535304E-3</c:v>
                </c:pt>
                <c:pt idx="9">
                  <c:v>-2.2355932069926883E-3</c:v>
                </c:pt>
                <c:pt idx="10">
                  <c:v>1.336959626783965E-3</c:v>
                </c:pt>
                <c:pt idx="11">
                  <c:v>4.4307501036554685E-3</c:v>
                </c:pt>
                <c:pt idx="12">
                  <c:v>6.268197015616846E-3</c:v>
                </c:pt>
                <c:pt idx="13">
                  <c:v>6.4206415290057224E-3</c:v>
                </c:pt>
                <c:pt idx="14">
                  <c:v>4.927397945935658E-3</c:v>
                </c:pt>
                <c:pt idx="15">
                  <c:v>2.2848350033752951E-3</c:v>
                </c:pt>
                <c:pt idx="16">
                  <c:v>-6.9147985604060174E-4</c:v>
                </c:pt>
                <c:pt idx="17">
                  <c:v>-3.0932867809101228E-3</c:v>
                </c:pt>
                <c:pt idx="18">
                  <c:v>-4.1718831287027225E-3</c:v>
                </c:pt>
                <c:pt idx="19">
                  <c:v>-3.5460595041207355E-3</c:v>
                </c:pt>
                <c:pt idx="20">
                  <c:v>-1.3079724606787891E-3</c:v>
                </c:pt>
                <c:pt idx="21">
                  <c:v>2.0024499977770957E-3</c:v>
                </c:pt>
                <c:pt idx="22">
                  <c:v>5.5474617947424473E-3</c:v>
                </c:pt>
                <c:pt idx="23">
                  <c:v>8.4241647159741372E-3</c:v>
                </c:pt>
                <c:pt idx="24">
                  <c:v>9.9152689478513821E-3</c:v>
                </c:pt>
                <c:pt idx="25">
                  <c:v>9.6883048788691979E-3</c:v>
                </c:pt>
                <c:pt idx="26">
                  <c:v>7.8879593757042107E-3</c:v>
                </c:pt>
                <c:pt idx="27">
                  <c:v>5.0958921213031493E-3</c:v>
                </c:pt>
                <c:pt idx="28">
                  <c:v>2.1691921618803571E-3</c:v>
                </c:pt>
                <c:pt idx="29">
                  <c:v>2.3398786419123394E-6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2C-46C2-9182-1B9CF3568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790600"/>
        <c:axId val="1"/>
      </c:scatterChart>
      <c:valAx>
        <c:axId val="843790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04408451534235"/>
              <c:y val="0.868903719352154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81347150259067E-2"/>
              <c:y val="0.384146981627296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7906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659830733593529"/>
          <c:y val="0.92073298764483702"/>
          <c:w val="0.24352367871114555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 Residuals from Quad fit</a:t>
            </a:r>
          </a:p>
        </c:rich>
      </c:tx>
      <c:layout>
        <c:manualLayout>
          <c:xMode val="edge"/>
          <c:yMode val="edge"/>
          <c:x val="0.27068983618427006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20705331278059"/>
          <c:y val="0.1458966565349544"/>
          <c:w val="0.76034546769385414"/>
          <c:h val="0.66261398176291797"/>
        </c:manualLayout>
      </c:layout>
      <c:scatterChart>
        <c:scatterStyle val="lineMarker"/>
        <c:varyColors val="0"/>
        <c:ser>
          <c:idx val="4"/>
          <c:order val="0"/>
          <c:tx>
            <c:strRef>
              <c:f>Active!$X$20</c:f>
              <c:strCache>
                <c:ptCount val="1"/>
                <c:pt idx="0">
                  <c:v>data-sine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plus>
            <c:minus>
              <c:numRef>
                <c:f>Active!$D$21:$D$79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4.0000000000000001E-3</c:v>
                  </c:pt>
                  <c:pt idx="31">
                    <c:v>2E-3</c:v>
                  </c:pt>
                  <c:pt idx="32">
                    <c:v>3.0000000000000001E-3</c:v>
                  </c:pt>
                  <c:pt idx="33">
                    <c:v>0</c:v>
                  </c:pt>
                  <c:pt idx="34">
                    <c:v>1E-3</c:v>
                  </c:pt>
                  <c:pt idx="35">
                    <c:v>1.2E-4</c:v>
                  </c:pt>
                  <c:pt idx="36">
                    <c:v>0</c:v>
                  </c:pt>
                  <c:pt idx="37">
                    <c:v>6.0000000000000001E-3</c:v>
                  </c:pt>
                  <c:pt idx="38">
                    <c:v>5.0000000000000001E-3</c:v>
                  </c:pt>
                  <c:pt idx="39">
                    <c:v>3.0000000000000001E-3</c:v>
                  </c:pt>
                  <c:pt idx="40">
                    <c:v>2E-3</c:v>
                  </c:pt>
                  <c:pt idx="41">
                    <c:v>4.0000000000000001E-3</c:v>
                  </c:pt>
                  <c:pt idx="42">
                    <c:v>1.1999999999999999E-3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2.0000000000000001E-4</c:v>
                  </c:pt>
                  <c:pt idx="47">
                    <c:v>4.0000000000000002E-4</c:v>
                  </c:pt>
                  <c:pt idx="48">
                    <c:v>0</c:v>
                  </c:pt>
                  <c:pt idx="49">
                    <c:v>4.0000000000000002E-4</c:v>
                  </c:pt>
                  <c:pt idx="50">
                    <c:v>3.0000000000000001E-3</c:v>
                  </c:pt>
                  <c:pt idx="51">
                    <c:v>4.0000000000000002E-4</c:v>
                  </c:pt>
                  <c:pt idx="52">
                    <c:v>2.7000000000000001E-3</c:v>
                  </c:pt>
                  <c:pt idx="53">
                    <c:v>5.0000000000000001E-4</c:v>
                  </c:pt>
                  <c:pt idx="54">
                    <c:v>6.0000000000000001E-3</c:v>
                  </c:pt>
                  <c:pt idx="55">
                    <c:v>0</c:v>
                  </c:pt>
                  <c:pt idx="56">
                    <c:v>1E-3</c:v>
                  </c:pt>
                  <c:pt idx="57">
                    <c:v>2E-3</c:v>
                  </c:pt>
                  <c:pt idx="58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8</c:v>
                </c:pt>
                <c:pt idx="1">
                  <c:v>55.5</c:v>
                </c:pt>
                <c:pt idx="2">
                  <c:v>65</c:v>
                </c:pt>
                <c:pt idx="3">
                  <c:v>194</c:v>
                </c:pt>
                <c:pt idx="4">
                  <c:v>275</c:v>
                </c:pt>
                <c:pt idx="5">
                  <c:v>1024.5</c:v>
                </c:pt>
                <c:pt idx="6">
                  <c:v>1058</c:v>
                </c:pt>
                <c:pt idx="7">
                  <c:v>1205.5</c:v>
                </c:pt>
                <c:pt idx="8">
                  <c:v>2076.5</c:v>
                </c:pt>
                <c:pt idx="9">
                  <c:v>2337.5</c:v>
                </c:pt>
                <c:pt idx="10">
                  <c:v>2430.5</c:v>
                </c:pt>
                <c:pt idx="11">
                  <c:v>2557</c:v>
                </c:pt>
                <c:pt idx="12">
                  <c:v>2599.5</c:v>
                </c:pt>
                <c:pt idx="13">
                  <c:v>2602</c:v>
                </c:pt>
                <c:pt idx="14">
                  <c:v>2633</c:v>
                </c:pt>
                <c:pt idx="15">
                  <c:v>2635.5</c:v>
                </c:pt>
                <c:pt idx="16">
                  <c:v>2640</c:v>
                </c:pt>
                <c:pt idx="17">
                  <c:v>2654.5</c:v>
                </c:pt>
                <c:pt idx="18">
                  <c:v>2657</c:v>
                </c:pt>
                <c:pt idx="19">
                  <c:v>2664</c:v>
                </c:pt>
                <c:pt idx="20">
                  <c:v>2666.5</c:v>
                </c:pt>
                <c:pt idx="21">
                  <c:v>2673.5</c:v>
                </c:pt>
                <c:pt idx="22">
                  <c:v>2685.5</c:v>
                </c:pt>
                <c:pt idx="23">
                  <c:v>2769</c:v>
                </c:pt>
                <c:pt idx="24">
                  <c:v>2788</c:v>
                </c:pt>
                <c:pt idx="25">
                  <c:v>2909.5</c:v>
                </c:pt>
                <c:pt idx="26">
                  <c:v>2945.5</c:v>
                </c:pt>
                <c:pt idx="27">
                  <c:v>2971.5</c:v>
                </c:pt>
                <c:pt idx="28">
                  <c:v>3199</c:v>
                </c:pt>
                <c:pt idx="29">
                  <c:v>3385</c:v>
                </c:pt>
                <c:pt idx="30">
                  <c:v>3416</c:v>
                </c:pt>
                <c:pt idx="31">
                  <c:v>3418</c:v>
                </c:pt>
                <c:pt idx="32">
                  <c:v>3420.5</c:v>
                </c:pt>
                <c:pt idx="33">
                  <c:v>3506</c:v>
                </c:pt>
                <c:pt idx="34">
                  <c:v>3535</c:v>
                </c:pt>
                <c:pt idx="35">
                  <c:v>3535.5</c:v>
                </c:pt>
                <c:pt idx="36">
                  <c:v>3535.5</c:v>
                </c:pt>
                <c:pt idx="37">
                  <c:v>3728</c:v>
                </c:pt>
                <c:pt idx="38">
                  <c:v>3804.5</c:v>
                </c:pt>
                <c:pt idx="39">
                  <c:v>3945</c:v>
                </c:pt>
                <c:pt idx="40">
                  <c:v>5101</c:v>
                </c:pt>
                <c:pt idx="41">
                  <c:v>5146</c:v>
                </c:pt>
                <c:pt idx="42">
                  <c:v>5456</c:v>
                </c:pt>
                <c:pt idx="43">
                  <c:v>5969</c:v>
                </c:pt>
                <c:pt idx="44">
                  <c:v>5969.5</c:v>
                </c:pt>
                <c:pt idx="45">
                  <c:v>5986</c:v>
                </c:pt>
                <c:pt idx="46">
                  <c:v>6034</c:v>
                </c:pt>
                <c:pt idx="47">
                  <c:v>6048</c:v>
                </c:pt>
                <c:pt idx="48">
                  <c:v>6048</c:v>
                </c:pt>
                <c:pt idx="49">
                  <c:v>6050.5</c:v>
                </c:pt>
                <c:pt idx="50">
                  <c:v>6103</c:v>
                </c:pt>
                <c:pt idx="51">
                  <c:v>6119.5</c:v>
                </c:pt>
                <c:pt idx="52">
                  <c:v>6170</c:v>
                </c:pt>
                <c:pt idx="53">
                  <c:v>6857</c:v>
                </c:pt>
                <c:pt idx="54">
                  <c:v>6909.5</c:v>
                </c:pt>
                <c:pt idx="55">
                  <c:v>3804.5</c:v>
                </c:pt>
                <c:pt idx="56">
                  <c:v>6916.5</c:v>
                </c:pt>
                <c:pt idx="57">
                  <c:v>6952.5</c:v>
                </c:pt>
                <c:pt idx="58">
                  <c:v>8083.5</c:v>
                </c:pt>
                <c:pt idx="59">
                  <c:v>8790</c:v>
                </c:pt>
                <c:pt idx="60">
                  <c:v>8790</c:v>
                </c:pt>
                <c:pt idx="61">
                  <c:v>8790</c:v>
                </c:pt>
                <c:pt idx="62">
                  <c:v>8792.5</c:v>
                </c:pt>
                <c:pt idx="63">
                  <c:v>9026</c:v>
                </c:pt>
                <c:pt idx="64">
                  <c:v>9026</c:v>
                </c:pt>
                <c:pt idx="65">
                  <c:v>9038</c:v>
                </c:pt>
                <c:pt idx="66">
                  <c:v>9038</c:v>
                </c:pt>
                <c:pt idx="67">
                  <c:v>9045</c:v>
                </c:pt>
                <c:pt idx="68">
                  <c:v>9587</c:v>
                </c:pt>
                <c:pt idx="69">
                  <c:v>9596.5</c:v>
                </c:pt>
                <c:pt idx="70">
                  <c:v>9606</c:v>
                </c:pt>
                <c:pt idx="71">
                  <c:v>9611</c:v>
                </c:pt>
                <c:pt idx="72">
                  <c:v>9735</c:v>
                </c:pt>
                <c:pt idx="73">
                  <c:v>9735</c:v>
                </c:pt>
                <c:pt idx="74">
                  <c:v>9878</c:v>
                </c:pt>
                <c:pt idx="75">
                  <c:v>9887.5</c:v>
                </c:pt>
                <c:pt idx="76">
                  <c:v>9887.5</c:v>
                </c:pt>
                <c:pt idx="77">
                  <c:v>9959</c:v>
                </c:pt>
                <c:pt idx="78">
                  <c:v>10525</c:v>
                </c:pt>
                <c:pt idx="79">
                  <c:v>10606</c:v>
                </c:pt>
                <c:pt idx="80">
                  <c:v>10668</c:v>
                </c:pt>
                <c:pt idx="81">
                  <c:v>10911</c:v>
                </c:pt>
                <c:pt idx="82">
                  <c:v>11164.5</c:v>
                </c:pt>
                <c:pt idx="83">
                  <c:v>11226.5</c:v>
                </c:pt>
                <c:pt idx="84">
                  <c:v>11255</c:v>
                </c:pt>
                <c:pt idx="85">
                  <c:v>11274</c:v>
                </c:pt>
                <c:pt idx="86">
                  <c:v>11415</c:v>
                </c:pt>
                <c:pt idx="87">
                  <c:v>11417.5</c:v>
                </c:pt>
                <c:pt idx="88">
                  <c:v>11477</c:v>
                </c:pt>
                <c:pt idx="89">
                  <c:v>12221.5</c:v>
                </c:pt>
                <c:pt idx="90">
                  <c:v>12236</c:v>
                </c:pt>
                <c:pt idx="91">
                  <c:v>12250</c:v>
                </c:pt>
                <c:pt idx="92">
                  <c:v>12259.5</c:v>
                </c:pt>
                <c:pt idx="93">
                  <c:v>12293</c:v>
                </c:pt>
                <c:pt idx="94">
                  <c:v>12307.5</c:v>
                </c:pt>
                <c:pt idx="95">
                  <c:v>12367</c:v>
                </c:pt>
                <c:pt idx="96">
                  <c:v>12369.5</c:v>
                </c:pt>
                <c:pt idx="97">
                  <c:v>12379</c:v>
                </c:pt>
                <c:pt idx="98">
                  <c:v>12979</c:v>
                </c:pt>
                <c:pt idx="99">
                  <c:v>12979</c:v>
                </c:pt>
                <c:pt idx="100">
                  <c:v>12993</c:v>
                </c:pt>
                <c:pt idx="101">
                  <c:v>12995.5</c:v>
                </c:pt>
                <c:pt idx="102">
                  <c:v>13026.5</c:v>
                </c:pt>
                <c:pt idx="103">
                  <c:v>13050.5</c:v>
                </c:pt>
                <c:pt idx="104">
                  <c:v>13050.5</c:v>
                </c:pt>
                <c:pt idx="105">
                  <c:v>13052</c:v>
                </c:pt>
                <c:pt idx="106">
                  <c:v>13105</c:v>
                </c:pt>
                <c:pt idx="107">
                  <c:v>13126</c:v>
                </c:pt>
                <c:pt idx="108">
                  <c:v>13177</c:v>
                </c:pt>
                <c:pt idx="109">
                  <c:v>13252.5</c:v>
                </c:pt>
                <c:pt idx="110">
                  <c:v>13288</c:v>
                </c:pt>
                <c:pt idx="111">
                  <c:v>13295.5</c:v>
                </c:pt>
                <c:pt idx="112">
                  <c:v>13314.5</c:v>
                </c:pt>
                <c:pt idx="113">
                  <c:v>13345.5</c:v>
                </c:pt>
                <c:pt idx="114">
                  <c:v>13367</c:v>
                </c:pt>
                <c:pt idx="115">
                  <c:v>13866</c:v>
                </c:pt>
                <c:pt idx="116">
                  <c:v>13890</c:v>
                </c:pt>
                <c:pt idx="117">
                  <c:v>13892.5</c:v>
                </c:pt>
                <c:pt idx="118">
                  <c:v>13942.5</c:v>
                </c:pt>
                <c:pt idx="119">
                  <c:v>14030.5</c:v>
                </c:pt>
                <c:pt idx="120">
                  <c:v>14090</c:v>
                </c:pt>
                <c:pt idx="121">
                  <c:v>14095</c:v>
                </c:pt>
                <c:pt idx="122">
                  <c:v>14126</c:v>
                </c:pt>
                <c:pt idx="123">
                  <c:v>14147.5</c:v>
                </c:pt>
                <c:pt idx="124">
                  <c:v>14185.5</c:v>
                </c:pt>
                <c:pt idx="125">
                  <c:v>14266.5</c:v>
                </c:pt>
                <c:pt idx="126">
                  <c:v>14726</c:v>
                </c:pt>
                <c:pt idx="127">
                  <c:v>14764</c:v>
                </c:pt>
                <c:pt idx="128">
                  <c:v>14803.5</c:v>
                </c:pt>
                <c:pt idx="129">
                  <c:v>15546</c:v>
                </c:pt>
                <c:pt idx="130">
                  <c:v>15665</c:v>
                </c:pt>
                <c:pt idx="131">
                  <c:v>15677</c:v>
                </c:pt>
                <c:pt idx="132">
                  <c:v>15834.5</c:v>
                </c:pt>
                <c:pt idx="133">
                  <c:v>15837</c:v>
                </c:pt>
                <c:pt idx="134">
                  <c:v>15868</c:v>
                </c:pt>
                <c:pt idx="135">
                  <c:v>15880</c:v>
                </c:pt>
                <c:pt idx="136">
                  <c:v>16586.5</c:v>
                </c:pt>
                <c:pt idx="137">
                  <c:v>16627</c:v>
                </c:pt>
                <c:pt idx="138">
                  <c:v>16770</c:v>
                </c:pt>
                <c:pt idx="139">
                  <c:v>16863</c:v>
                </c:pt>
                <c:pt idx="140">
                  <c:v>17253.5</c:v>
                </c:pt>
                <c:pt idx="141">
                  <c:v>17395.5</c:v>
                </c:pt>
                <c:pt idx="142">
                  <c:v>17407</c:v>
                </c:pt>
                <c:pt idx="143">
                  <c:v>17414.5</c:v>
                </c:pt>
                <c:pt idx="144">
                  <c:v>17582</c:v>
                </c:pt>
                <c:pt idx="145">
                  <c:v>18249</c:v>
                </c:pt>
                <c:pt idx="146">
                  <c:v>18369</c:v>
                </c:pt>
                <c:pt idx="147">
                  <c:v>18455</c:v>
                </c:pt>
                <c:pt idx="148">
                  <c:v>18455</c:v>
                </c:pt>
                <c:pt idx="149">
                  <c:v>18483.5</c:v>
                </c:pt>
                <c:pt idx="150">
                  <c:v>18495.5</c:v>
                </c:pt>
                <c:pt idx="151">
                  <c:v>19117</c:v>
                </c:pt>
                <c:pt idx="152">
                  <c:v>19154</c:v>
                </c:pt>
                <c:pt idx="153">
                  <c:v>19240</c:v>
                </c:pt>
                <c:pt idx="154">
                  <c:v>20043</c:v>
                </c:pt>
                <c:pt idx="155">
                  <c:v>21089.5</c:v>
                </c:pt>
                <c:pt idx="156">
                  <c:v>21731.5</c:v>
                </c:pt>
                <c:pt idx="157">
                  <c:v>21734</c:v>
                </c:pt>
                <c:pt idx="158">
                  <c:v>22583.5</c:v>
                </c:pt>
                <c:pt idx="159">
                  <c:v>23523.5</c:v>
                </c:pt>
                <c:pt idx="160">
                  <c:v>23524</c:v>
                </c:pt>
                <c:pt idx="161">
                  <c:v>24349.5</c:v>
                </c:pt>
                <c:pt idx="162">
                  <c:v>24414</c:v>
                </c:pt>
                <c:pt idx="163">
                  <c:v>25169</c:v>
                </c:pt>
                <c:pt idx="164">
                  <c:v>27032.5</c:v>
                </c:pt>
                <c:pt idx="165">
                  <c:v>27886</c:v>
                </c:pt>
                <c:pt idx="166">
                  <c:v>28614</c:v>
                </c:pt>
              </c:numCache>
            </c:numRef>
          </c:xVal>
          <c:yVal>
            <c:numRef>
              <c:f>Active!$X$21:$X$980</c:f>
              <c:numCache>
                <c:formatCode>0.00E+00</c:formatCode>
                <c:ptCount val="960"/>
                <c:pt idx="0">
                  <c:v>-7.5949961202769912E-3</c:v>
                </c:pt>
                <c:pt idx="1">
                  <c:v>9.5875274581889661E-3</c:v>
                </c:pt>
                <c:pt idx="2">
                  <c:v>2.7844873907296153E-3</c:v>
                </c:pt>
                <c:pt idx="3">
                  <c:v>-1.6015305361124683E-2</c:v>
                </c:pt>
                <c:pt idx="4">
                  <c:v>3.0250028560571563E-3</c:v>
                </c:pt>
                <c:pt idx="5">
                  <c:v>4.3864290582939815E-3</c:v>
                </c:pt>
                <c:pt idx="6">
                  <c:v>-5.8247560770822108E-3</c:v>
                </c:pt>
                <c:pt idx="7">
                  <c:v>1.0245923196428091E-2</c:v>
                </c:pt>
                <c:pt idx="8">
                  <c:v>1.4198235279805528E-2</c:v>
                </c:pt>
                <c:pt idx="9">
                  <c:v>-9.2239895786787795E-4</c:v>
                </c:pt>
                <c:pt idx="10">
                  <c:v>4.5208090640716557E-4</c:v>
                </c:pt>
                <c:pt idx="11">
                  <c:v>2.4948481734660593E-3</c:v>
                </c:pt>
                <c:pt idx="12">
                  <c:v>-3.9968842361788109E-3</c:v>
                </c:pt>
                <c:pt idx="13">
                  <c:v>2.6330643032338357E-3</c:v>
                </c:pt>
                <c:pt idx="14">
                  <c:v>6.464881010279826E-3</c:v>
                </c:pt>
                <c:pt idx="15">
                  <c:v>1.9949025097689313E-3</c:v>
                </c:pt>
                <c:pt idx="16">
                  <c:v>1.4268954662592474E-2</c:v>
                </c:pt>
                <c:pt idx="17">
                  <c:v>8.3632397995582666E-3</c:v>
                </c:pt>
                <c:pt idx="18">
                  <c:v>7.3933069018003224E-3</c:v>
                </c:pt>
                <c:pt idx="19">
                  <c:v>6.7975225991644432E-3</c:v>
                </c:pt>
                <c:pt idx="20">
                  <c:v>1.4027609543077956E-2</c:v>
                </c:pt>
                <c:pt idx="21">
                  <c:v>5.8318805465614517E-3</c:v>
                </c:pt>
                <c:pt idx="22">
                  <c:v>-8.0035610115465651E-3</c:v>
                </c:pt>
                <c:pt idx="23">
                  <c:v>-2.6345068621404732E-3</c:v>
                </c:pt>
                <c:pt idx="24">
                  <c:v>-8.8641594472569675E-3</c:v>
                </c:pt>
                <c:pt idx="25">
                  <c:v>6.6548099426716658E-3</c:v>
                </c:pt>
                <c:pt idx="26">
                  <c:v>1.0548565214636312E-3</c:v>
                </c:pt>
                <c:pt idx="27">
                  <c:v>-8.6685432223655755E-4</c:v>
                </c:pt>
                <c:pt idx="28">
                  <c:v>-2.9672339760945573E-3</c:v>
                </c:pt>
                <c:pt idx="29">
                  <c:v>-4.3040103191551993E-3</c:v>
                </c:pt>
                <c:pt idx="30">
                  <c:v>1.4640649146062241E-2</c:v>
                </c:pt>
                <c:pt idx="31">
                  <c:v>6.5854713677013432E-3</c:v>
                </c:pt>
                <c:pt idx="32">
                  <c:v>-1.1983499979349773E-2</c:v>
                </c:pt>
                <c:pt idx="33">
                  <c:v>2.0417570270550413E-3</c:v>
                </c:pt>
                <c:pt idx="34">
                  <c:v>9.3584007946961797E-3</c:v>
                </c:pt>
                <c:pt idx="35">
                  <c:v>3.246122942433447E-4</c:v>
                </c:pt>
                <c:pt idx="36">
                  <c:v>3.446122937381022E-4</c:v>
                </c:pt>
                <c:pt idx="37">
                  <c:v>2.71254414325028E-3</c:v>
                </c:pt>
                <c:pt idx="38">
                  <c:v>-2.5750483595152031E-3</c:v>
                </c:pt>
                <c:pt idx="39">
                  <c:v>1.4044780350208739E-2</c:v>
                </c:pt>
                <c:pt idx="40">
                  <c:v>1.4641725384557797E-2</c:v>
                </c:pt>
                <c:pt idx="41">
                  <c:v>4.3531701497631133E-3</c:v>
                </c:pt>
                <c:pt idx="42">
                  <c:v>1.560142771375253E-2</c:v>
                </c:pt>
                <c:pt idx="43">
                  <c:v>1.5567838613680966E-2</c:v>
                </c:pt>
                <c:pt idx="44">
                  <c:v>1.5552878797070638E-2</c:v>
                </c:pt>
                <c:pt idx="45">
                  <c:v>1.555896740345894E-2</c:v>
                </c:pt>
                <c:pt idx="46">
                  <c:v>7.2195044850828904E-3</c:v>
                </c:pt>
                <c:pt idx="47">
                  <c:v>8.4989209245761137E-3</c:v>
                </c:pt>
                <c:pt idx="48">
                  <c:v>8.5989209220499012E-3</c:v>
                </c:pt>
                <c:pt idx="49">
                  <c:v>9.0237814280899782E-3</c:v>
                </c:pt>
                <c:pt idx="50">
                  <c:v>2.0243374160302401E-2</c:v>
                </c:pt>
                <c:pt idx="51">
                  <c:v>1.164569471465042E-2</c:v>
                </c:pt>
                <c:pt idx="52">
                  <c:v>-5.8043254731630911E-4</c:v>
                </c:pt>
                <c:pt idx="53">
                  <c:v>2.3213075395559717E-2</c:v>
                </c:pt>
                <c:pt idx="54">
                  <c:v>2.2858347969896955E-2</c:v>
                </c:pt>
                <c:pt idx="55">
                  <c:v>-2.5750483595152031E-3</c:v>
                </c:pt>
                <c:pt idx="56">
                  <c:v>2.4037356160760418E-2</c:v>
                </c:pt>
                <c:pt idx="57">
                  <c:v>1.7499488021605988E-2</c:v>
                </c:pt>
                <c:pt idx="58">
                  <c:v>3.3696593406139813E-2</c:v>
                </c:pt>
                <c:pt idx="59">
                  <c:v>3.4586871963359175E-2</c:v>
                </c:pt>
                <c:pt idx="60">
                  <c:v>3.478687195830675E-2</c:v>
                </c:pt>
                <c:pt idx="61">
                  <c:v>3.5086871958004071E-2</c:v>
                </c:pt>
                <c:pt idx="62">
                  <c:v>3.180188496079632E-2</c:v>
                </c:pt>
                <c:pt idx="63">
                  <c:v>4.1348669657164064E-2</c:v>
                </c:pt>
                <c:pt idx="64">
                  <c:v>5.9348669660831146E-2</c:v>
                </c:pt>
                <c:pt idx="65">
                  <c:v>3.6939223970515613E-2</c:v>
                </c:pt>
                <c:pt idx="66">
                  <c:v>4.3939223975579679E-2</c:v>
                </c:pt>
                <c:pt idx="67">
                  <c:v>4.670035346075127E-2</c:v>
                </c:pt>
                <c:pt idx="68">
                  <c:v>4.0169995836809559E-2</c:v>
                </c:pt>
                <c:pt idx="69">
                  <c:v>3.74450438918233E-2</c:v>
                </c:pt>
                <c:pt idx="70">
                  <c:v>3.4620102410845413E-2</c:v>
                </c:pt>
                <c:pt idx="71">
                  <c:v>4.9349085053113952E-2</c:v>
                </c:pt>
                <c:pt idx="72">
                  <c:v>3.3109188983380673E-2</c:v>
                </c:pt>
                <c:pt idx="73">
                  <c:v>3.3109188983380673E-2</c:v>
                </c:pt>
                <c:pt idx="74">
                  <c:v>3.8224436701154919E-2</c:v>
                </c:pt>
                <c:pt idx="75">
                  <c:v>4.1400169668091534E-2</c:v>
                </c:pt>
                <c:pt idx="76">
                  <c:v>4.240016967193324E-2</c:v>
                </c:pt>
                <c:pt idx="77">
                  <c:v>4.9460810526190856E-2</c:v>
                </c:pt>
                <c:pt idx="78">
                  <c:v>3.1258814716516529E-2</c:v>
                </c:pt>
                <c:pt idx="79">
                  <c:v>3.4531950392143504E-2</c:v>
                </c:pt>
                <c:pt idx="80">
                  <c:v>5.544915304477268E-2</c:v>
                </c:pt>
                <c:pt idx="81">
                  <c:v>5.4326582992423406E-2</c:v>
                </c:pt>
                <c:pt idx="82">
                  <c:v>4.7430319822317012E-2</c:v>
                </c:pt>
                <c:pt idx="83">
                  <c:v>5.3389989737477515E-2</c:v>
                </c:pt>
                <c:pt idx="84">
                  <c:v>4.8653923742742453E-2</c:v>
                </c:pt>
                <c:pt idx="85">
                  <c:v>4.3330528466526054E-2</c:v>
                </c:pt>
                <c:pt idx="86">
                  <c:v>4.8720873593704521E-2</c:v>
                </c:pt>
                <c:pt idx="87">
                  <c:v>4.8239411004434692E-2</c:v>
                </c:pt>
                <c:pt idx="88">
                  <c:v>4.770342703575698E-2</c:v>
                </c:pt>
                <c:pt idx="89">
                  <c:v>4.7468569410299477E-2</c:v>
                </c:pt>
                <c:pt idx="90">
                  <c:v>5.2415732828402992E-2</c:v>
                </c:pt>
                <c:pt idx="91">
                  <c:v>4.9878862619252E-2</c:v>
                </c:pt>
                <c:pt idx="92">
                  <c:v>4.928261168578156E-2</c:v>
                </c:pt>
                <c:pt idx="93">
                  <c:v>4.8339207667406771E-2</c:v>
                </c:pt>
                <c:pt idx="94">
                  <c:v>4.7788199269696081E-2</c:v>
                </c:pt>
                <c:pt idx="95">
                  <c:v>5.1741399943837932E-2</c:v>
                </c:pt>
                <c:pt idx="96">
                  <c:v>5.3763940365434235E-2</c:v>
                </c:pt>
                <c:pt idx="97">
                  <c:v>5.266969481120589E-2</c:v>
                </c:pt>
                <c:pt idx="98">
                  <c:v>5.5607259294778735E-2</c:v>
                </c:pt>
                <c:pt idx="99">
                  <c:v>5.570725929952848E-2</c:v>
                </c:pt>
                <c:pt idx="100">
                  <c:v>5.5188576039420026E-2</c:v>
                </c:pt>
                <c:pt idx="101">
                  <c:v>5.5513845990241853E-2</c:v>
                </c:pt>
                <c:pt idx="102">
                  <c:v>5.5388067734488948E-2</c:v>
                </c:pt>
                <c:pt idx="103">
                  <c:v>5.667244374044747E-2</c:v>
                </c:pt>
                <c:pt idx="104">
                  <c:v>5.6702443743327585E-2</c:v>
                </c:pt>
                <c:pt idx="105">
                  <c:v>6.0627749226837745E-2</c:v>
                </c:pt>
                <c:pt idx="106">
                  <c:v>5.6150946545520664E-2</c:v>
                </c:pt>
                <c:pt idx="107">
                  <c:v>5.7227462326186446E-2</c:v>
                </c:pt>
                <c:pt idx="108">
                  <c:v>5.5216300478708652E-2</c:v>
                </c:pt>
                <c:pt idx="109">
                  <c:v>6.518694210005295E-2</c:v>
                </c:pt>
                <c:pt idx="110">
                  <c:v>5.5341858680171538E-2</c:v>
                </c:pt>
                <c:pt idx="111">
                  <c:v>5.8721322278162569E-2</c:v>
                </c:pt>
                <c:pt idx="112">
                  <c:v>5.5363027331815279E-2</c:v>
                </c:pt>
                <c:pt idx="113">
                  <c:v>6.195334162575597E-2</c:v>
                </c:pt>
                <c:pt idx="114">
                  <c:v>5.8923310580902666E-2</c:v>
                </c:pt>
                <c:pt idx="115">
                  <c:v>5.7791232377644587E-2</c:v>
                </c:pt>
                <c:pt idx="116">
                  <c:v>5.9205671042386367E-2</c:v>
                </c:pt>
                <c:pt idx="117">
                  <c:v>5.8634300051448249E-2</c:v>
                </c:pt>
                <c:pt idx="118">
                  <c:v>6.1708507743304393E-2</c:v>
                </c:pt>
                <c:pt idx="119">
                  <c:v>6.1006448661857227E-2</c:v>
                </c:pt>
                <c:pt idx="120">
                  <c:v>6.1019814208935229E-2</c:v>
                </c:pt>
                <c:pt idx="121">
                  <c:v>5.9678261700048925E-2</c:v>
                </c:pt>
                <c:pt idx="122">
                  <c:v>6.0401251128649927E-2</c:v>
                </c:pt>
                <c:pt idx="123">
                  <c:v>6.1293615855995277E-2</c:v>
                </c:pt>
                <c:pt idx="124">
                  <c:v>6.2020860182884274E-2</c:v>
                </c:pt>
                <c:pt idx="125">
                  <c:v>6.2139159070869171E-2</c:v>
                </c:pt>
                <c:pt idx="126">
                  <c:v>6.2804070821707983E-2</c:v>
                </c:pt>
                <c:pt idx="127">
                  <c:v>6.3249364912667597E-2</c:v>
                </c:pt>
                <c:pt idx="128">
                  <c:v>6.0153877740362821E-2</c:v>
                </c:pt>
                <c:pt idx="129">
                  <c:v>6.3150159133520872E-2</c:v>
                </c:pt>
                <c:pt idx="130">
                  <c:v>6.8165298540678917E-2</c:v>
                </c:pt>
                <c:pt idx="131">
                  <c:v>6.5433856304566898E-2</c:v>
                </c:pt>
                <c:pt idx="132">
                  <c:v>7.097915839057628E-2</c:v>
                </c:pt>
                <c:pt idx="133">
                  <c:v>6.7309957913122706E-2</c:v>
                </c:pt>
                <c:pt idx="134">
                  <c:v>6.9851638346215744E-2</c:v>
                </c:pt>
                <c:pt idx="135">
                  <c:v>6.811926597899591E-2</c:v>
                </c:pt>
                <c:pt idx="136">
                  <c:v>7.11773390118286E-2</c:v>
                </c:pt>
                <c:pt idx="137">
                  <c:v>7.2632083319062776E-2</c:v>
                </c:pt>
                <c:pt idx="138">
                  <c:v>6.8573538854667659E-2</c:v>
                </c:pt>
                <c:pt idx="139">
                  <c:v>7.2720966817893903E-2</c:v>
                </c:pt>
                <c:pt idx="140">
                  <c:v>7.5157488838643094E-2</c:v>
                </c:pt>
                <c:pt idx="141">
                  <c:v>7.6606848463306815E-2</c:v>
                </c:pt>
                <c:pt idx="142">
                  <c:v>7.2469342873090634E-2</c:v>
                </c:pt>
                <c:pt idx="143">
                  <c:v>7.8149118827465891E-2</c:v>
                </c:pt>
                <c:pt idx="144">
                  <c:v>7.6907424424000434E-2</c:v>
                </c:pt>
                <c:pt idx="145">
                  <c:v>7.9160777631959431E-2</c:v>
                </c:pt>
                <c:pt idx="146">
                  <c:v>7.9553691020666978E-2</c:v>
                </c:pt>
                <c:pt idx="147">
                  <c:v>7.9081280358673511E-2</c:v>
                </c:pt>
                <c:pt idx="148">
                  <c:v>7.9101280358168269E-2</c:v>
                </c:pt>
                <c:pt idx="149">
                  <c:v>8.039277546668043E-2</c:v>
                </c:pt>
                <c:pt idx="150">
                  <c:v>8.1618239885949045E-2</c:v>
                </c:pt>
                <c:pt idx="151">
                  <c:v>8.0980587712866425E-2</c:v>
                </c:pt>
                <c:pt idx="152">
                  <c:v>8.1585187223720906E-2</c:v>
                </c:pt>
                <c:pt idx="153">
                  <c:v>8.1498298760146373E-2</c:v>
                </c:pt>
                <c:pt idx="154">
                  <c:v>8.0466645878911919E-2</c:v>
                </c:pt>
                <c:pt idx="155">
                  <c:v>8.3637469893287547E-2</c:v>
                </c:pt>
                <c:pt idx="156">
                  <c:v>8.2290968823803323E-2</c:v>
                </c:pt>
                <c:pt idx="157">
                  <c:v>8.4405706072713665E-2</c:v>
                </c:pt>
                <c:pt idx="158">
                  <c:v>8.3884711300889314E-2</c:v>
                </c:pt>
                <c:pt idx="159">
                  <c:v>9.0071558867973467E-2</c:v>
                </c:pt>
                <c:pt idx="160">
                  <c:v>8.5455525766497509E-2</c:v>
                </c:pt>
                <c:pt idx="161">
                  <c:v>9.1271189939951203E-2</c:v>
                </c:pt>
                <c:pt idx="162">
                  <c:v>9.2299146040919544E-2</c:v>
                </c:pt>
                <c:pt idx="163">
                  <c:v>9.8745115958458807E-2</c:v>
                </c:pt>
                <c:pt idx="164">
                  <c:v>0.12150762931875038</c:v>
                </c:pt>
                <c:pt idx="165">
                  <c:v>0.13090815416430265</c:v>
                </c:pt>
                <c:pt idx="166">
                  <c:v>0.14031374491293711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D8-4FF4-8B87-7A75C9F2ED97}"/>
            </c:ext>
          </c:extLst>
        </c:ser>
        <c:ser>
          <c:idx val="8"/>
          <c:order val="1"/>
          <c:tx>
            <c:strRef>
              <c:f>Active!$AA$1</c:f>
              <c:strCache>
                <c:ptCount val="1"/>
                <c:pt idx="0">
                  <c:v>Sine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Active!$Y$2:$Y$23</c:f>
              <c:numCache>
                <c:formatCode>General</c:formatCode>
                <c:ptCount val="22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  <c:pt idx="21">
                  <c:v>21000</c:v>
                </c:pt>
              </c:numCache>
            </c:numRef>
          </c:xVal>
          <c:yVal>
            <c:numRef>
              <c:f>Active!$Z$2:$Z$23</c:f>
              <c:numCache>
                <c:formatCode>0.00E+00</c:formatCode>
                <c:ptCount val="22"/>
                <c:pt idx="0">
                  <c:v>-2.9946971196478107E-2</c:v>
                </c:pt>
                <c:pt idx="1">
                  <c:v>-2.1580260785427175E-2</c:v>
                </c:pt>
                <c:pt idx="2">
                  <c:v>-1.3504135676964653E-2</c:v>
                </c:pt>
                <c:pt idx="3">
                  <c:v>-5.7185958710905347E-3</c:v>
                </c:pt>
                <c:pt idx="4">
                  <c:v>1.7763586321951821E-3</c:v>
                </c:pt>
                <c:pt idx="5">
                  <c:v>8.9807278328924885E-3</c:v>
                </c:pt>
                <c:pt idx="6">
                  <c:v>1.5894511731001398E-2</c:v>
                </c:pt>
                <c:pt idx="7">
                  <c:v>2.2517710326521893E-2</c:v>
                </c:pt>
                <c:pt idx="8">
                  <c:v>2.8850323619453999E-2</c:v>
                </c:pt>
                <c:pt idx="9">
                  <c:v>3.489235160979768E-2</c:v>
                </c:pt>
                <c:pt idx="10">
                  <c:v>4.0643794297552972E-2</c:v>
                </c:pt>
                <c:pt idx="11">
                  <c:v>4.6104651682719849E-2</c:v>
                </c:pt>
                <c:pt idx="12">
                  <c:v>5.1274923765298346E-2</c:v>
                </c:pt>
                <c:pt idx="13">
                  <c:v>5.6154610545288405E-2</c:v>
                </c:pt>
                <c:pt idx="14">
                  <c:v>6.0743712022690063E-2</c:v>
                </c:pt>
                <c:pt idx="15">
                  <c:v>6.5042228197503354E-2</c:v>
                </c:pt>
                <c:pt idx="16">
                  <c:v>6.9050159069728223E-2</c:v>
                </c:pt>
                <c:pt idx="17">
                  <c:v>7.2767504639364669E-2</c:v>
                </c:pt>
                <c:pt idx="18">
                  <c:v>7.6194264906412706E-2</c:v>
                </c:pt>
                <c:pt idx="19">
                  <c:v>7.9330439870872377E-2</c:v>
                </c:pt>
                <c:pt idx="20">
                  <c:v>8.2176029532743611E-2</c:v>
                </c:pt>
                <c:pt idx="21">
                  <c:v>8.4731033892026464E-2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D8-4FF4-8B87-7A75C9F2ED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792240"/>
        <c:axId val="1"/>
      </c:scatterChart>
      <c:valAx>
        <c:axId val="8437922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413798533803964"/>
              <c:y val="0.8693009118541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724137931034482E-2"/>
              <c:y val="0.38601823708206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7922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655208616164355"/>
          <c:y val="0.92097264437689974"/>
          <c:w val="0.23965535342564936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 O-C Diagr.</a:t>
            </a:r>
          </a:p>
        </c:rich>
      </c:tx>
      <c:layout>
        <c:manualLayout>
          <c:xMode val="edge"/>
          <c:yMode val="edge"/>
          <c:x val="0.36497545008183307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6284779050737"/>
          <c:y val="0.14814859468012961"/>
          <c:w val="0.80360065466448449"/>
          <c:h val="0.6574093888930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'A(1)'!$H$20:$H$20</c:f>
              <c:strCache>
                <c:ptCount val="1"/>
                <c:pt idx="0">
                  <c:v>IBVS 3946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'A(1)'!$H$21:$H$981</c:f>
              <c:numCache>
                <c:formatCode>General</c:formatCode>
                <c:ptCount val="96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B7-486C-A682-A6E7201FB828}"/>
            </c:ext>
          </c:extLst>
        </c:ser>
        <c:ser>
          <c:idx val="1"/>
          <c:order val="1"/>
          <c:tx>
            <c:strRef>
              <c:f>'A(1)'!$I$20:$I$20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  <c:pt idx="59">
                    <c:v>4.0000000000000002E-4</c:v>
                  </c:pt>
                  <c:pt idx="60">
                    <c:v>5.0000000000000001E-4</c:v>
                  </c:pt>
                  <c:pt idx="61">
                    <c:v>4.0000000000000002E-4</c:v>
                  </c:pt>
                  <c:pt idx="62">
                    <c:v>5.0000000000000001E-4</c:v>
                  </c:pt>
                  <c:pt idx="63">
                    <c:v>6.9999999999999999E-4</c:v>
                  </c:pt>
                  <c:pt idx="64">
                    <c:v>2.9999999999999997E-4</c:v>
                  </c:pt>
                  <c:pt idx="65">
                    <c:v>0</c:v>
                  </c:pt>
                  <c:pt idx="66">
                    <c:v>2.0000000000000001E-4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0</c:v>
                  </c:pt>
                  <c:pt idx="76">
                    <c:v>0</c:v>
                  </c:pt>
                  <c:pt idx="77">
                    <c:v>2.0000000000000001E-4</c:v>
                  </c:pt>
                  <c:pt idx="78">
                    <c:v>2.9999999999999997E-4</c:v>
                  </c:pt>
                  <c:pt idx="79">
                    <c:v>2.0000000000000001E-4</c:v>
                  </c:pt>
                </c:numCache>
              </c:numRef>
            </c:plus>
            <c:minus>
              <c:numRef>
                <c:f>'A(1)'!$D$21:$D$981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  <c:pt idx="59">
                    <c:v>4.0000000000000002E-4</c:v>
                  </c:pt>
                  <c:pt idx="60">
                    <c:v>5.0000000000000001E-4</c:v>
                  </c:pt>
                  <c:pt idx="61">
                    <c:v>4.0000000000000002E-4</c:v>
                  </c:pt>
                  <c:pt idx="62">
                    <c:v>5.0000000000000001E-4</c:v>
                  </c:pt>
                  <c:pt idx="63">
                    <c:v>6.9999999999999999E-4</c:v>
                  </c:pt>
                  <c:pt idx="64">
                    <c:v>2.9999999999999997E-4</c:v>
                  </c:pt>
                  <c:pt idx="65">
                    <c:v>0</c:v>
                  </c:pt>
                  <c:pt idx="66">
                    <c:v>2.0000000000000001E-4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0</c:v>
                  </c:pt>
                  <c:pt idx="76">
                    <c:v>0</c:v>
                  </c:pt>
                  <c:pt idx="77">
                    <c:v>2.0000000000000001E-4</c:v>
                  </c:pt>
                  <c:pt idx="78">
                    <c:v>2.9999999999999997E-4</c:v>
                  </c:pt>
                  <c:pt idx="79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'A(1)'!$I$21:$I$981</c:f>
              <c:numCache>
                <c:formatCode>General</c:formatCode>
                <c:ptCount val="961"/>
                <c:pt idx="1">
                  <c:v>1.2870400001702365E-2</c:v>
                </c:pt>
                <c:pt idx="2">
                  <c:v>4.8091999997268431E-3</c:v>
                </c:pt>
                <c:pt idx="3">
                  <c:v>-1.3767299999017268E-2</c:v>
                </c:pt>
                <c:pt idx="4">
                  <c:v>7.2290000025532208E-3</c:v>
                </c:pt>
                <c:pt idx="6">
                  <c:v>4.2323199995735195E-2</c:v>
                </c:pt>
                <c:pt idx="7">
                  <c:v>-5.517699995834846E-3</c:v>
                </c:pt>
                <c:pt idx="8">
                  <c:v>1.0683000000426546E-2</c:v>
                </c:pt>
                <c:pt idx="9">
                  <c:v>8.3094000001437962E-3</c:v>
                </c:pt>
                <c:pt idx="10">
                  <c:v>-2.0675999985542148E-3</c:v>
                </c:pt>
                <c:pt idx="11">
                  <c:v>8.6463999978150241E-3</c:v>
                </c:pt>
                <c:pt idx="18">
                  <c:v>1.2648200005060062E-2</c:v>
                </c:pt>
                <c:pt idx="22">
                  <c:v>1.5469300000404473E-2</c:v>
                </c:pt>
                <c:pt idx="24">
                  <c:v>1.0153500006708782E-2</c:v>
                </c:pt>
                <c:pt idx="25">
                  <c:v>2.854490000026999E-2</c:v>
                </c:pt>
                <c:pt idx="27">
                  <c:v>2.8849499998614192E-2</c:v>
                </c:pt>
                <c:pt idx="28">
                  <c:v>3.9204399996378925E-2</c:v>
                </c:pt>
                <c:pt idx="29">
                  <c:v>3.4837200000765733E-2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B7-486C-A682-A6E7201FB828}"/>
            </c:ext>
          </c:extLst>
        </c:ser>
        <c:ser>
          <c:idx val="3"/>
          <c:order val="2"/>
          <c:tx>
            <c:strRef>
              <c:f>'A(1)'!$J$20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</c:numCache>
              </c:numRef>
            </c:plus>
            <c:minus>
              <c:numRef>
                <c:f>'A(1)'!$D$21:$D$33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'A(1)'!$J$21:$J$981</c:f>
              <c:numCache>
                <c:formatCode>General</c:formatCode>
                <c:ptCount val="961"/>
                <c:pt idx="12">
                  <c:v>8.048600000620354E-3</c:v>
                </c:pt>
                <c:pt idx="13">
                  <c:v>8.0333000005339272E-3</c:v>
                </c:pt>
                <c:pt idx="14">
                  <c:v>8.0283999996026978E-3</c:v>
                </c:pt>
                <c:pt idx="15">
                  <c:v>-3.4040000173263252E-4</c:v>
                </c:pt>
                <c:pt idx="21">
                  <c:v>1.5775800005940255E-2</c:v>
                </c:pt>
                <c:pt idx="23">
                  <c:v>1.6655100000207312E-2</c:v>
                </c:pt>
                <c:pt idx="26">
                  <c:v>3.182599999854574E-2</c:v>
                </c:pt>
                <c:pt idx="30">
                  <c:v>4.18372000058298E-2</c:v>
                </c:pt>
                <c:pt idx="31">
                  <c:v>4.4623000001593027E-2</c:v>
                </c:pt>
                <c:pt idx="32">
                  <c:v>3.734709999844199E-2</c:v>
                </c:pt>
                <c:pt idx="33">
                  <c:v>3.4556400001747534E-2</c:v>
                </c:pt>
                <c:pt idx="35">
                  <c:v>3.3509000000776723E-2</c:v>
                </c:pt>
                <c:pt idx="36">
                  <c:v>4.334250000101747E-2</c:v>
                </c:pt>
                <c:pt idx="37">
                  <c:v>5.8523400002741255E-2</c:v>
                </c:pt>
                <c:pt idx="38">
                  <c:v>5.2266300001065247E-2</c:v>
                </c:pt>
                <c:pt idx="39">
                  <c:v>5.4100999994261656E-2</c:v>
                </c:pt>
                <c:pt idx="40">
                  <c:v>5.3203800001938362E-2</c:v>
                </c:pt>
                <c:pt idx="41">
                  <c:v>5.9202600001299288E-2</c:v>
                </c:pt>
                <c:pt idx="43">
                  <c:v>6.3084699999308214E-2</c:v>
                </c:pt>
                <c:pt idx="44">
                  <c:v>6.2487000002874993E-2</c:v>
                </c:pt>
                <c:pt idx="45">
                  <c:v>6.3544399999955203E-2</c:v>
                </c:pt>
                <c:pt idx="48">
                  <c:v>6.3000399997690693E-2</c:v>
                </c:pt>
                <c:pt idx="49">
                  <c:v>6.4365999998699408E-2</c:v>
                </c:pt>
                <c:pt idx="50">
                  <c:v>6.3789500003622379E-2</c:v>
                </c:pt>
                <c:pt idx="51">
                  <c:v>6.6759499997715466E-2</c:v>
                </c:pt>
                <c:pt idx="52">
                  <c:v>6.5866700002516154E-2</c:v>
                </c:pt>
                <c:pt idx="53">
                  <c:v>6.6445099997508805E-2</c:v>
                </c:pt>
                <c:pt idx="56">
                  <c:v>6.3012900005560368E-2</c:v>
                </c:pt>
                <c:pt idx="57">
                  <c:v>6.3792400003876537E-2</c:v>
                </c:pt>
                <c:pt idx="58">
                  <c:v>6.8451000006461982E-2</c:v>
                </c:pt>
                <c:pt idx="59">
                  <c:v>6.5683799999533221E-2</c:v>
                </c:pt>
                <c:pt idx="60">
                  <c:v>6.9539199997961987E-2</c:v>
                </c:pt>
                <c:pt idx="61">
                  <c:v>6.7772000002150889E-2</c:v>
                </c:pt>
                <c:pt idx="62">
                  <c:v>6.8953100002545398E-2</c:v>
                </c:pt>
                <c:pt idx="63">
                  <c:v>7.0313800002622884E-2</c:v>
                </c:pt>
                <c:pt idx="64">
                  <c:v>6.593799999973271E-2</c:v>
                </c:pt>
                <c:pt idx="65">
                  <c:v>6.9892200001049787E-2</c:v>
                </c:pt>
                <c:pt idx="67">
                  <c:v>7.2897700003522914E-2</c:v>
                </c:pt>
                <c:pt idx="68">
                  <c:v>7.4416299998119939E-2</c:v>
                </c:pt>
                <c:pt idx="69">
                  <c:v>7.29907999993884E-2</c:v>
                </c:pt>
                <c:pt idx="70">
                  <c:v>7.5408600001537707E-2</c:v>
                </c:pt>
                <c:pt idx="72">
                  <c:v>7.6304900001559872E-2</c:v>
                </c:pt>
                <c:pt idx="73">
                  <c:v>7.7537700002721976E-2</c:v>
                </c:pt>
                <c:pt idx="74">
                  <c:v>7.7619800002139527E-2</c:v>
                </c:pt>
                <c:pt idx="75">
                  <c:v>7.8287600001203828E-2</c:v>
                </c:pt>
                <c:pt idx="76">
                  <c:v>7.8356000005442183E-2</c:v>
                </c:pt>
                <c:pt idx="77">
                  <c:v>-0.10128669999539852</c:v>
                </c:pt>
                <c:pt idx="78">
                  <c:v>-7.6126899999508169E-2</c:v>
                </c:pt>
                <c:pt idx="79">
                  <c:v>-6.8503700000292156E-2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B7-486C-A682-A6E7201FB828}"/>
            </c:ext>
          </c:extLst>
        </c:ser>
        <c:ser>
          <c:idx val="4"/>
          <c:order val="3"/>
          <c:tx>
            <c:strRef>
              <c:f>'A(1)'!$K$20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'A(1)'!$K$21:$K$981</c:f>
              <c:numCache>
                <c:formatCode>General</c:formatCode>
                <c:ptCount val="961"/>
                <c:pt idx="42">
                  <c:v>6.2142599999788217E-2</c:v>
                </c:pt>
                <c:pt idx="54">
                  <c:v>6.5884399999049492E-2</c:v>
                </c:pt>
                <c:pt idx="55">
                  <c:v>6.6221599998243619E-2</c:v>
                </c:pt>
                <c:pt idx="66">
                  <c:v>7.1642900002188981E-2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B7-486C-A682-A6E7201FB828}"/>
            </c:ext>
          </c:extLst>
        </c:ser>
        <c:ser>
          <c:idx val="2"/>
          <c:order val="4"/>
          <c:tx>
            <c:strRef>
              <c:f>'A(1)'!$L$20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'A(1)'!$L$21:$L$981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B7-486C-A682-A6E7201FB828}"/>
            </c:ext>
          </c:extLst>
        </c:ser>
        <c:ser>
          <c:idx val="5"/>
          <c:order val="5"/>
          <c:tx>
            <c:strRef>
              <c:f>'A(1)'!$M$20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'A(1)'!$M$21:$M$981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B7-486C-A682-A6E7201FB828}"/>
            </c:ext>
          </c:extLst>
        </c:ser>
        <c:ser>
          <c:idx val="6"/>
          <c:order val="6"/>
          <c:tx>
            <c:strRef>
              <c:f>'A(1)'!$N$20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'A(1)'!$N$21:$N$981</c:f>
              <c:numCache>
                <c:formatCode>General</c:formatCode>
                <c:ptCount val="961"/>
                <c:pt idx="5">
                  <c:v>-1.8062999952235259E-3</c:v>
                </c:pt>
                <c:pt idx="16">
                  <c:v>9.3120000383350998E-4</c:v>
                </c:pt>
                <c:pt idx="17">
                  <c:v>1.4547000027960166E-3</c:v>
                </c:pt>
                <c:pt idx="19">
                  <c:v>4.0433000031043775E-3</c:v>
                </c:pt>
                <c:pt idx="20">
                  <c:v>-8.2019999972544611E-3</c:v>
                </c:pt>
                <c:pt idx="34">
                  <c:v>3.3509000000776723E-2</c:v>
                </c:pt>
                <c:pt idx="46">
                  <c:v>7.1373500002664514E-2</c:v>
                </c:pt>
                <c:pt idx="47">
                  <c:v>6.1476300004869699E-2</c:v>
                </c:pt>
                <c:pt idx="71">
                  <c:v>7.4997000003349967E-2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B7-486C-A682-A6E7201FB828}"/>
            </c:ext>
          </c:extLst>
        </c:ser>
        <c:ser>
          <c:idx val="7"/>
          <c:order val="7"/>
          <c:tx>
            <c:strRef>
              <c:f>'A(1)'!$O$20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'A(1)'!$O$21:$O$981</c:f>
              <c:numCache>
                <c:formatCode>General</c:formatCode>
                <c:ptCount val="961"/>
                <c:pt idx="41">
                  <c:v>9.2086987164923445E-2</c:v>
                </c:pt>
                <c:pt idx="42">
                  <c:v>8.7104488555910894E-2</c:v>
                </c:pt>
                <c:pt idx="43">
                  <c:v>8.6510740805003566E-2</c:v>
                </c:pt>
                <c:pt idx="44">
                  <c:v>8.605816384801826E-2</c:v>
                </c:pt>
                <c:pt idx="45">
                  <c:v>8.5883776396702818E-2</c:v>
                </c:pt>
                <c:pt idx="46">
                  <c:v>8.4833299606636006E-2</c:v>
                </c:pt>
                <c:pt idx="47">
                  <c:v>8.4318441417038051E-2</c:v>
                </c:pt>
                <c:pt idx="48">
                  <c:v>7.9738694778920677E-2</c:v>
                </c:pt>
                <c:pt idx="49">
                  <c:v>7.953939483456017E-2</c:v>
                </c:pt>
                <c:pt idx="50">
                  <c:v>7.9518634423689297E-2</c:v>
                </c:pt>
                <c:pt idx="51">
                  <c:v>7.9103426206271574E-2</c:v>
                </c:pt>
                <c:pt idx="52">
                  <c:v>7.8372659743616402E-2</c:v>
                </c:pt>
                <c:pt idx="53">
                  <c:v>7.6412876957404799E-2</c:v>
                </c:pt>
                <c:pt idx="54">
                  <c:v>7.2597113439336031E-2</c:v>
                </c:pt>
                <c:pt idx="55">
                  <c:v>7.2281555194098568E-2</c:v>
                </c:pt>
                <c:pt idx="56">
                  <c:v>7.1953540702338573E-2</c:v>
                </c:pt>
                <c:pt idx="57">
                  <c:v>6.5787698673685557E-2</c:v>
                </c:pt>
                <c:pt idx="58">
                  <c:v>6.4799503116231394E-2</c:v>
                </c:pt>
                <c:pt idx="59">
                  <c:v>6.4699853144051134E-2</c:v>
                </c:pt>
                <c:pt idx="60">
                  <c:v>6.3113757753515493E-2</c:v>
                </c:pt>
                <c:pt idx="61">
                  <c:v>6.3014107781335232E-2</c:v>
                </c:pt>
                <c:pt idx="62">
                  <c:v>5.7147215669222956E-2</c:v>
                </c:pt>
                <c:pt idx="63">
                  <c:v>5.681089701311462E-2</c:v>
                </c:pt>
                <c:pt idx="64">
                  <c:v>5.5623401511299964E-2</c:v>
                </c:pt>
                <c:pt idx="65">
                  <c:v>5.4851114226903003E-2</c:v>
                </c:pt>
                <c:pt idx="66">
                  <c:v>5.1608338048870689E-2</c:v>
                </c:pt>
                <c:pt idx="67">
                  <c:v>5.0429146711404388E-2</c:v>
                </c:pt>
                <c:pt idx="68">
                  <c:v>5.0271367588785643E-2</c:v>
                </c:pt>
                <c:pt idx="69">
                  <c:v>4.8880420060436303E-2</c:v>
                </c:pt>
                <c:pt idx="70">
                  <c:v>4.2345042718281517E-2</c:v>
                </c:pt>
                <c:pt idx="71">
                  <c:v>4.1630884584323069E-2</c:v>
                </c:pt>
                <c:pt idx="72">
                  <c:v>4.1394215900394965E-2</c:v>
                </c:pt>
                <c:pt idx="73">
                  <c:v>4.1294565928214705E-2</c:v>
                </c:pt>
                <c:pt idx="74">
                  <c:v>3.6133527785712549E-2</c:v>
                </c:pt>
                <c:pt idx="75">
                  <c:v>3.5826273704823441E-2</c:v>
                </c:pt>
                <c:pt idx="76">
                  <c:v>3.5112115570864966E-2</c:v>
                </c:pt>
                <c:pt idx="77">
                  <c:v>-1.4127426932701526E-2</c:v>
                </c:pt>
                <c:pt idx="78">
                  <c:v>-3.668984146717999E-2</c:v>
                </c:pt>
                <c:pt idx="79">
                  <c:v>-4.2735273112781885E-2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DB7-486C-A682-A6E7201FB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40160"/>
        <c:axId val="1"/>
      </c:scatterChart>
      <c:valAx>
        <c:axId val="409540160"/>
        <c:scaling>
          <c:orientation val="minMax"/>
          <c:max val="20000"/>
          <c:min val="12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3682487725041"/>
              <c:y val="0.86728654288584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736497545008183E-2"/>
              <c:y val="0.3827173455169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5401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420621931260229"/>
          <c:y val="0.91975600272188196"/>
          <c:w val="0.82487725040916526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 O-C Diagr.</a:t>
            </a:r>
          </a:p>
        </c:rich>
      </c:tx>
      <c:layout>
        <c:manualLayout>
          <c:xMode val="edge"/>
          <c:yMode val="edge"/>
          <c:x val="0.3643795996088724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15708958379542"/>
          <c:y val="0.14769252958613219"/>
          <c:w val="0.80719083051028662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'A(1)'!$H$20:$H$20</c:f>
              <c:strCache>
                <c:ptCount val="1"/>
                <c:pt idx="0">
                  <c:v>IBVS 3946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'A(1)'!$H$21:$H$981</c:f>
              <c:numCache>
                <c:formatCode>General</c:formatCode>
                <c:ptCount val="96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68-4C25-9EC0-C0AE26147218}"/>
            </c:ext>
          </c:extLst>
        </c:ser>
        <c:ser>
          <c:idx val="1"/>
          <c:order val="1"/>
          <c:tx>
            <c:strRef>
              <c:f>'A(1)'!$I$20:$I$20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  <c:pt idx="59">
                    <c:v>4.0000000000000002E-4</c:v>
                  </c:pt>
                  <c:pt idx="60">
                    <c:v>5.0000000000000001E-4</c:v>
                  </c:pt>
                  <c:pt idx="61">
                    <c:v>4.0000000000000002E-4</c:v>
                  </c:pt>
                  <c:pt idx="62">
                    <c:v>5.0000000000000001E-4</c:v>
                  </c:pt>
                  <c:pt idx="63">
                    <c:v>6.9999999999999999E-4</c:v>
                  </c:pt>
                  <c:pt idx="64">
                    <c:v>2.9999999999999997E-4</c:v>
                  </c:pt>
                  <c:pt idx="65">
                    <c:v>0</c:v>
                  </c:pt>
                  <c:pt idx="66">
                    <c:v>2.0000000000000001E-4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0</c:v>
                  </c:pt>
                  <c:pt idx="76">
                    <c:v>0</c:v>
                  </c:pt>
                  <c:pt idx="77">
                    <c:v>2.0000000000000001E-4</c:v>
                  </c:pt>
                  <c:pt idx="78">
                    <c:v>2.9999999999999997E-4</c:v>
                  </c:pt>
                  <c:pt idx="79">
                    <c:v>2.0000000000000001E-4</c:v>
                  </c:pt>
                </c:numCache>
              </c:numRef>
            </c:plus>
            <c:minus>
              <c:numRef>
                <c:f>'A(1)'!$D$21:$D$981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  <c:pt idx="59">
                    <c:v>4.0000000000000002E-4</c:v>
                  </c:pt>
                  <c:pt idx="60">
                    <c:v>5.0000000000000001E-4</c:v>
                  </c:pt>
                  <c:pt idx="61">
                    <c:v>4.0000000000000002E-4</c:v>
                  </c:pt>
                  <c:pt idx="62">
                    <c:v>5.0000000000000001E-4</c:v>
                  </c:pt>
                  <c:pt idx="63">
                    <c:v>6.9999999999999999E-4</c:v>
                  </c:pt>
                  <c:pt idx="64">
                    <c:v>2.9999999999999997E-4</c:v>
                  </c:pt>
                  <c:pt idx="65">
                    <c:v>0</c:v>
                  </c:pt>
                  <c:pt idx="66">
                    <c:v>2.0000000000000001E-4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0</c:v>
                  </c:pt>
                  <c:pt idx="76">
                    <c:v>0</c:v>
                  </c:pt>
                  <c:pt idx="77">
                    <c:v>2.0000000000000001E-4</c:v>
                  </c:pt>
                  <c:pt idx="78">
                    <c:v>2.9999999999999997E-4</c:v>
                  </c:pt>
                  <c:pt idx="79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'A(1)'!$I$21:$I$981</c:f>
              <c:numCache>
                <c:formatCode>General</c:formatCode>
                <c:ptCount val="961"/>
                <c:pt idx="1">
                  <c:v>1.2870400001702365E-2</c:v>
                </c:pt>
                <c:pt idx="2">
                  <c:v>4.8091999997268431E-3</c:v>
                </c:pt>
                <c:pt idx="3">
                  <c:v>-1.3767299999017268E-2</c:v>
                </c:pt>
                <c:pt idx="4">
                  <c:v>7.2290000025532208E-3</c:v>
                </c:pt>
                <c:pt idx="6">
                  <c:v>4.2323199995735195E-2</c:v>
                </c:pt>
                <c:pt idx="7">
                  <c:v>-5.517699995834846E-3</c:v>
                </c:pt>
                <c:pt idx="8">
                  <c:v>1.0683000000426546E-2</c:v>
                </c:pt>
                <c:pt idx="9">
                  <c:v>8.3094000001437962E-3</c:v>
                </c:pt>
                <c:pt idx="10">
                  <c:v>-2.0675999985542148E-3</c:v>
                </c:pt>
                <c:pt idx="11">
                  <c:v>8.6463999978150241E-3</c:v>
                </c:pt>
                <c:pt idx="18">
                  <c:v>1.2648200005060062E-2</c:v>
                </c:pt>
                <c:pt idx="22">
                  <c:v>1.5469300000404473E-2</c:v>
                </c:pt>
                <c:pt idx="24">
                  <c:v>1.0153500006708782E-2</c:v>
                </c:pt>
                <c:pt idx="25">
                  <c:v>2.854490000026999E-2</c:v>
                </c:pt>
                <c:pt idx="27">
                  <c:v>2.8849499998614192E-2</c:v>
                </c:pt>
                <c:pt idx="28">
                  <c:v>3.9204399996378925E-2</c:v>
                </c:pt>
                <c:pt idx="29">
                  <c:v>3.4837200000765733E-2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68-4C25-9EC0-C0AE26147218}"/>
            </c:ext>
          </c:extLst>
        </c:ser>
        <c:ser>
          <c:idx val="3"/>
          <c:order val="2"/>
          <c:tx>
            <c:strRef>
              <c:f>'A(1)'!$J$20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</c:numCache>
              </c:numRef>
            </c:plus>
            <c:minus>
              <c:numRef>
                <c:f>'A(1)'!$D$21:$D$33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'A(1)'!$J$21:$J$981</c:f>
              <c:numCache>
                <c:formatCode>General</c:formatCode>
                <c:ptCount val="961"/>
                <c:pt idx="12">
                  <c:v>8.048600000620354E-3</c:v>
                </c:pt>
                <c:pt idx="13">
                  <c:v>8.0333000005339272E-3</c:v>
                </c:pt>
                <c:pt idx="14">
                  <c:v>8.0283999996026978E-3</c:v>
                </c:pt>
                <c:pt idx="15">
                  <c:v>-3.4040000173263252E-4</c:v>
                </c:pt>
                <c:pt idx="21">
                  <c:v>1.5775800005940255E-2</c:v>
                </c:pt>
                <c:pt idx="23">
                  <c:v>1.6655100000207312E-2</c:v>
                </c:pt>
                <c:pt idx="26">
                  <c:v>3.182599999854574E-2</c:v>
                </c:pt>
                <c:pt idx="30">
                  <c:v>4.18372000058298E-2</c:v>
                </c:pt>
                <c:pt idx="31">
                  <c:v>4.4623000001593027E-2</c:v>
                </c:pt>
                <c:pt idx="32">
                  <c:v>3.734709999844199E-2</c:v>
                </c:pt>
                <c:pt idx="33">
                  <c:v>3.4556400001747534E-2</c:v>
                </c:pt>
                <c:pt idx="35">
                  <c:v>3.3509000000776723E-2</c:v>
                </c:pt>
                <c:pt idx="36">
                  <c:v>4.334250000101747E-2</c:v>
                </c:pt>
                <c:pt idx="37">
                  <c:v>5.8523400002741255E-2</c:v>
                </c:pt>
                <c:pt idx="38">
                  <c:v>5.2266300001065247E-2</c:v>
                </c:pt>
                <c:pt idx="39">
                  <c:v>5.4100999994261656E-2</c:v>
                </c:pt>
                <c:pt idx="40">
                  <c:v>5.3203800001938362E-2</c:v>
                </c:pt>
                <c:pt idx="41">
                  <c:v>5.9202600001299288E-2</c:v>
                </c:pt>
                <c:pt idx="43">
                  <c:v>6.3084699999308214E-2</c:v>
                </c:pt>
                <c:pt idx="44">
                  <c:v>6.2487000002874993E-2</c:v>
                </c:pt>
                <c:pt idx="45">
                  <c:v>6.3544399999955203E-2</c:v>
                </c:pt>
                <c:pt idx="48">
                  <c:v>6.3000399997690693E-2</c:v>
                </c:pt>
                <c:pt idx="49">
                  <c:v>6.4365999998699408E-2</c:v>
                </c:pt>
                <c:pt idx="50">
                  <c:v>6.3789500003622379E-2</c:v>
                </c:pt>
                <c:pt idx="51">
                  <c:v>6.6759499997715466E-2</c:v>
                </c:pt>
                <c:pt idx="52">
                  <c:v>6.5866700002516154E-2</c:v>
                </c:pt>
                <c:pt idx="53">
                  <c:v>6.6445099997508805E-2</c:v>
                </c:pt>
                <c:pt idx="56">
                  <c:v>6.3012900005560368E-2</c:v>
                </c:pt>
                <c:pt idx="57">
                  <c:v>6.3792400003876537E-2</c:v>
                </c:pt>
                <c:pt idx="58">
                  <c:v>6.8451000006461982E-2</c:v>
                </c:pt>
                <c:pt idx="59">
                  <c:v>6.5683799999533221E-2</c:v>
                </c:pt>
                <c:pt idx="60">
                  <c:v>6.9539199997961987E-2</c:v>
                </c:pt>
                <c:pt idx="61">
                  <c:v>6.7772000002150889E-2</c:v>
                </c:pt>
                <c:pt idx="62">
                  <c:v>6.8953100002545398E-2</c:v>
                </c:pt>
                <c:pt idx="63">
                  <c:v>7.0313800002622884E-2</c:v>
                </c:pt>
                <c:pt idx="64">
                  <c:v>6.593799999973271E-2</c:v>
                </c:pt>
                <c:pt idx="65">
                  <c:v>6.9892200001049787E-2</c:v>
                </c:pt>
                <c:pt idx="67">
                  <c:v>7.2897700003522914E-2</c:v>
                </c:pt>
                <c:pt idx="68">
                  <c:v>7.4416299998119939E-2</c:v>
                </c:pt>
                <c:pt idx="69">
                  <c:v>7.29907999993884E-2</c:v>
                </c:pt>
                <c:pt idx="70">
                  <c:v>7.5408600001537707E-2</c:v>
                </c:pt>
                <c:pt idx="72">
                  <c:v>7.6304900001559872E-2</c:v>
                </c:pt>
                <c:pt idx="73">
                  <c:v>7.7537700002721976E-2</c:v>
                </c:pt>
                <c:pt idx="74">
                  <c:v>7.7619800002139527E-2</c:v>
                </c:pt>
                <c:pt idx="75">
                  <c:v>7.8287600001203828E-2</c:v>
                </c:pt>
                <c:pt idx="76">
                  <c:v>7.8356000005442183E-2</c:v>
                </c:pt>
                <c:pt idx="77">
                  <c:v>-0.10128669999539852</c:v>
                </c:pt>
                <c:pt idx="78">
                  <c:v>-7.6126899999508169E-2</c:v>
                </c:pt>
                <c:pt idx="79">
                  <c:v>-6.8503700000292156E-2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68-4C25-9EC0-C0AE26147218}"/>
            </c:ext>
          </c:extLst>
        </c:ser>
        <c:ser>
          <c:idx val="4"/>
          <c:order val="3"/>
          <c:tx>
            <c:strRef>
              <c:f>'A(1)'!$K$20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'A(1)'!$K$21:$K$981</c:f>
              <c:numCache>
                <c:formatCode>General</c:formatCode>
                <c:ptCount val="961"/>
                <c:pt idx="42">
                  <c:v>6.2142599999788217E-2</c:v>
                </c:pt>
                <c:pt idx="54">
                  <c:v>6.5884399999049492E-2</c:v>
                </c:pt>
                <c:pt idx="55">
                  <c:v>6.6221599998243619E-2</c:v>
                </c:pt>
                <c:pt idx="66">
                  <c:v>7.1642900002188981E-2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68-4C25-9EC0-C0AE26147218}"/>
            </c:ext>
          </c:extLst>
        </c:ser>
        <c:ser>
          <c:idx val="2"/>
          <c:order val="4"/>
          <c:tx>
            <c:strRef>
              <c:f>'A(1)'!$L$20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'A(1)'!$L$21:$L$981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68-4C25-9EC0-C0AE26147218}"/>
            </c:ext>
          </c:extLst>
        </c:ser>
        <c:ser>
          <c:idx val="5"/>
          <c:order val="5"/>
          <c:tx>
            <c:strRef>
              <c:f>'A(1)'!$M$20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'A(1)'!$M$21:$M$981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68-4C25-9EC0-C0AE26147218}"/>
            </c:ext>
          </c:extLst>
        </c:ser>
        <c:ser>
          <c:idx val="6"/>
          <c:order val="6"/>
          <c:tx>
            <c:strRef>
              <c:f>'A(1)'!$N$20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'A(1)'!$D$21:$D$79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'A(1)'!$N$21:$N$981</c:f>
              <c:numCache>
                <c:formatCode>General</c:formatCode>
                <c:ptCount val="961"/>
                <c:pt idx="5">
                  <c:v>-1.8062999952235259E-3</c:v>
                </c:pt>
                <c:pt idx="16">
                  <c:v>9.3120000383350998E-4</c:v>
                </c:pt>
                <c:pt idx="17">
                  <c:v>1.4547000027960166E-3</c:v>
                </c:pt>
                <c:pt idx="19">
                  <c:v>4.0433000031043775E-3</c:v>
                </c:pt>
                <c:pt idx="20">
                  <c:v>-8.2019999972544611E-3</c:v>
                </c:pt>
                <c:pt idx="34">
                  <c:v>3.3509000000776723E-2</c:v>
                </c:pt>
                <c:pt idx="46">
                  <c:v>7.1373500002664514E-2</c:v>
                </c:pt>
                <c:pt idx="47">
                  <c:v>6.1476300004869699E-2</c:v>
                </c:pt>
                <c:pt idx="71">
                  <c:v>7.4997000003349967E-2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68-4C25-9EC0-C0AE26147218}"/>
            </c:ext>
          </c:extLst>
        </c:ser>
        <c:ser>
          <c:idx val="7"/>
          <c:order val="7"/>
          <c:tx>
            <c:strRef>
              <c:f>'A(1)'!$O$20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'A(1)'!$F$21:$F$981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'A(1)'!$O$21:$O$981</c:f>
              <c:numCache>
                <c:formatCode>General</c:formatCode>
                <c:ptCount val="961"/>
                <c:pt idx="41">
                  <c:v>9.2086987164923445E-2</c:v>
                </c:pt>
                <c:pt idx="42">
                  <c:v>8.7104488555910894E-2</c:v>
                </c:pt>
                <c:pt idx="43">
                  <c:v>8.6510740805003566E-2</c:v>
                </c:pt>
                <c:pt idx="44">
                  <c:v>8.605816384801826E-2</c:v>
                </c:pt>
                <c:pt idx="45">
                  <c:v>8.5883776396702818E-2</c:v>
                </c:pt>
                <c:pt idx="46">
                  <c:v>8.4833299606636006E-2</c:v>
                </c:pt>
                <c:pt idx="47">
                  <c:v>8.4318441417038051E-2</c:v>
                </c:pt>
                <c:pt idx="48">
                  <c:v>7.9738694778920677E-2</c:v>
                </c:pt>
                <c:pt idx="49">
                  <c:v>7.953939483456017E-2</c:v>
                </c:pt>
                <c:pt idx="50">
                  <c:v>7.9518634423689297E-2</c:v>
                </c:pt>
                <c:pt idx="51">
                  <c:v>7.9103426206271574E-2</c:v>
                </c:pt>
                <c:pt idx="52">
                  <c:v>7.8372659743616402E-2</c:v>
                </c:pt>
                <c:pt idx="53">
                  <c:v>7.6412876957404799E-2</c:v>
                </c:pt>
                <c:pt idx="54">
                  <c:v>7.2597113439336031E-2</c:v>
                </c:pt>
                <c:pt idx="55">
                  <c:v>7.2281555194098568E-2</c:v>
                </c:pt>
                <c:pt idx="56">
                  <c:v>7.1953540702338573E-2</c:v>
                </c:pt>
                <c:pt idx="57">
                  <c:v>6.5787698673685557E-2</c:v>
                </c:pt>
                <c:pt idx="58">
                  <c:v>6.4799503116231394E-2</c:v>
                </c:pt>
                <c:pt idx="59">
                  <c:v>6.4699853144051134E-2</c:v>
                </c:pt>
                <c:pt idx="60">
                  <c:v>6.3113757753515493E-2</c:v>
                </c:pt>
                <c:pt idx="61">
                  <c:v>6.3014107781335232E-2</c:v>
                </c:pt>
                <c:pt idx="62">
                  <c:v>5.7147215669222956E-2</c:v>
                </c:pt>
                <c:pt idx="63">
                  <c:v>5.681089701311462E-2</c:v>
                </c:pt>
                <c:pt idx="64">
                  <c:v>5.5623401511299964E-2</c:v>
                </c:pt>
                <c:pt idx="65">
                  <c:v>5.4851114226903003E-2</c:v>
                </c:pt>
                <c:pt idx="66">
                  <c:v>5.1608338048870689E-2</c:v>
                </c:pt>
                <c:pt idx="67">
                  <c:v>5.0429146711404388E-2</c:v>
                </c:pt>
                <c:pt idx="68">
                  <c:v>5.0271367588785643E-2</c:v>
                </c:pt>
                <c:pt idx="69">
                  <c:v>4.8880420060436303E-2</c:v>
                </c:pt>
                <c:pt idx="70">
                  <c:v>4.2345042718281517E-2</c:v>
                </c:pt>
                <c:pt idx="71">
                  <c:v>4.1630884584323069E-2</c:v>
                </c:pt>
                <c:pt idx="72">
                  <c:v>4.1394215900394965E-2</c:v>
                </c:pt>
                <c:pt idx="73">
                  <c:v>4.1294565928214705E-2</c:v>
                </c:pt>
                <c:pt idx="74">
                  <c:v>3.6133527785712549E-2</c:v>
                </c:pt>
                <c:pt idx="75">
                  <c:v>3.5826273704823441E-2</c:v>
                </c:pt>
                <c:pt idx="76">
                  <c:v>3.5112115570864966E-2</c:v>
                </c:pt>
                <c:pt idx="77">
                  <c:v>-1.4127426932701526E-2</c:v>
                </c:pt>
                <c:pt idx="78">
                  <c:v>-3.668984146717999E-2</c:v>
                </c:pt>
                <c:pt idx="79">
                  <c:v>-4.2735273112781885E-2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468-4C25-9EC0-C0AE2614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35568"/>
        <c:axId val="1"/>
      </c:scatterChart>
      <c:valAx>
        <c:axId val="409535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1066165748894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653594771241831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5355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235311272365463"/>
          <c:y val="0.92000129214617399"/>
          <c:w val="0.8235307841421784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 O-C Diagr.</a:t>
            </a:r>
          </a:p>
        </c:rich>
      </c:tx>
      <c:layout>
        <c:manualLayout>
          <c:xMode val="edge"/>
          <c:yMode val="edge"/>
          <c:x val="0.36883942766295708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90461049284578"/>
          <c:y val="0.14678942920199375"/>
          <c:w val="0.81081081081081086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IBVS 3946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(2)'!$H$21:$H$981</c:f>
              <c:numCache>
                <c:formatCode>General</c:formatCode>
                <c:ptCount val="96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7B-4FC0-A9DA-58A50CBFD5EB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  <c:pt idx="59">
                    <c:v>4.0000000000000002E-4</c:v>
                  </c:pt>
                  <c:pt idx="60">
                    <c:v>5.0000000000000001E-4</c:v>
                  </c:pt>
                  <c:pt idx="61">
                    <c:v>4.0000000000000002E-4</c:v>
                  </c:pt>
                  <c:pt idx="62">
                    <c:v>5.0000000000000001E-4</c:v>
                  </c:pt>
                  <c:pt idx="63">
                    <c:v>6.9999999999999999E-4</c:v>
                  </c:pt>
                  <c:pt idx="64">
                    <c:v>2.9999999999999997E-4</c:v>
                  </c:pt>
                  <c:pt idx="65">
                    <c:v>0</c:v>
                  </c:pt>
                  <c:pt idx="66">
                    <c:v>2.0000000000000001E-4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0</c:v>
                  </c:pt>
                  <c:pt idx="76">
                    <c:v>0</c:v>
                  </c:pt>
                  <c:pt idx="77">
                    <c:v>2.0000000000000001E-4</c:v>
                  </c:pt>
                  <c:pt idx="78">
                    <c:v>2.9999999999999997E-4</c:v>
                  </c:pt>
                  <c:pt idx="79">
                    <c:v>2.0000000000000001E-4</c:v>
                  </c:pt>
                </c:numCache>
              </c:numRef>
            </c:plus>
            <c:minus>
              <c:numRef>
                <c:f>'A (2)'!$D$21:$D$981</c:f>
                <c:numCache>
                  <c:formatCode>General</c:formatCode>
                  <c:ptCount val="961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  <c:pt idx="59">
                    <c:v>4.0000000000000002E-4</c:v>
                  </c:pt>
                  <c:pt idx="60">
                    <c:v>5.0000000000000001E-4</c:v>
                  </c:pt>
                  <c:pt idx="61">
                    <c:v>4.0000000000000002E-4</c:v>
                  </c:pt>
                  <c:pt idx="62">
                    <c:v>5.0000000000000001E-4</c:v>
                  </c:pt>
                  <c:pt idx="63">
                    <c:v>6.9999999999999999E-4</c:v>
                  </c:pt>
                  <c:pt idx="64">
                    <c:v>2.9999999999999997E-4</c:v>
                  </c:pt>
                  <c:pt idx="65">
                    <c:v>0</c:v>
                  </c:pt>
                  <c:pt idx="66">
                    <c:v>2.0000000000000001E-4</c:v>
                  </c:pt>
                  <c:pt idx="67">
                    <c:v>0</c:v>
                  </c:pt>
                  <c:pt idx="68">
                    <c:v>0</c:v>
                  </c:pt>
                  <c:pt idx="69">
                    <c:v>1E-4</c:v>
                  </c:pt>
                  <c:pt idx="70">
                    <c:v>0</c:v>
                  </c:pt>
                  <c:pt idx="71">
                    <c:v>1E-4</c:v>
                  </c:pt>
                  <c:pt idx="72">
                    <c:v>0</c:v>
                  </c:pt>
                  <c:pt idx="73">
                    <c:v>0</c:v>
                  </c:pt>
                  <c:pt idx="74">
                    <c:v>2.0000000000000001E-4</c:v>
                  </c:pt>
                  <c:pt idx="75">
                    <c:v>0</c:v>
                  </c:pt>
                  <c:pt idx="76">
                    <c:v>0</c:v>
                  </c:pt>
                  <c:pt idx="77">
                    <c:v>2.0000000000000001E-4</c:v>
                  </c:pt>
                  <c:pt idx="78">
                    <c:v>2.9999999999999997E-4</c:v>
                  </c:pt>
                  <c:pt idx="79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(2)'!$I$21:$I$981</c:f>
              <c:numCache>
                <c:formatCode>General</c:formatCode>
                <c:ptCount val="961"/>
                <c:pt idx="1">
                  <c:v>1.2870400001702365E-2</c:v>
                </c:pt>
                <c:pt idx="2">
                  <c:v>4.8091999997268431E-3</c:v>
                </c:pt>
                <c:pt idx="3">
                  <c:v>-1.3767299999017268E-2</c:v>
                </c:pt>
                <c:pt idx="4">
                  <c:v>7.2290000025532208E-3</c:v>
                </c:pt>
                <c:pt idx="6">
                  <c:v>4.2323199995735195E-2</c:v>
                </c:pt>
                <c:pt idx="7">
                  <c:v>-5.517699995834846E-3</c:v>
                </c:pt>
                <c:pt idx="8">
                  <c:v>1.0683000000426546E-2</c:v>
                </c:pt>
                <c:pt idx="9">
                  <c:v>8.3094000001437962E-3</c:v>
                </c:pt>
                <c:pt idx="10">
                  <c:v>-2.0675999985542148E-3</c:v>
                </c:pt>
                <c:pt idx="11">
                  <c:v>8.6463999978150241E-3</c:v>
                </c:pt>
                <c:pt idx="18">
                  <c:v>1.2648200005060062E-2</c:v>
                </c:pt>
                <c:pt idx="22">
                  <c:v>1.5469300000404473E-2</c:v>
                </c:pt>
                <c:pt idx="24">
                  <c:v>1.0153500006708782E-2</c:v>
                </c:pt>
                <c:pt idx="25">
                  <c:v>2.854490000026999E-2</c:v>
                </c:pt>
                <c:pt idx="27">
                  <c:v>2.8849499998614192E-2</c:v>
                </c:pt>
                <c:pt idx="28">
                  <c:v>3.9204399996378925E-2</c:v>
                </c:pt>
                <c:pt idx="29">
                  <c:v>3.4837200000765733E-2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7B-4FC0-A9DA-58A50CBFD5EB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</c:numCache>
              </c:numRef>
            </c:plus>
            <c:minus>
              <c:numRef>
                <c:f>'A (2)'!$D$21:$D$33</c:f>
                <c:numCache>
                  <c:formatCode>General</c:formatCode>
                  <c:ptCount val="13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(2)'!$J$21:$J$981</c:f>
              <c:numCache>
                <c:formatCode>General</c:formatCode>
                <c:ptCount val="961"/>
                <c:pt idx="12">
                  <c:v>8.048600000620354E-3</c:v>
                </c:pt>
                <c:pt idx="13">
                  <c:v>8.0333000005339272E-3</c:v>
                </c:pt>
                <c:pt idx="14">
                  <c:v>8.0283999996026978E-3</c:v>
                </c:pt>
                <c:pt idx="15">
                  <c:v>-3.4040000173263252E-4</c:v>
                </c:pt>
                <c:pt idx="21">
                  <c:v>1.5775800005940255E-2</c:v>
                </c:pt>
                <c:pt idx="23">
                  <c:v>1.6655100000207312E-2</c:v>
                </c:pt>
                <c:pt idx="26">
                  <c:v>3.182599999854574E-2</c:v>
                </c:pt>
                <c:pt idx="30">
                  <c:v>4.18372000058298E-2</c:v>
                </c:pt>
                <c:pt idx="31">
                  <c:v>4.4623000001593027E-2</c:v>
                </c:pt>
                <c:pt idx="32">
                  <c:v>3.734709999844199E-2</c:v>
                </c:pt>
                <c:pt idx="33">
                  <c:v>3.4556400001747534E-2</c:v>
                </c:pt>
                <c:pt idx="35">
                  <c:v>3.3509000000776723E-2</c:v>
                </c:pt>
                <c:pt idx="36">
                  <c:v>4.334250000101747E-2</c:v>
                </c:pt>
                <c:pt idx="37">
                  <c:v>5.8523400002741255E-2</c:v>
                </c:pt>
                <c:pt idx="38">
                  <c:v>5.2266300001065247E-2</c:v>
                </c:pt>
                <c:pt idx="39">
                  <c:v>5.4100999994261656E-2</c:v>
                </c:pt>
                <c:pt idx="40">
                  <c:v>5.3203800001938362E-2</c:v>
                </c:pt>
                <c:pt idx="41">
                  <c:v>5.9202600001299288E-2</c:v>
                </c:pt>
                <c:pt idx="43">
                  <c:v>6.3084699999308214E-2</c:v>
                </c:pt>
                <c:pt idx="44">
                  <c:v>6.2487000002874993E-2</c:v>
                </c:pt>
                <c:pt idx="45">
                  <c:v>6.3544399999955203E-2</c:v>
                </c:pt>
                <c:pt idx="48">
                  <c:v>6.3000399997690693E-2</c:v>
                </c:pt>
                <c:pt idx="49">
                  <c:v>6.4365999998699408E-2</c:v>
                </c:pt>
                <c:pt idx="50">
                  <c:v>6.3789500003622379E-2</c:v>
                </c:pt>
                <c:pt idx="51">
                  <c:v>6.6759499997715466E-2</c:v>
                </c:pt>
                <c:pt idx="52">
                  <c:v>6.5866700002516154E-2</c:v>
                </c:pt>
                <c:pt idx="53">
                  <c:v>6.6445099997508805E-2</c:v>
                </c:pt>
                <c:pt idx="56">
                  <c:v>6.3012900005560368E-2</c:v>
                </c:pt>
                <c:pt idx="57">
                  <c:v>6.3792400003876537E-2</c:v>
                </c:pt>
                <c:pt idx="58">
                  <c:v>6.8451000006461982E-2</c:v>
                </c:pt>
                <c:pt idx="59">
                  <c:v>6.5683799999533221E-2</c:v>
                </c:pt>
                <c:pt idx="60">
                  <c:v>6.9539199997961987E-2</c:v>
                </c:pt>
                <c:pt idx="61">
                  <c:v>6.7772000002150889E-2</c:v>
                </c:pt>
                <c:pt idx="62">
                  <c:v>6.8953100002545398E-2</c:v>
                </c:pt>
                <c:pt idx="63">
                  <c:v>7.0313800002622884E-2</c:v>
                </c:pt>
                <c:pt idx="64">
                  <c:v>6.593799999973271E-2</c:v>
                </c:pt>
                <c:pt idx="65">
                  <c:v>6.9892200001049787E-2</c:v>
                </c:pt>
                <c:pt idx="67">
                  <c:v>7.2897700003522914E-2</c:v>
                </c:pt>
                <c:pt idx="68">
                  <c:v>7.4416299998119939E-2</c:v>
                </c:pt>
                <c:pt idx="69">
                  <c:v>7.29907999993884E-2</c:v>
                </c:pt>
                <c:pt idx="70">
                  <c:v>7.5408600001537707E-2</c:v>
                </c:pt>
                <c:pt idx="72">
                  <c:v>7.6304900001559872E-2</c:v>
                </c:pt>
                <c:pt idx="73">
                  <c:v>7.7537700002721976E-2</c:v>
                </c:pt>
                <c:pt idx="74">
                  <c:v>7.7619800002139527E-2</c:v>
                </c:pt>
                <c:pt idx="75">
                  <c:v>7.8287600001203828E-2</c:v>
                </c:pt>
                <c:pt idx="76">
                  <c:v>7.8356000005442183E-2</c:v>
                </c:pt>
                <c:pt idx="77">
                  <c:v>-0.10128669999539852</c:v>
                </c:pt>
                <c:pt idx="78">
                  <c:v>-7.6126899999508169E-2</c:v>
                </c:pt>
                <c:pt idx="79">
                  <c:v>-6.8503700000292156E-2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97B-4FC0-A9DA-58A50CBFD5EB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(2)'!$K$21:$K$981</c:f>
              <c:numCache>
                <c:formatCode>General</c:formatCode>
                <c:ptCount val="961"/>
                <c:pt idx="42">
                  <c:v>6.2142599999788217E-2</c:v>
                </c:pt>
                <c:pt idx="54">
                  <c:v>6.5884399999049492E-2</c:v>
                </c:pt>
                <c:pt idx="55">
                  <c:v>6.6221599998243619E-2</c:v>
                </c:pt>
                <c:pt idx="66">
                  <c:v>7.1642900002188981E-2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97B-4FC0-A9DA-58A50CBFD5EB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(2)'!$L$21:$L$981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97B-4FC0-A9DA-58A50CBFD5EB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(2)'!$M$21:$M$981</c:f>
              <c:numCache>
                <c:formatCode>General</c:formatCode>
                <c:ptCount val="96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97B-4FC0-A9DA-58A50CBFD5EB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plus>
            <c:minus>
              <c:numRef>
                <c:f>'A (2)'!$D$21:$D$79</c:f>
                <c:numCache>
                  <c:formatCode>General</c:formatCode>
                  <c:ptCount val="59"/>
                  <c:pt idx="0">
                    <c:v>0</c:v>
                  </c:pt>
                  <c:pt idx="1">
                    <c:v>4.0000000000000001E-3</c:v>
                  </c:pt>
                  <c:pt idx="2">
                    <c:v>2E-3</c:v>
                  </c:pt>
                  <c:pt idx="3">
                    <c:v>3.0000000000000001E-3</c:v>
                  </c:pt>
                  <c:pt idx="4">
                    <c:v>1E-3</c:v>
                  </c:pt>
                  <c:pt idx="5">
                    <c:v>1.2E-4</c:v>
                  </c:pt>
                  <c:pt idx="6">
                    <c:v>6.0000000000000001E-3</c:v>
                  </c:pt>
                  <c:pt idx="7">
                    <c:v>5.0000000000000001E-3</c:v>
                  </c:pt>
                  <c:pt idx="8">
                    <c:v>3.0000000000000001E-3</c:v>
                  </c:pt>
                  <c:pt idx="9">
                    <c:v>2E-3</c:v>
                  </c:pt>
                  <c:pt idx="10">
                    <c:v>4.0000000000000001E-3</c:v>
                  </c:pt>
                  <c:pt idx="11">
                    <c:v>1.1999999999999999E-3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2.0000000000000001E-4</c:v>
                  </c:pt>
                  <c:pt idx="16">
                    <c:v>4.0000000000000002E-4</c:v>
                  </c:pt>
                  <c:pt idx="17">
                    <c:v>4.0000000000000002E-4</c:v>
                  </c:pt>
                  <c:pt idx="18">
                    <c:v>3.0000000000000001E-3</c:v>
                  </c:pt>
                  <c:pt idx="19">
                    <c:v>4.0000000000000002E-4</c:v>
                  </c:pt>
                  <c:pt idx="20">
                    <c:v>2.7000000000000001E-3</c:v>
                  </c:pt>
                  <c:pt idx="21">
                    <c:v>5.0000000000000001E-4</c:v>
                  </c:pt>
                  <c:pt idx="22">
                    <c:v>6.0000000000000001E-3</c:v>
                  </c:pt>
                  <c:pt idx="23">
                    <c:v>1E-3</c:v>
                  </c:pt>
                  <c:pt idx="24">
                    <c:v>2E-3</c:v>
                  </c:pt>
                  <c:pt idx="25">
                    <c:v>5.0000000000000001E-3</c:v>
                  </c:pt>
                  <c:pt idx="26">
                    <c:v>4.0000000000000002E-4</c:v>
                  </c:pt>
                  <c:pt idx="27">
                    <c:v>4.0000000000000001E-3</c:v>
                  </c:pt>
                  <c:pt idx="28">
                    <c:v>3.0000000000000001E-3</c:v>
                  </c:pt>
                  <c:pt idx="29">
                    <c:v>4.0000000000000001E-3</c:v>
                  </c:pt>
                  <c:pt idx="30">
                    <c:v>8.0000000000000002E-3</c:v>
                  </c:pt>
                  <c:pt idx="31">
                    <c:v>5.0000000000000001E-3</c:v>
                  </c:pt>
                  <c:pt idx="32">
                    <c:v>2.0000000000000001E-4</c:v>
                  </c:pt>
                  <c:pt idx="33">
                    <c:v>5.9999999999999995E-4</c:v>
                  </c:pt>
                  <c:pt idx="34">
                    <c:v>3.0000000000000001E-3</c:v>
                  </c:pt>
                  <c:pt idx="35">
                    <c:v>5.0000000000000001E-3</c:v>
                  </c:pt>
                  <c:pt idx="36">
                    <c:v>2E-3</c:v>
                  </c:pt>
                  <c:pt idx="37">
                    <c:v>5.0000000000000001E-3</c:v>
                  </c:pt>
                  <c:pt idx="38">
                    <c:v>4.0000000000000001E-3</c:v>
                  </c:pt>
                  <c:pt idx="39">
                    <c:v>5.9999999999999995E-4</c:v>
                  </c:pt>
                  <c:pt idx="40">
                    <c:v>5.0000000000000001E-4</c:v>
                  </c:pt>
                  <c:pt idx="41">
                    <c:v>4.0000000000000002E-4</c:v>
                  </c:pt>
                  <c:pt idx="42">
                    <c:v>1E-4</c:v>
                  </c:pt>
                  <c:pt idx="43">
                    <c:v>5.0000000000000002E-5</c:v>
                  </c:pt>
                  <c:pt idx="44">
                    <c:v>2.0000000000000001E-4</c:v>
                  </c:pt>
                  <c:pt idx="45">
                    <c:v>1.5E-3</c:v>
                  </c:pt>
                  <c:pt idx="46">
                    <c:v>0</c:v>
                  </c:pt>
                  <c:pt idx="47">
                    <c:v>0</c:v>
                  </c:pt>
                  <c:pt idx="48">
                    <c:v>1E-4</c:v>
                  </c:pt>
                  <c:pt idx="49">
                    <c:v>5.0000000000000001E-4</c:v>
                  </c:pt>
                  <c:pt idx="50">
                    <c:v>3.0000000000000001E-3</c:v>
                  </c:pt>
                  <c:pt idx="51">
                    <c:v>3.5000000000000001E-3</c:v>
                  </c:pt>
                  <c:pt idx="52">
                    <c:v>1.4E-3</c:v>
                  </c:pt>
                  <c:pt idx="53">
                    <c:v>2.0000000000000001E-4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6.9999999999999999E-4</c:v>
                  </c:pt>
                  <c:pt idx="57">
                    <c:v>5.0000000000000001E-4</c:v>
                  </c:pt>
                  <c:pt idx="58">
                    <c:v>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(2)'!$N$21:$N$981</c:f>
              <c:numCache>
                <c:formatCode>General</c:formatCode>
                <c:ptCount val="961"/>
                <c:pt idx="5">
                  <c:v>-1.8062999952235259E-3</c:v>
                </c:pt>
                <c:pt idx="16">
                  <c:v>9.3120000383350998E-4</c:v>
                </c:pt>
                <c:pt idx="17">
                  <c:v>1.4547000027960166E-3</c:v>
                </c:pt>
                <c:pt idx="19">
                  <c:v>4.0433000031043775E-3</c:v>
                </c:pt>
                <c:pt idx="20">
                  <c:v>-8.2019999972544611E-3</c:v>
                </c:pt>
                <c:pt idx="34">
                  <c:v>3.3509000000776723E-2</c:v>
                </c:pt>
                <c:pt idx="46">
                  <c:v>7.1373500002664514E-2</c:v>
                </c:pt>
                <c:pt idx="47">
                  <c:v>6.1476300004869699E-2</c:v>
                </c:pt>
                <c:pt idx="71">
                  <c:v>7.4997000003349967E-2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97B-4FC0-A9DA-58A50CBFD5EB}"/>
            </c:ext>
          </c:extLst>
        </c:ser>
        <c:ser>
          <c:idx val="7"/>
          <c:order val="7"/>
          <c:tx>
            <c:strRef>
              <c:f>'A (2)'!$O$20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(2)'!$F$21:$F$981</c:f>
              <c:numCache>
                <c:formatCode>General</c:formatCode>
                <c:ptCount val="961"/>
                <c:pt idx="0">
                  <c:v>0</c:v>
                </c:pt>
                <c:pt idx="1">
                  <c:v>3416</c:v>
                </c:pt>
                <c:pt idx="2">
                  <c:v>3418</c:v>
                </c:pt>
                <c:pt idx="3">
                  <c:v>3420.5</c:v>
                </c:pt>
                <c:pt idx="4">
                  <c:v>3535</c:v>
                </c:pt>
                <c:pt idx="5">
                  <c:v>3535.5</c:v>
                </c:pt>
                <c:pt idx="6">
                  <c:v>3728</c:v>
                </c:pt>
                <c:pt idx="7">
                  <c:v>3804.5</c:v>
                </c:pt>
                <c:pt idx="8">
                  <c:v>3945</c:v>
                </c:pt>
                <c:pt idx="9">
                  <c:v>5101</c:v>
                </c:pt>
                <c:pt idx="10">
                  <c:v>5146</c:v>
                </c:pt>
                <c:pt idx="11">
                  <c:v>5456</c:v>
                </c:pt>
                <c:pt idx="12">
                  <c:v>5969</c:v>
                </c:pt>
                <c:pt idx="13">
                  <c:v>5969.5</c:v>
                </c:pt>
                <c:pt idx="14">
                  <c:v>5986</c:v>
                </c:pt>
                <c:pt idx="15">
                  <c:v>6034</c:v>
                </c:pt>
                <c:pt idx="16">
                  <c:v>6048</c:v>
                </c:pt>
                <c:pt idx="17">
                  <c:v>6050.5</c:v>
                </c:pt>
                <c:pt idx="18">
                  <c:v>6103</c:v>
                </c:pt>
                <c:pt idx="19">
                  <c:v>6119.5</c:v>
                </c:pt>
                <c:pt idx="20">
                  <c:v>6170</c:v>
                </c:pt>
                <c:pt idx="21">
                  <c:v>6857</c:v>
                </c:pt>
                <c:pt idx="22">
                  <c:v>6909.5</c:v>
                </c:pt>
                <c:pt idx="23">
                  <c:v>6916.5</c:v>
                </c:pt>
                <c:pt idx="24">
                  <c:v>6952.5</c:v>
                </c:pt>
                <c:pt idx="25">
                  <c:v>8083.5</c:v>
                </c:pt>
                <c:pt idx="26">
                  <c:v>8790</c:v>
                </c:pt>
                <c:pt idx="27">
                  <c:v>8792.5</c:v>
                </c:pt>
                <c:pt idx="28">
                  <c:v>9026</c:v>
                </c:pt>
                <c:pt idx="29">
                  <c:v>9038</c:v>
                </c:pt>
                <c:pt idx="30">
                  <c:v>9038</c:v>
                </c:pt>
                <c:pt idx="31">
                  <c:v>9045</c:v>
                </c:pt>
                <c:pt idx="32">
                  <c:v>9596.5</c:v>
                </c:pt>
                <c:pt idx="33">
                  <c:v>9606</c:v>
                </c:pt>
                <c:pt idx="34">
                  <c:v>9735</c:v>
                </c:pt>
                <c:pt idx="35">
                  <c:v>9735</c:v>
                </c:pt>
                <c:pt idx="36">
                  <c:v>9887.5</c:v>
                </c:pt>
                <c:pt idx="37">
                  <c:v>10911</c:v>
                </c:pt>
                <c:pt idx="38">
                  <c:v>11164.5</c:v>
                </c:pt>
                <c:pt idx="39">
                  <c:v>11415</c:v>
                </c:pt>
                <c:pt idx="40">
                  <c:v>11477</c:v>
                </c:pt>
                <c:pt idx="41">
                  <c:v>12379</c:v>
                </c:pt>
                <c:pt idx="42">
                  <c:v>12979</c:v>
                </c:pt>
                <c:pt idx="43">
                  <c:v>13050.5</c:v>
                </c:pt>
                <c:pt idx="44">
                  <c:v>13105</c:v>
                </c:pt>
                <c:pt idx="45">
                  <c:v>13126</c:v>
                </c:pt>
                <c:pt idx="46">
                  <c:v>13252.5</c:v>
                </c:pt>
                <c:pt idx="47">
                  <c:v>13314.5</c:v>
                </c:pt>
                <c:pt idx="48">
                  <c:v>13866</c:v>
                </c:pt>
                <c:pt idx="49">
                  <c:v>13890</c:v>
                </c:pt>
                <c:pt idx="50">
                  <c:v>13892.5</c:v>
                </c:pt>
                <c:pt idx="51">
                  <c:v>13942.5</c:v>
                </c:pt>
                <c:pt idx="52">
                  <c:v>14030.5</c:v>
                </c:pt>
                <c:pt idx="53">
                  <c:v>14266.5</c:v>
                </c:pt>
                <c:pt idx="54">
                  <c:v>14726</c:v>
                </c:pt>
                <c:pt idx="55">
                  <c:v>14764</c:v>
                </c:pt>
                <c:pt idx="56">
                  <c:v>14803.5</c:v>
                </c:pt>
                <c:pt idx="57">
                  <c:v>15546</c:v>
                </c:pt>
                <c:pt idx="58">
                  <c:v>15665</c:v>
                </c:pt>
                <c:pt idx="59">
                  <c:v>15677</c:v>
                </c:pt>
                <c:pt idx="60">
                  <c:v>15868</c:v>
                </c:pt>
                <c:pt idx="61">
                  <c:v>15880</c:v>
                </c:pt>
                <c:pt idx="62">
                  <c:v>16586.5</c:v>
                </c:pt>
                <c:pt idx="63">
                  <c:v>16627</c:v>
                </c:pt>
                <c:pt idx="64">
                  <c:v>16770</c:v>
                </c:pt>
                <c:pt idx="65">
                  <c:v>16863</c:v>
                </c:pt>
                <c:pt idx="66">
                  <c:v>17253.5</c:v>
                </c:pt>
                <c:pt idx="67">
                  <c:v>17395.5</c:v>
                </c:pt>
                <c:pt idx="68">
                  <c:v>17414.5</c:v>
                </c:pt>
                <c:pt idx="69">
                  <c:v>17582</c:v>
                </c:pt>
                <c:pt idx="70">
                  <c:v>18369</c:v>
                </c:pt>
                <c:pt idx="71">
                  <c:v>18455</c:v>
                </c:pt>
                <c:pt idx="72">
                  <c:v>18483.5</c:v>
                </c:pt>
                <c:pt idx="73">
                  <c:v>18495.5</c:v>
                </c:pt>
                <c:pt idx="74">
                  <c:v>19117</c:v>
                </c:pt>
                <c:pt idx="75">
                  <c:v>19154</c:v>
                </c:pt>
                <c:pt idx="76">
                  <c:v>19240</c:v>
                </c:pt>
                <c:pt idx="77">
                  <c:v>25169.5</c:v>
                </c:pt>
                <c:pt idx="78">
                  <c:v>27886.5</c:v>
                </c:pt>
                <c:pt idx="79">
                  <c:v>28614.5</c:v>
                </c:pt>
              </c:numCache>
            </c:numRef>
          </c:xVal>
          <c:yVal>
            <c:numRef>
              <c:f>'A (2)'!$O$21:$O$981</c:f>
              <c:numCache>
                <c:formatCode>General</c:formatCode>
                <c:ptCount val="961"/>
                <c:pt idx="41">
                  <c:v>9.2086987164923445E-2</c:v>
                </c:pt>
                <c:pt idx="42">
                  <c:v>8.7104488555910894E-2</c:v>
                </c:pt>
                <c:pt idx="43">
                  <c:v>8.6510740805003566E-2</c:v>
                </c:pt>
                <c:pt idx="44">
                  <c:v>8.605816384801826E-2</c:v>
                </c:pt>
                <c:pt idx="45">
                  <c:v>8.5883776396702818E-2</c:v>
                </c:pt>
                <c:pt idx="46">
                  <c:v>8.4833299606636006E-2</c:v>
                </c:pt>
                <c:pt idx="47">
                  <c:v>8.4318441417038051E-2</c:v>
                </c:pt>
                <c:pt idx="48">
                  <c:v>7.9738694778920677E-2</c:v>
                </c:pt>
                <c:pt idx="49">
                  <c:v>7.953939483456017E-2</c:v>
                </c:pt>
                <c:pt idx="50">
                  <c:v>7.9518634423689297E-2</c:v>
                </c:pt>
                <c:pt idx="51">
                  <c:v>7.9103426206271574E-2</c:v>
                </c:pt>
                <c:pt idx="52">
                  <c:v>7.8372659743616402E-2</c:v>
                </c:pt>
                <c:pt idx="53">
                  <c:v>7.6412876957404799E-2</c:v>
                </c:pt>
                <c:pt idx="54">
                  <c:v>7.2597113439336031E-2</c:v>
                </c:pt>
                <c:pt idx="55">
                  <c:v>7.2281555194098568E-2</c:v>
                </c:pt>
                <c:pt idx="56">
                  <c:v>7.1953540702338573E-2</c:v>
                </c:pt>
                <c:pt idx="57">
                  <c:v>6.5787698673685557E-2</c:v>
                </c:pt>
                <c:pt idx="58">
                  <c:v>6.4799503116231394E-2</c:v>
                </c:pt>
                <c:pt idx="59">
                  <c:v>6.4699853144051134E-2</c:v>
                </c:pt>
                <c:pt idx="60">
                  <c:v>6.3113757753515493E-2</c:v>
                </c:pt>
                <c:pt idx="61">
                  <c:v>6.3014107781335232E-2</c:v>
                </c:pt>
                <c:pt idx="62">
                  <c:v>5.7147215669222956E-2</c:v>
                </c:pt>
                <c:pt idx="63">
                  <c:v>5.681089701311462E-2</c:v>
                </c:pt>
                <c:pt idx="64">
                  <c:v>5.5623401511299964E-2</c:v>
                </c:pt>
                <c:pt idx="65">
                  <c:v>5.4851114226903003E-2</c:v>
                </c:pt>
                <c:pt idx="66">
                  <c:v>5.1608338048870689E-2</c:v>
                </c:pt>
                <c:pt idx="67">
                  <c:v>5.0429146711404388E-2</c:v>
                </c:pt>
                <c:pt idx="68">
                  <c:v>5.0271367588785643E-2</c:v>
                </c:pt>
                <c:pt idx="69">
                  <c:v>4.8880420060436303E-2</c:v>
                </c:pt>
                <c:pt idx="70">
                  <c:v>4.2345042718281517E-2</c:v>
                </c:pt>
                <c:pt idx="71">
                  <c:v>4.1630884584323069E-2</c:v>
                </c:pt>
                <c:pt idx="72">
                  <c:v>4.1394215900394965E-2</c:v>
                </c:pt>
                <c:pt idx="73">
                  <c:v>4.1294565928214705E-2</c:v>
                </c:pt>
                <c:pt idx="74">
                  <c:v>3.6133527785712549E-2</c:v>
                </c:pt>
                <c:pt idx="75">
                  <c:v>3.5826273704823441E-2</c:v>
                </c:pt>
                <c:pt idx="76">
                  <c:v>3.5112115570864966E-2</c:v>
                </c:pt>
                <c:pt idx="77">
                  <c:v>-1.4127426932701526E-2</c:v>
                </c:pt>
                <c:pt idx="78">
                  <c:v>-3.668984146717999E-2</c:v>
                </c:pt>
                <c:pt idx="79">
                  <c:v>-4.2735273112781885E-2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97B-4FC0-A9DA-58A50CBFD5EB}"/>
            </c:ext>
          </c:extLst>
        </c:ser>
        <c:ser>
          <c:idx val="8"/>
          <c:order val="8"/>
          <c:tx>
            <c:strRef>
              <c:f>'A (2)'!$W$1</c:f>
              <c:strCache>
                <c:ptCount val="1"/>
                <c:pt idx="0">
                  <c:v>Sine + quad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(2)'!$V$2:$V$66</c:f>
              <c:numCache>
                <c:formatCode>General</c:formatCode>
                <c:ptCount val="65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</c:numCache>
            </c:numRef>
          </c:xVal>
          <c:yVal>
            <c:numRef>
              <c:f>'A (2)'!$W$2:$W$66</c:f>
              <c:numCache>
                <c:formatCode>0.00E+00</c:formatCode>
                <c:ptCount val="65"/>
                <c:pt idx="0">
                  <c:v>-2.9115514189666618E-2</c:v>
                </c:pt>
                <c:pt idx="1">
                  <c:v>-1.3525717866651077E-2</c:v>
                </c:pt>
                <c:pt idx="2">
                  <c:v>1.1231222837141674E-3</c:v>
                </c:pt>
                <c:pt idx="3">
                  <c:v>1.483207408042924E-2</c:v>
                </c:pt>
                <c:pt idx="4">
                  <c:v>2.7602210482113497E-2</c:v>
                </c:pt>
                <c:pt idx="5">
                  <c:v>3.94346090380382E-2</c:v>
                </c:pt>
                <c:pt idx="6">
                  <c:v>5.0330351336810235E-2</c:v>
                </c:pt>
                <c:pt idx="7">
                  <c:v>6.0290522452989478E-2</c:v>
                </c:pt>
                <c:pt idx="8">
                  <c:v>6.9316210391922151E-2</c:v>
                </c:pt>
                <c:pt idx="9">
                  <c:v>7.7408505533075128E-2</c:v>
                </c:pt>
                <c:pt idx="10">
                  <c:v>8.4568500072155273E-2</c:v>
                </c:pt>
                <c:pt idx="11">
                  <c:v>9.0797287462299578E-2</c:v>
                </c:pt>
                <c:pt idx="12">
                  <c:v>9.6095961854622033E-2</c:v>
                </c:pt>
                <c:pt idx="13">
                  <c:v>0.10046561753840313</c:v>
                </c:pt>
                <c:pt idx="14">
                  <c:v>0.10390734838120935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97B-4FC0-A9DA-58A50CBFD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33928"/>
        <c:axId val="1"/>
      </c:scatterChart>
      <c:valAx>
        <c:axId val="409533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6422893481717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874403815580289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5339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104928457869634E-2"/>
          <c:y val="0.9204921861831491"/>
          <c:w val="0.94753577106518283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V842 Her -- O-C Diagr</a:t>
            </a:r>
          </a:p>
        </c:rich>
      </c:tx>
      <c:layout>
        <c:manualLayout>
          <c:xMode val="edge"/>
          <c:yMode val="edge"/>
          <c:x val="0.40659391934982486"/>
          <c:y val="3.0588235294117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18155260506402E-2"/>
          <c:y val="0.11294117647058824"/>
          <c:w val="0.89865797020228821"/>
          <c:h val="0.77176470588235291"/>
        </c:manualLayout>
      </c:layout>
      <c:scatterChart>
        <c:scatterStyle val="lineMarker"/>
        <c:varyColors val="0"/>
        <c:ser>
          <c:idx val="0"/>
          <c:order val="0"/>
          <c:tx>
            <c:strRef>
              <c:f>Q_fit!$E$20</c:f>
              <c:strCache>
                <c:ptCount val="1"/>
                <c:pt idx="0">
                  <c:v>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Q_fit!$D$21:$D$159</c:f>
              <c:numCache>
                <c:formatCode>General</c:formatCode>
                <c:ptCount val="139"/>
                <c:pt idx="0">
                  <c:v>8.0000000000000004E-4</c:v>
                </c:pt>
                <c:pt idx="1">
                  <c:v>5.5500000000000002E-3</c:v>
                </c:pt>
                <c:pt idx="2">
                  <c:v>6.4999999999999997E-3</c:v>
                </c:pt>
                <c:pt idx="3">
                  <c:v>1.9400000000000001E-2</c:v>
                </c:pt>
                <c:pt idx="4">
                  <c:v>2.75E-2</c:v>
                </c:pt>
                <c:pt idx="5">
                  <c:v>0.10245</c:v>
                </c:pt>
                <c:pt idx="6">
                  <c:v>0.10580000000000001</c:v>
                </c:pt>
                <c:pt idx="7">
                  <c:v>0.12055</c:v>
                </c:pt>
                <c:pt idx="8">
                  <c:v>0.20765</c:v>
                </c:pt>
                <c:pt idx="9">
                  <c:v>0.23375000000000001</c:v>
                </c:pt>
                <c:pt idx="10">
                  <c:v>0.24304999999999999</c:v>
                </c:pt>
                <c:pt idx="11">
                  <c:v>0.25569999999999998</c:v>
                </c:pt>
                <c:pt idx="12">
                  <c:v>0.25995000000000001</c:v>
                </c:pt>
                <c:pt idx="13">
                  <c:v>0.26019999999999999</c:v>
                </c:pt>
                <c:pt idx="14">
                  <c:v>0.26329999999999998</c:v>
                </c:pt>
                <c:pt idx="15">
                  <c:v>0.26355000000000001</c:v>
                </c:pt>
                <c:pt idx="16">
                  <c:v>0.26400000000000001</c:v>
                </c:pt>
                <c:pt idx="17">
                  <c:v>0.26545000000000002</c:v>
                </c:pt>
                <c:pt idx="18">
                  <c:v>0.26569999999999999</c:v>
                </c:pt>
                <c:pt idx="19">
                  <c:v>0.26640000000000003</c:v>
                </c:pt>
                <c:pt idx="20">
                  <c:v>0.26665</c:v>
                </c:pt>
                <c:pt idx="21">
                  <c:v>0.26734999999999998</c:v>
                </c:pt>
                <c:pt idx="22">
                  <c:v>0.26855000000000001</c:v>
                </c:pt>
                <c:pt idx="23">
                  <c:v>0.27689999999999998</c:v>
                </c:pt>
                <c:pt idx="24">
                  <c:v>0.27879999999999999</c:v>
                </c:pt>
                <c:pt idx="25">
                  <c:v>0.29094999999999999</c:v>
                </c:pt>
                <c:pt idx="26">
                  <c:v>0.29454999999999998</c:v>
                </c:pt>
                <c:pt idx="27">
                  <c:v>0.29715000000000003</c:v>
                </c:pt>
                <c:pt idx="28">
                  <c:v>0.31990000000000002</c:v>
                </c:pt>
                <c:pt idx="29">
                  <c:v>0.33850000000000002</c:v>
                </c:pt>
                <c:pt idx="30">
                  <c:v>0.34160000000000001</c:v>
                </c:pt>
                <c:pt idx="31">
                  <c:v>0.34179999999999999</c:v>
                </c:pt>
                <c:pt idx="32">
                  <c:v>0.34205000000000002</c:v>
                </c:pt>
                <c:pt idx="33">
                  <c:v>0.35349999999999998</c:v>
                </c:pt>
                <c:pt idx="34">
                  <c:v>0.35354999999999998</c:v>
                </c:pt>
                <c:pt idx="35">
                  <c:v>0.35354999999999998</c:v>
                </c:pt>
                <c:pt idx="36">
                  <c:v>0.38045000000000001</c:v>
                </c:pt>
                <c:pt idx="37">
                  <c:v>0.39450000000000002</c:v>
                </c:pt>
                <c:pt idx="38">
                  <c:v>0.5101</c:v>
                </c:pt>
                <c:pt idx="39">
                  <c:v>0.51459999999999995</c:v>
                </c:pt>
                <c:pt idx="40">
                  <c:v>0.54559999999999997</c:v>
                </c:pt>
                <c:pt idx="41">
                  <c:v>0.59689999999999999</c:v>
                </c:pt>
                <c:pt idx="42">
                  <c:v>0.59694999999999998</c:v>
                </c:pt>
                <c:pt idx="43">
                  <c:v>0.59860000000000002</c:v>
                </c:pt>
                <c:pt idx="44">
                  <c:v>0.60340000000000005</c:v>
                </c:pt>
                <c:pt idx="45">
                  <c:v>0.6048</c:v>
                </c:pt>
                <c:pt idx="46">
                  <c:v>0.6048</c:v>
                </c:pt>
                <c:pt idx="47">
                  <c:v>0.60504999999999998</c:v>
                </c:pt>
                <c:pt idx="48">
                  <c:v>0.61029999999999995</c:v>
                </c:pt>
                <c:pt idx="49">
                  <c:v>0.61194999999999999</c:v>
                </c:pt>
                <c:pt idx="50">
                  <c:v>0.61699999999999999</c:v>
                </c:pt>
                <c:pt idx="51">
                  <c:v>0.68569999999999998</c:v>
                </c:pt>
                <c:pt idx="52">
                  <c:v>0.69094999999999995</c:v>
                </c:pt>
                <c:pt idx="53">
                  <c:v>0.69094999999999995</c:v>
                </c:pt>
                <c:pt idx="54">
                  <c:v>0.69164999999999999</c:v>
                </c:pt>
                <c:pt idx="55">
                  <c:v>0.69525000000000003</c:v>
                </c:pt>
                <c:pt idx="56">
                  <c:v>0.80835000000000001</c:v>
                </c:pt>
                <c:pt idx="57">
                  <c:v>0.879</c:v>
                </c:pt>
                <c:pt idx="58">
                  <c:v>0.879</c:v>
                </c:pt>
                <c:pt idx="59">
                  <c:v>0.879</c:v>
                </c:pt>
                <c:pt idx="60">
                  <c:v>0.87924999999999998</c:v>
                </c:pt>
                <c:pt idx="61">
                  <c:v>0.90259999999999996</c:v>
                </c:pt>
                <c:pt idx="62">
                  <c:v>0.90259999999999996</c:v>
                </c:pt>
                <c:pt idx="63">
                  <c:v>0.90380000000000005</c:v>
                </c:pt>
                <c:pt idx="64">
                  <c:v>0.90380000000000005</c:v>
                </c:pt>
                <c:pt idx="65">
                  <c:v>0.90449999999999997</c:v>
                </c:pt>
                <c:pt idx="66">
                  <c:v>0.9587</c:v>
                </c:pt>
                <c:pt idx="67">
                  <c:v>0.95965</c:v>
                </c:pt>
                <c:pt idx="68">
                  <c:v>0.96060000000000001</c:v>
                </c:pt>
                <c:pt idx="69">
                  <c:v>0.96109999999999995</c:v>
                </c:pt>
                <c:pt idx="70">
                  <c:v>0.97350000000000003</c:v>
                </c:pt>
                <c:pt idx="71">
                  <c:v>0.97350000000000003</c:v>
                </c:pt>
                <c:pt idx="72">
                  <c:v>0.98780000000000001</c:v>
                </c:pt>
                <c:pt idx="73">
                  <c:v>0.98875000000000002</c:v>
                </c:pt>
                <c:pt idx="74">
                  <c:v>0.98875000000000002</c:v>
                </c:pt>
                <c:pt idx="75">
                  <c:v>0.99590000000000001</c:v>
                </c:pt>
                <c:pt idx="76">
                  <c:v>1.0525</c:v>
                </c:pt>
                <c:pt idx="77">
                  <c:v>1.0606</c:v>
                </c:pt>
                <c:pt idx="78">
                  <c:v>1.0668</c:v>
                </c:pt>
                <c:pt idx="79">
                  <c:v>1.0911</c:v>
                </c:pt>
                <c:pt idx="80">
                  <c:v>1.1164499999999999</c:v>
                </c:pt>
                <c:pt idx="81">
                  <c:v>1.1226499999999999</c:v>
                </c:pt>
                <c:pt idx="82">
                  <c:v>1.1254999999999999</c:v>
                </c:pt>
                <c:pt idx="83">
                  <c:v>1.1274</c:v>
                </c:pt>
                <c:pt idx="84">
                  <c:v>1.1415</c:v>
                </c:pt>
                <c:pt idx="85">
                  <c:v>1.14175</c:v>
                </c:pt>
                <c:pt idx="86">
                  <c:v>1.1476999999999999</c:v>
                </c:pt>
                <c:pt idx="87">
                  <c:v>1.2221500000000001</c:v>
                </c:pt>
                <c:pt idx="88">
                  <c:v>1.2236</c:v>
                </c:pt>
                <c:pt idx="89">
                  <c:v>1.2250000000000001</c:v>
                </c:pt>
                <c:pt idx="90">
                  <c:v>1.2259500000000001</c:v>
                </c:pt>
                <c:pt idx="91">
                  <c:v>1.2293000000000001</c:v>
                </c:pt>
                <c:pt idx="92">
                  <c:v>1.23075</c:v>
                </c:pt>
                <c:pt idx="93">
                  <c:v>1.2366999999999999</c:v>
                </c:pt>
                <c:pt idx="94">
                  <c:v>1.23695</c:v>
                </c:pt>
                <c:pt idx="95">
                  <c:v>1.2379</c:v>
                </c:pt>
                <c:pt idx="96">
                  <c:v>1.2979000000000001</c:v>
                </c:pt>
                <c:pt idx="97">
                  <c:v>1.2979000000000001</c:v>
                </c:pt>
                <c:pt idx="98">
                  <c:v>1.2992999999999999</c:v>
                </c:pt>
                <c:pt idx="99">
                  <c:v>1.29955</c:v>
                </c:pt>
                <c:pt idx="100">
                  <c:v>1.3026500000000001</c:v>
                </c:pt>
                <c:pt idx="101">
                  <c:v>1.30505</c:v>
                </c:pt>
                <c:pt idx="102">
                  <c:v>1.30505</c:v>
                </c:pt>
                <c:pt idx="103">
                  <c:v>1.3051999999999999</c:v>
                </c:pt>
                <c:pt idx="104">
                  <c:v>1.3105</c:v>
                </c:pt>
                <c:pt idx="105">
                  <c:v>1.3126</c:v>
                </c:pt>
                <c:pt idx="106">
                  <c:v>1.3177000000000001</c:v>
                </c:pt>
                <c:pt idx="107">
                  <c:v>1.32525</c:v>
                </c:pt>
                <c:pt idx="108">
                  <c:v>1.3288</c:v>
                </c:pt>
                <c:pt idx="109">
                  <c:v>1.32955</c:v>
                </c:pt>
                <c:pt idx="110">
                  <c:v>1.33145</c:v>
                </c:pt>
                <c:pt idx="111">
                  <c:v>1.3345499999999999</c:v>
                </c:pt>
                <c:pt idx="112">
                  <c:v>1.3367</c:v>
                </c:pt>
                <c:pt idx="113">
                  <c:v>1.3866000000000001</c:v>
                </c:pt>
                <c:pt idx="114">
                  <c:v>1.389</c:v>
                </c:pt>
                <c:pt idx="115">
                  <c:v>1.3892500000000001</c:v>
                </c:pt>
                <c:pt idx="116">
                  <c:v>1.39425</c:v>
                </c:pt>
                <c:pt idx="117">
                  <c:v>1.4030499999999999</c:v>
                </c:pt>
                <c:pt idx="118">
                  <c:v>1.409</c:v>
                </c:pt>
                <c:pt idx="119">
                  <c:v>1.4095</c:v>
                </c:pt>
                <c:pt idx="120">
                  <c:v>1.4126000000000001</c:v>
                </c:pt>
                <c:pt idx="121">
                  <c:v>1.41475</c:v>
                </c:pt>
                <c:pt idx="122">
                  <c:v>1.41855</c:v>
                </c:pt>
                <c:pt idx="123">
                  <c:v>1.42665</c:v>
                </c:pt>
                <c:pt idx="124">
                  <c:v>1.4725999999999999</c:v>
                </c:pt>
                <c:pt idx="125">
                  <c:v>1.4763999999999999</c:v>
                </c:pt>
                <c:pt idx="126">
                  <c:v>1.4803500000000001</c:v>
                </c:pt>
                <c:pt idx="127">
                  <c:v>1.5546</c:v>
                </c:pt>
                <c:pt idx="128">
                  <c:v>1.5665</c:v>
                </c:pt>
                <c:pt idx="129">
                  <c:v>1.5677000000000001</c:v>
                </c:pt>
                <c:pt idx="130">
                  <c:v>1.58345</c:v>
                </c:pt>
                <c:pt idx="131">
                  <c:v>1.5837000000000001</c:v>
                </c:pt>
                <c:pt idx="132">
                  <c:v>1.5868</c:v>
                </c:pt>
                <c:pt idx="133">
                  <c:v>1.5880000000000001</c:v>
                </c:pt>
                <c:pt idx="134">
                  <c:v>1.65865</c:v>
                </c:pt>
                <c:pt idx="135">
                  <c:v>1.6627000000000001</c:v>
                </c:pt>
                <c:pt idx="136">
                  <c:v>1.677</c:v>
                </c:pt>
                <c:pt idx="137">
                  <c:v>1.6862999999999999</c:v>
                </c:pt>
                <c:pt idx="138">
                  <c:v>1.7253499999999999</c:v>
                </c:pt>
              </c:numCache>
            </c:numRef>
          </c:xVal>
          <c:yVal>
            <c:numRef>
              <c:f>Q_fit!$E$21:$E$159</c:f>
              <c:numCache>
                <c:formatCode>General</c:formatCode>
                <c:ptCount val="139"/>
                <c:pt idx="0">
                  <c:v>-7.1025535574672748E-3</c:v>
                </c:pt>
                <c:pt idx="1">
                  <c:v>1.0035067222169682E-2</c:v>
                </c:pt>
                <c:pt idx="2">
                  <c:v>3.2230615472187731E-3</c:v>
                </c:pt>
                <c:pt idx="3">
                  <c:v>-1.5697798154179019E-2</c:v>
                </c:pt>
                <c:pt idx="4">
                  <c:v>3.2673377787510905E-3</c:v>
                </c:pt>
                <c:pt idx="5">
                  <c:v>3.993993346285119E-3</c:v>
                </c:pt>
                <c:pt idx="6">
                  <c:v>-6.2419866721710789E-3</c:v>
                </c:pt>
                <c:pt idx="7">
                  <c:v>9.7241230838687898E-3</c:v>
                </c:pt>
                <c:pt idx="8">
                  <c:v>1.3236167798087997E-2</c:v>
                </c:pt>
                <c:pt idx="9">
                  <c:v>-1.9513380715023548E-3</c:v>
                </c:pt>
                <c:pt idx="10">
                  <c:v>-5.9322653658339846E-4</c:v>
                </c:pt>
                <c:pt idx="11">
                  <c:v>1.4334975581507484E-3</c:v>
                </c:pt>
                <c:pt idx="12">
                  <c:v>-5.0620328064770702E-3</c:v>
                </c:pt>
                <c:pt idx="13">
                  <c:v>1.5677170463223311E-3</c:v>
                </c:pt>
                <c:pt idx="14">
                  <c:v>5.3972972665737289E-3</c:v>
                </c:pt>
                <c:pt idx="15">
                  <c:v>9.271566895468126E-4</c:v>
                </c:pt>
                <c:pt idx="16">
                  <c:v>1.3200923966101581E-2</c:v>
                </c:pt>
                <c:pt idx="17">
                  <c:v>7.2943510975944153E-3</c:v>
                </c:pt>
                <c:pt idx="18">
                  <c:v>6.3242795001234925E-3</c:v>
                </c:pt>
                <c:pt idx="19">
                  <c:v>5.7281212615593697E-3</c:v>
                </c:pt>
                <c:pt idx="20">
                  <c:v>1.295807980402181E-2</c:v>
                </c:pt>
                <c:pt idx="21">
                  <c:v>4.7620056794838604E-3</c:v>
                </c:pt>
                <c:pt idx="22">
                  <c:v>-9.0739782404647175E-3</c:v>
                </c:pt>
                <c:pt idx="23">
                  <c:v>-3.7069867903108391E-3</c:v>
                </c:pt>
                <c:pt idx="24">
                  <c:v>-9.9366944134799753E-3</c:v>
                </c:pt>
                <c:pt idx="25">
                  <c:v>5.5854868572981211E-3</c:v>
                </c:pt>
                <c:pt idx="26">
                  <c:v>-1.2350641857876259E-5</c:v>
                </c:pt>
                <c:pt idx="27">
                  <c:v>-1.9322084540389891E-3</c:v>
                </c:pt>
                <c:pt idx="28">
                  <c:v>-4.0051400063722022E-3</c:v>
                </c:pt>
                <c:pt idx="29">
                  <c:v>-5.3053721311113831E-3</c:v>
                </c:pt>
                <c:pt idx="30">
                  <c:v>1.3646526224077951E-2</c:v>
                </c:pt>
                <c:pt idx="31">
                  <c:v>5.5918262907376859E-3</c:v>
                </c:pt>
                <c:pt idx="32">
                  <c:v>-1.2976545918464529E-2</c:v>
                </c:pt>
                <c:pt idx="33">
                  <c:v>8.3949245554108994E-3</c:v>
                </c:pt>
                <c:pt idx="34">
                  <c:v>-6.3872590416164804E-4</c:v>
                </c:pt>
                <c:pt idx="35">
                  <c:v>-6.1872590466689054E-4</c:v>
                </c:pt>
                <c:pt idx="36">
                  <c:v>-3.4538433936282002E-3</c:v>
                </c:pt>
                <c:pt idx="37">
                  <c:v>1.3217437829242713E-2</c:v>
                </c:pt>
                <c:pt idx="38">
                  <c:v>1.4334250162222421E-2</c:v>
                </c:pt>
                <c:pt idx="39">
                  <c:v>4.0664421675034807E-3</c:v>
                </c:pt>
                <c:pt idx="40">
                  <c:v>1.5452127857932846E-2</c:v>
                </c:pt>
                <c:pt idx="41">
                  <c:v>1.5612541562938261E-2</c:v>
                </c:pt>
                <c:pt idx="42">
                  <c:v>1.5597744183663893E-2</c:v>
                </c:pt>
                <c:pt idx="43">
                  <c:v>1.5609160261975286E-2</c:v>
                </c:pt>
                <c:pt idx="44">
                  <c:v>7.284827059879647E-3</c:v>
                </c:pt>
                <c:pt idx="45">
                  <c:v>8.5685515291049619E-3</c:v>
                </c:pt>
                <c:pt idx="46">
                  <c:v>8.6685515265787494E-3</c:v>
                </c:pt>
                <c:pt idx="47">
                  <c:v>9.094176284755142E-3</c:v>
                </c:pt>
                <c:pt idx="48">
                  <c:v>2.0329461358453621E-2</c:v>
                </c:pt>
                <c:pt idx="49">
                  <c:v>1.1736571361096289E-2</c:v>
                </c:pt>
                <c:pt idx="50">
                  <c:v>-4.7532867729266088E-4</c:v>
                </c:pt>
                <c:pt idx="51">
                  <c:v>2.3441335028323892E-2</c:v>
                </c:pt>
                <c:pt idx="52">
                  <c:v>2.3090315026181224E-2</c:v>
                </c:pt>
                <c:pt idx="53">
                  <c:v>2.3090315026181224E-2</c:v>
                </c:pt>
                <c:pt idx="54">
                  <c:v>2.4269754785998816E-2</c:v>
                </c:pt>
                <c:pt idx="55">
                  <c:v>1.7733872911885662E-2</c:v>
                </c:pt>
                <c:pt idx="56">
                  <c:v>3.3806514411788939E-2</c:v>
                </c:pt>
                <c:pt idx="57">
                  <c:v>3.4479973274530951E-2</c:v>
                </c:pt>
                <c:pt idx="58">
                  <c:v>3.4679973269478526E-2</c:v>
                </c:pt>
                <c:pt idx="59">
                  <c:v>3.4979973269175846E-2</c:v>
                </c:pt>
                <c:pt idx="60">
                  <c:v>3.1694118323537933E-2</c:v>
                </c:pt>
                <c:pt idx="61">
                  <c:v>4.1158499176401277E-2</c:v>
                </c:pt>
                <c:pt idx="62">
                  <c:v>5.9158499180068359E-2</c:v>
                </c:pt>
                <c:pt idx="63">
                  <c:v>3.6744773688838606E-2</c:v>
                </c:pt>
                <c:pt idx="64">
                  <c:v>4.3744773693902672E-2</c:v>
                </c:pt>
                <c:pt idx="65">
                  <c:v>4.650340583285794E-2</c:v>
                </c:pt>
                <c:pt idx="66">
                  <c:v>3.9784089569212464E-2</c:v>
                </c:pt>
                <c:pt idx="67">
                  <c:v>3.705601133174595E-2</c:v>
                </c:pt>
                <c:pt idx="68">
                  <c:v>3.4227953657053251E-2</c:v>
                </c:pt>
                <c:pt idx="69">
                  <c:v>4.8955300316070351E-2</c:v>
                </c:pt>
                <c:pt idx="70">
                  <c:v>3.2675819473348598E-2</c:v>
                </c:pt>
                <c:pt idx="71">
                  <c:v>3.2675819473348598E-2</c:v>
                </c:pt>
                <c:pt idx="72">
                  <c:v>3.7748138219328389E-2</c:v>
                </c:pt>
                <c:pt idx="73">
                  <c:v>4.0921136296203087E-2</c:v>
                </c:pt>
                <c:pt idx="74">
                  <c:v>4.1921136300044792E-2</c:v>
                </c:pt>
                <c:pt idx="75">
                  <c:v>4.896170484198737E-2</c:v>
                </c:pt>
                <c:pt idx="76">
                  <c:v>3.0639894904586813E-2</c:v>
                </c:pt>
                <c:pt idx="77">
                  <c:v>3.3902618022343414E-2</c:v>
                </c:pt>
                <c:pt idx="78">
                  <c:v>5.4813144572542119E-2</c:v>
                </c:pt>
                <c:pt idx="79">
                  <c:v>5.3675791308151179E-2</c:v>
                </c:pt>
                <c:pt idx="80">
                  <c:v>4.6784567729781505E-2</c:v>
                </c:pt>
                <c:pt idx="81">
                  <c:v>5.2748784916655127E-2</c:v>
                </c:pt>
                <c:pt idx="82">
                  <c:v>4.8015253910183436E-2</c:v>
                </c:pt>
                <c:pt idx="83">
                  <c:v>4.2693704850918071E-2</c:v>
                </c:pt>
                <c:pt idx="84">
                  <c:v>4.8101675497624632E-2</c:v>
                </c:pt>
                <c:pt idx="85">
                  <c:v>4.7620588019381162E-2</c:v>
                </c:pt>
                <c:pt idx="86">
                  <c:v>4.709417676308638E-2</c:v>
                </c:pt>
                <c:pt idx="87">
                  <c:v>4.7081489310661293E-2</c:v>
                </c:pt>
                <c:pt idx="88">
                  <c:v>5.2034768908458373E-2</c:v>
                </c:pt>
                <c:pt idx="89">
                  <c:v>4.9503863894413254E-2</c:v>
                </c:pt>
                <c:pt idx="90">
                  <c:v>4.8911694117166137E-2</c:v>
                </c:pt>
                <c:pt idx="91">
                  <c:v>4.798289491780202E-2</c:v>
                </c:pt>
                <c:pt idx="92">
                  <c:v>4.7438310215703605E-2</c:v>
                </c:pt>
                <c:pt idx="93">
                  <c:v>5.1418505912302188E-2</c:v>
                </c:pt>
                <c:pt idx="94">
                  <c:v>5.3442202677708446E-2</c:v>
                </c:pt>
                <c:pt idx="95">
                  <c:v>5.2352367286467673E-2</c:v>
                </c:pt>
                <c:pt idx="96">
                  <c:v>5.5613659442802173E-2</c:v>
                </c:pt>
                <c:pt idx="97">
                  <c:v>5.5713659447551918E-2</c:v>
                </c:pt>
                <c:pt idx="98">
                  <c:v>5.5203421719909787E-2</c:v>
                </c:pt>
                <c:pt idx="99">
                  <c:v>5.5530203187999311E-2</c:v>
                </c:pt>
                <c:pt idx="100">
                  <c:v>5.5423251111933497E-2</c:v>
                </c:pt>
                <c:pt idx="101">
                  <c:v>5.6722305253007192E-2</c:v>
                </c:pt>
                <c:pt idx="102">
                  <c:v>5.6752305255887307E-2</c:v>
                </c:pt>
                <c:pt idx="103">
                  <c:v>6.0678531024189415E-2</c:v>
                </c:pt>
                <c:pt idx="104">
                  <c:v>5.6234455235268793E-2</c:v>
                </c:pt>
                <c:pt idx="105">
                  <c:v>5.7324046668015459E-2</c:v>
                </c:pt>
                <c:pt idx="106">
                  <c:v>5.5344877572527998E-2</c:v>
                </c:pt>
                <c:pt idx="107">
                  <c:v>6.5363440989540722E-2</c:v>
                </c:pt>
                <c:pt idx="108">
                  <c:v>5.5541094637590667E-2</c:v>
                </c:pt>
                <c:pt idx="109">
                  <c:v>5.8925376937598889E-2</c:v>
                </c:pt>
                <c:pt idx="110">
                  <c:v>5.5579311596079692E-2</c:v>
                </c:pt>
                <c:pt idx="111">
                  <c:v>6.2189644018021198E-2</c:v>
                </c:pt>
                <c:pt idx="112">
                  <c:v>5.9173540012301767E-2</c:v>
                </c:pt>
                <c:pt idx="113">
                  <c:v>5.8368233314570618E-2</c:v>
                </c:pt>
                <c:pt idx="114">
                  <c:v>5.979824120829013E-2</c:v>
                </c:pt>
                <c:pt idx="115">
                  <c:v>5.9228489580502593E-2</c:v>
                </c:pt>
                <c:pt idx="116">
                  <c:v>6.2334978504521271E-2</c:v>
                </c:pt>
                <c:pt idx="117">
                  <c:v>6.168916138174111E-2</c:v>
                </c:pt>
                <c:pt idx="118">
                  <c:v>6.1740056128878548E-2</c:v>
                </c:pt>
                <c:pt idx="119">
                  <c:v>6.0401636649646477E-2</c:v>
                </c:pt>
                <c:pt idx="120">
                  <c:v>6.1143974119068918E-2</c:v>
                </c:pt>
                <c:pt idx="121">
                  <c:v>6.2049676885742706E-2</c:v>
                </c:pt>
                <c:pt idx="122">
                  <c:v>6.2800323742143394E-2</c:v>
                </c:pt>
                <c:pt idx="123">
                  <c:v>6.2967709659215915E-2</c:v>
                </c:pt>
                <c:pt idx="124">
                  <c:v>6.3883702232717235E-2</c:v>
                </c:pt>
                <c:pt idx="125">
                  <c:v>6.4347167679661352E-2</c:v>
                </c:pt>
                <c:pt idx="126">
                  <c:v>6.1270075400149067E-2</c:v>
                </c:pt>
                <c:pt idx="127">
                  <c:v>6.4499350745210668E-2</c:v>
                </c:pt>
                <c:pt idx="128">
                  <c:v>6.9528640595088897E-2</c:v>
                </c:pt>
                <c:pt idx="129">
                  <c:v>6.6798228213635583E-2</c:v>
                </c:pt>
                <c:pt idx="130">
                  <c:v>7.235012368215761E-2</c:v>
                </c:pt>
                <c:pt idx="131">
                  <c:v>6.8680922662644403E-2</c:v>
                </c:pt>
                <c:pt idx="132">
                  <c:v>7.1222319339060647E-2</c:v>
                </c:pt>
                <c:pt idx="133">
                  <c:v>6.948969905331899E-2</c:v>
                </c:pt>
                <c:pt idx="134">
                  <c:v>7.2392744854161153E-2</c:v>
                </c:pt>
                <c:pt idx="135">
                  <c:v>7.3830108151359292E-2</c:v>
                </c:pt>
                <c:pt idx="136">
                  <c:v>6.9702883189007997E-2</c:v>
                </c:pt>
                <c:pt idx="137">
                  <c:v>7.3799598174390663E-2</c:v>
                </c:pt>
                <c:pt idx="138">
                  <c:v>7.5973199433380309E-2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84-4C69-9390-C9C441D2599E}"/>
            </c:ext>
          </c:extLst>
        </c:ser>
        <c:ser>
          <c:idx val="1"/>
          <c:order val="1"/>
          <c:tx>
            <c:strRef>
              <c:f>Q_fit!$V$1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Q_fit!$U$2:$U$38</c:f>
              <c:numCache>
                <c:formatCode>General</c:formatCode>
                <c:ptCount val="37"/>
                <c:pt idx="0">
                  <c:v>-1</c:v>
                </c:pt>
                <c:pt idx="1">
                  <c:v>-0.8</c:v>
                </c:pt>
                <c:pt idx="2">
                  <c:v>-0.6</c:v>
                </c:pt>
                <c:pt idx="3">
                  <c:v>-0.4</c:v>
                </c:pt>
                <c:pt idx="4">
                  <c:v>-0.2</c:v>
                </c:pt>
                <c:pt idx="5">
                  <c:v>0</c:v>
                </c:pt>
                <c:pt idx="6">
                  <c:v>0.2</c:v>
                </c:pt>
                <c:pt idx="7">
                  <c:v>0.4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  <c:pt idx="11">
                  <c:v>1.2</c:v>
                </c:pt>
                <c:pt idx="12">
                  <c:v>1.4</c:v>
                </c:pt>
                <c:pt idx="13">
                  <c:v>1.6</c:v>
                </c:pt>
                <c:pt idx="14">
                  <c:v>1.8</c:v>
                </c:pt>
                <c:pt idx="15">
                  <c:v>2</c:v>
                </c:pt>
                <c:pt idx="16">
                  <c:v>2.2000000000000002</c:v>
                </c:pt>
                <c:pt idx="17">
                  <c:v>2.4</c:v>
                </c:pt>
                <c:pt idx="18">
                  <c:v>2.6</c:v>
                </c:pt>
                <c:pt idx="19">
                  <c:v>2.8</c:v>
                </c:pt>
                <c:pt idx="20">
                  <c:v>3</c:v>
                </c:pt>
                <c:pt idx="21">
                  <c:v>3.2</c:v>
                </c:pt>
                <c:pt idx="22">
                  <c:v>3.4</c:v>
                </c:pt>
                <c:pt idx="23">
                  <c:v>3.6</c:v>
                </c:pt>
                <c:pt idx="24">
                  <c:v>3.8</c:v>
                </c:pt>
                <c:pt idx="25">
                  <c:v>4</c:v>
                </c:pt>
                <c:pt idx="26">
                  <c:v>4.2</c:v>
                </c:pt>
                <c:pt idx="27">
                  <c:v>4.4000000000000004</c:v>
                </c:pt>
                <c:pt idx="28">
                  <c:v>4.5999999999999996</c:v>
                </c:pt>
                <c:pt idx="29">
                  <c:v>4.8</c:v>
                </c:pt>
                <c:pt idx="30">
                  <c:v>5</c:v>
                </c:pt>
                <c:pt idx="31">
                  <c:v>5.2</c:v>
                </c:pt>
                <c:pt idx="32">
                  <c:v>5.4</c:v>
                </c:pt>
                <c:pt idx="33">
                  <c:v>5.6</c:v>
                </c:pt>
                <c:pt idx="34">
                  <c:v>5.8</c:v>
                </c:pt>
                <c:pt idx="35">
                  <c:v>6</c:v>
                </c:pt>
                <c:pt idx="36">
                  <c:v>6.2</c:v>
                </c:pt>
              </c:numCache>
            </c:numRef>
          </c:xVal>
          <c:yVal>
            <c:numRef>
              <c:f>Q_fit!$V$2:$V$38</c:f>
              <c:numCache>
                <c:formatCode>General</c:formatCode>
                <c:ptCount val="37"/>
                <c:pt idx="0">
                  <c:v>-0.10142012972750067</c:v>
                </c:pt>
                <c:pt idx="1">
                  <c:v>-8.4147175552481537E-2</c:v>
                </c:pt>
                <c:pt idx="2">
                  <c:v>-6.7567077009350482E-2</c:v>
                </c:pt>
                <c:pt idx="3">
                  <c:v>-5.1679834098107516E-2</c:v>
                </c:pt>
                <c:pt idx="4">
                  <c:v>-3.6485446818752626E-2</c:v>
                </c:pt>
                <c:pt idx="5">
                  <c:v>-2.1983915171285819E-2</c:v>
                </c:pt>
                <c:pt idx="6">
                  <c:v>-8.1752391557070921E-3</c:v>
                </c:pt>
                <c:pt idx="7">
                  <c:v>4.9405812279835551E-3</c:v>
                </c:pt>
                <c:pt idx="8">
                  <c:v>1.7363545979786118E-2</c:v>
                </c:pt>
                <c:pt idx="9">
                  <c:v>2.9093655099700605E-2</c:v>
                </c:pt>
                <c:pt idx="10">
                  <c:v>4.0130908587726999E-2</c:v>
                </c:pt>
                <c:pt idx="11">
                  <c:v>5.0475306443865317E-2</c:v>
                </c:pt>
                <c:pt idx="12">
                  <c:v>6.012684866811556E-2</c:v>
                </c:pt>
                <c:pt idx="13">
                  <c:v>6.9085535260477726E-2</c:v>
                </c:pt>
                <c:pt idx="14">
                  <c:v>7.7351366220951803E-2</c:v>
                </c:pt>
                <c:pt idx="15">
                  <c:v>8.4924341549537805E-2</c:v>
                </c:pt>
                <c:pt idx="16">
                  <c:v>9.1804461246235716E-2</c:v>
                </c:pt>
                <c:pt idx="17">
                  <c:v>9.7991725311045566E-2</c:v>
                </c:pt>
                <c:pt idx="18">
                  <c:v>0.10348613374396731</c:v>
                </c:pt>
                <c:pt idx="19">
                  <c:v>0.10828768654500097</c:v>
                </c:pt>
                <c:pt idx="20">
                  <c:v>0.11239638371414659</c:v>
                </c:pt>
                <c:pt idx="21">
                  <c:v>0.11581222525140408</c:v>
                </c:pt>
                <c:pt idx="22">
                  <c:v>0.11853521115677351</c:v>
                </c:pt>
                <c:pt idx="23">
                  <c:v>0.12056534143025485</c:v>
                </c:pt>
                <c:pt idx="24">
                  <c:v>0.1219026160718481</c:v>
                </c:pt>
                <c:pt idx="25">
                  <c:v>0.12254703508155329</c:v>
                </c:pt>
                <c:pt idx="26">
                  <c:v>0.12249859845937042</c:v>
                </c:pt>
                <c:pt idx="27">
                  <c:v>0.1217573062052994</c:v>
                </c:pt>
                <c:pt idx="28">
                  <c:v>0.12032315831934037</c:v>
                </c:pt>
                <c:pt idx="29">
                  <c:v>0.11819615480149326</c:v>
                </c:pt>
                <c:pt idx="30">
                  <c:v>0.115376295651758</c:v>
                </c:pt>
                <c:pt idx="31">
                  <c:v>0.1118635808701347</c:v>
                </c:pt>
                <c:pt idx="32">
                  <c:v>0.10765801045662332</c:v>
                </c:pt>
                <c:pt idx="33">
                  <c:v>0.10275958441122385</c:v>
                </c:pt>
                <c:pt idx="34">
                  <c:v>9.716830273393634E-2</c:v>
                </c:pt>
                <c:pt idx="35">
                  <c:v>9.0884165424760743E-2</c:v>
                </c:pt>
                <c:pt idx="36">
                  <c:v>8.3907172483696946E-2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384-4C69-9390-C9C441D25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781744"/>
        <c:axId val="1"/>
      </c:scatterChart>
      <c:valAx>
        <c:axId val="843781744"/>
        <c:scaling>
          <c:orientation val="minMax"/>
          <c:max val="2.2000000000000002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Cycle/10^n</a:t>
                </a:r>
              </a:p>
            </c:rich>
          </c:tx>
          <c:layout>
            <c:manualLayout>
              <c:xMode val="edge"/>
              <c:yMode val="edge"/>
              <c:x val="0.68131945045330866"/>
              <c:y val="0.93647058823529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1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</a:t>
                </a:r>
              </a:p>
            </c:rich>
          </c:tx>
          <c:layout>
            <c:manualLayout>
              <c:xMode val="edge"/>
              <c:yMode val="edge"/>
              <c:x val="6.105006105006105E-3"/>
              <c:y val="0.468235294117647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78174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01346947016238"/>
          <c:y val="0.93647058823529417"/>
          <c:w val="0.44810796086386634"/>
          <c:h val="0.98823529411764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14</xdr:col>
      <xdr:colOff>419100</xdr:colOff>
      <xdr:row>18</xdr:row>
      <xdr:rowOff>28575</xdr:rowOff>
    </xdr:to>
    <xdr:graphicFrame macro="">
      <xdr:nvGraphicFramePr>
        <xdr:cNvPr id="52229" name="Chart 1025">
          <a:extLst>
            <a:ext uri="{FF2B5EF4-FFF2-40B4-BE49-F238E27FC236}">
              <a16:creationId xmlns:a16="http://schemas.microsoft.com/office/drawing/2014/main" id="{38242F12-77DE-A3ED-C8D9-2C305A4D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428625</xdr:colOff>
      <xdr:row>0</xdr:row>
      <xdr:rowOff>0</xdr:rowOff>
    </xdr:from>
    <xdr:to>
      <xdr:col>39</xdr:col>
      <xdr:colOff>38100</xdr:colOff>
      <xdr:row>26</xdr:row>
      <xdr:rowOff>66675</xdr:rowOff>
    </xdr:to>
    <xdr:graphicFrame macro="">
      <xdr:nvGraphicFramePr>
        <xdr:cNvPr id="52230" name="Chart 1026">
          <a:extLst>
            <a:ext uri="{FF2B5EF4-FFF2-40B4-BE49-F238E27FC236}">
              <a16:creationId xmlns:a16="http://schemas.microsoft.com/office/drawing/2014/main" id="{91FC47B7-ACD8-E866-5948-4514863BB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15</xdr:col>
      <xdr:colOff>457200</xdr:colOff>
      <xdr:row>41</xdr:row>
      <xdr:rowOff>47625</xdr:rowOff>
    </xdr:to>
    <xdr:graphicFrame macro="">
      <xdr:nvGraphicFramePr>
        <xdr:cNvPr id="52231" name="Chart 1027">
          <a:extLst>
            <a:ext uri="{FF2B5EF4-FFF2-40B4-BE49-F238E27FC236}">
              <a16:creationId xmlns:a16="http://schemas.microsoft.com/office/drawing/2014/main" id="{27D7C950-67AC-2675-3219-9D69088F2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15</xdr:col>
      <xdr:colOff>466725</xdr:colOff>
      <xdr:row>62</xdr:row>
      <xdr:rowOff>57150</xdr:rowOff>
    </xdr:to>
    <xdr:graphicFrame macro="">
      <xdr:nvGraphicFramePr>
        <xdr:cNvPr id="52232" name="Chart 1028">
          <a:extLst>
            <a:ext uri="{FF2B5EF4-FFF2-40B4-BE49-F238E27FC236}">
              <a16:creationId xmlns:a16="http://schemas.microsoft.com/office/drawing/2014/main" id="{2F31E412-F24B-CAE4-4896-B06449E44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15</xdr:col>
      <xdr:colOff>85725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16F0931-99BA-7D06-3FF0-0790F4E4F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371475</xdr:colOff>
      <xdr:row>18</xdr:row>
      <xdr:rowOff>28575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1D7EF151-B75B-78E7-AA02-3BC957E61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0</xdr:row>
      <xdr:rowOff>9525</xdr:rowOff>
    </xdr:from>
    <xdr:to>
      <xdr:col>20</xdr:col>
      <xdr:colOff>247650</xdr:colOff>
      <xdr:row>18</xdr:row>
      <xdr:rowOff>38100</xdr:rowOff>
    </xdr:to>
    <xdr:graphicFrame macro="">
      <xdr:nvGraphicFramePr>
        <xdr:cNvPr id="50179" name="Chart 2">
          <a:extLst>
            <a:ext uri="{FF2B5EF4-FFF2-40B4-BE49-F238E27FC236}">
              <a16:creationId xmlns:a16="http://schemas.microsoft.com/office/drawing/2014/main" id="{B2B2786C-6C25-E43F-AEE9-8A19D78D4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409575</xdr:colOff>
      <xdr:row>6</xdr:row>
      <xdr:rowOff>114300</xdr:rowOff>
    </xdr:from>
    <xdr:to>
      <xdr:col>35</xdr:col>
      <xdr:colOff>285750</xdr:colOff>
      <xdr:row>31</xdr:row>
      <xdr:rowOff>85725</xdr:rowOff>
    </xdr:to>
    <xdr:graphicFrame macro="">
      <xdr:nvGraphicFramePr>
        <xdr:cNvPr id="53250" name="Chart 1">
          <a:extLst>
            <a:ext uri="{FF2B5EF4-FFF2-40B4-BE49-F238E27FC236}">
              <a16:creationId xmlns:a16="http://schemas.microsoft.com/office/drawing/2014/main" id="{C1BE48D7-A51D-FF75-46F3-EF5AD8981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43" TargetMode="External"/><Relationship Id="rId18" Type="http://schemas.openxmlformats.org/officeDocument/2006/relationships/hyperlink" Target="http://www.bav-astro.de/sfs/BAVM_link.php?BAVMnr=157" TargetMode="External"/><Relationship Id="rId26" Type="http://schemas.openxmlformats.org/officeDocument/2006/relationships/hyperlink" Target="http://vsolj.cetus-net.org/bulletin.html" TargetMode="External"/><Relationship Id="rId39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://www.konkoly.hu/cgi-bin/IBVS?4011" TargetMode="External"/><Relationship Id="rId21" Type="http://schemas.openxmlformats.org/officeDocument/2006/relationships/hyperlink" Target="http://www.konkoly.hu/cgi-bin/IBVS?5602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hyperlink" Target="http://cdsbib.u-strasbg.fr/cgi-bin/cdsbib?1990RMxAA..21..381G" TargetMode="External"/><Relationship Id="rId47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www.bav-astro.de/sfs/BAVM_link.php?BAVMnr=131" TargetMode="External"/><Relationship Id="rId12" Type="http://schemas.openxmlformats.org/officeDocument/2006/relationships/hyperlink" Target="http://www.bav-astro.de/sfs/BAVM_link.php?BAVMnr=143" TargetMode="External"/><Relationship Id="rId17" Type="http://schemas.openxmlformats.org/officeDocument/2006/relationships/hyperlink" Target="http://www.bav-astro.de/sfs/BAVM_link.php?BAVMnr=154" TargetMode="External"/><Relationship Id="rId25" Type="http://schemas.openxmlformats.org/officeDocument/2006/relationships/hyperlink" Target="http://var.astro.cz/oejv/issues/oejv0137.pdf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s://www.aavso.org/ejaavso" TargetMode="External"/><Relationship Id="rId46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www.bav-astro.de/sfs/BAVM_link.php?BAVMnr=157" TargetMode="External"/><Relationship Id="rId16" Type="http://schemas.openxmlformats.org/officeDocument/2006/relationships/hyperlink" Target="http://www.bav-astro.de/sfs/BAVM_link.php?BAVMnr=154" TargetMode="External"/><Relationship Id="rId20" Type="http://schemas.openxmlformats.org/officeDocument/2006/relationships/hyperlink" Target="http://www.konkoly.hu/cgi-bin/IBVS?5602" TargetMode="External"/><Relationship Id="rId29" Type="http://schemas.openxmlformats.org/officeDocument/2006/relationships/hyperlink" Target="https://www.aavso.org/ejaavso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www.bav-astro.de/sfs/BAVM_link.php?BAVMnr=157" TargetMode="External"/><Relationship Id="rId6" Type="http://schemas.openxmlformats.org/officeDocument/2006/relationships/hyperlink" Target="http://www.bav-astro.de/sfs/BAVM_link.php?BAVMnr=158" TargetMode="External"/><Relationship Id="rId11" Type="http://schemas.openxmlformats.org/officeDocument/2006/relationships/hyperlink" Target="http://www.bav-astro.de/sfs/BAVM_link.php?BAVMnr=158" TargetMode="External"/><Relationship Id="rId24" Type="http://schemas.openxmlformats.org/officeDocument/2006/relationships/hyperlink" Target="http://vsolj.cetus-net.org/vsoljno51.pdf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45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www.bav-astro.de/sfs/BAVM_link.php?BAVMnr=158" TargetMode="External"/><Relationship Id="rId15" Type="http://schemas.openxmlformats.org/officeDocument/2006/relationships/hyperlink" Target="http://www.bav-astro.de/sfs/BAVM_link.php?BAVMnr=154" TargetMode="External"/><Relationship Id="rId23" Type="http://schemas.openxmlformats.org/officeDocument/2006/relationships/hyperlink" Target="http://www.bav-astro.de/sfs/BAVM_link.php?BAVMnr=212" TargetMode="External"/><Relationship Id="rId28" Type="http://schemas.openxmlformats.org/officeDocument/2006/relationships/hyperlink" Target="http://vsolj.cetus-net.org/bulletin.html" TargetMode="External"/><Relationship Id="rId36" Type="http://schemas.openxmlformats.org/officeDocument/2006/relationships/hyperlink" Target="http://cdsbib.u-strasbg.fr/cgi-bin/cdsbib?1990RMxAA..21..381G" TargetMode="External"/><Relationship Id="rId49" Type="http://schemas.openxmlformats.org/officeDocument/2006/relationships/drawing" Target="../drawings/drawing1.xml"/><Relationship Id="rId10" Type="http://schemas.openxmlformats.org/officeDocument/2006/relationships/hyperlink" Target="http://www.bav-astro.de/sfs/BAVM_link.php?BAVMnr=143" TargetMode="External"/><Relationship Id="rId19" Type="http://schemas.openxmlformats.org/officeDocument/2006/relationships/hyperlink" Target="http://www.bav-astro.de/sfs/BAVM_link.php?BAVMnr=171" TargetMode="External"/><Relationship Id="rId31" Type="http://schemas.openxmlformats.org/officeDocument/2006/relationships/hyperlink" Target="http://cdsbib.u-strasbg.fr/cgi-bin/cdsbib?1990RMxAA..21..381G" TargetMode="External"/><Relationship Id="rId44" Type="http://schemas.openxmlformats.org/officeDocument/2006/relationships/hyperlink" Target="http://vsolj.cetus-net.org/bulletin.html" TargetMode="External"/><Relationship Id="rId4" Type="http://schemas.openxmlformats.org/officeDocument/2006/relationships/hyperlink" Target="http://www.konkoly.hu/cgi-bin/IBVS?4365" TargetMode="External"/><Relationship Id="rId9" Type="http://schemas.openxmlformats.org/officeDocument/2006/relationships/hyperlink" Target="http://www.bav-astro.de/sfs/BAVM_link.php?BAVMnr=131" TargetMode="External"/><Relationship Id="rId14" Type="http://schemas.openxmlformats.org/officeDocument/2006/relationships/hyperlink" Target="http://www.bav-astro.de/sfs/BAVM_link.php?BAVMnr=154" TargetMode="External"/><Relationship Id="rId22" Type="http://schemas.openxmlformats.org/officeDocument/2006/relationships/hyperlink" Target="http://www.bav-astro.de/sfs/BAVM_link.php?BAVMnr=171" TargetMode="External"/><Relationship Id="rId27" Type="http://schemas.openxmlformats.org/officeDocument/2006/relationships/hyperlink" Target="http://vsolj.cetus-net.org/bulletin.html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cdsbib.u-strasbg.fr/cgi-bin/cdsbib?1990RMxAA..21..381G" TargetMode="External"/><Relationship Id="rId43" Type="http://schemas.openxmlformats.org/officeDocument/2006/relationships/hyperlink" Target="http://cdsbib.u-strasbg.fr/cgi-bin/cdsbib?1990RMxAA..21..381G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bav-astro.de/sfs/BAVM_link.php?BAVMnr=13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158" TargetMode="External"/><Relationship Id="rId18" Type="http://schemas.openxmlformats.org/officeDocument/2006/relationships/hyperlink" Target="http://www.bav-astro.de/sfs/BAVM_link.php?BAVMnr=131" TargetMode="External"/><Relationship Id="rId26" Type="http://schemas.openxmlformats.org/officeDocument/2006/relationships/hyperlink" Target="http://www.bav-astro.de/sfs/BAVM_link.php?BAVMnr=154" TargetMode="External"/><Relationship Id="rId39" Type="http://schemas.openxmlformats.org/officeDocument/2006/relationships/hyperlink" Target="http://www.bav-astro.de/sfs/BAVM_link.php?BAVMnr=174" TargetMode="External"/><Relationship Id="rId21" Type="http://schemas.openxmlformats.org/officeDocument/2006/relationships/hyperlink" Target="http://www.bav-astro.de/sfs/BAVM_link.php?BAVMnr=158" TargetMode="External"/><Relationship Id="rId34" Type="http://schemas.openxmlformats.org/officeDocument/2006/relationships/hyperlink" Target="http://www.konkoly.hu/cgi-bin/IBVS?5602" TargetMode="External"/><Relationship Id="rId42" Type="http://schemas.openxmlformats.org/officeDocument/2006/relationships/hyperlink" Target="http://www.konkoly.hu/cgi-bin/IBVS?5653" TargetMode="External"/><Relationship Id="rId47" Type="http://schemas.openxmlformats.org/officeDocument/2006/relationships/hyperlink" Target="http://www.konkoly.hu/cgi-bin/IBVS?5760" TargetMode="External"/><Relationship Id="rId50" Type="http://schemas.openxmlformats.org/officeDocument/2006/relationships/hyperlink" Target="http://www.konkoly.hu/cgi-bin/IBVS?5801" TargetMode="External"/><Relationship Id="rId55" Type="http://schemas.openxmlformats.org/officeDocument/2006/relationships/hyperlink" Target="http://www.konkoly.hu/cgi-bin/IBVS?5887" TargetMode="External"/><Relationship Id="rId63" Type="http://schemas.openxmlformats.org/officeDocument/2006/relationships/hyperlink" Target="http://www.konkoly.hu/cgi-bin/IBVS?5938" TargetMode="External"/><Relationship Id="rId68" Type="http://schemas.openxmlformats.org/officeDocument/2006/relationships/hyperlink" Target="http://www.bav-astro.de/sfs/BAVM_link.php?BAVMnr=214" TargetMode="External"/><Relationship Id="rId7" Type="http://schemas.openxmlformats.org/officeDocument/2006/relationships/hyperlink" Target="http://www.konkoly.hu/cgi-bin/IBVS?4365" TargetMode="External"/><Relationship Id="rId71" Type="http://schemas.openxmlformats.org/officeDocument/2006/relationships/hyperlink" Target="http://www.bav-astro.de/sfs/BAVM_link.php?BAVMnr=220" TargetMode="External"/><Relationship Id="rId2" Type="http://schemas.openxmlformats.org/officeDocument/2006/relationships/hyperlink" Target="http://www.bav-astro.de/sfs/BAVM_link.php?BAVMnr=157" TargetMode="External"/><Relationship Id="rId16" Type="http://schemas.openxmlformats.org/officeDocument/2006/relationships/hyperlink" Target="http://www.konkoly.hu/cgi-bin/IBVS?5191" TargetMode="External"/><Relationship Id="rId29" Type="http://schemas.openxmlformats.org/officeDocument/2006/relationships/hyperlink" Target="http://www.bav-astro.de/sfs/BAVM_link.php?BAVMnr=158" TargetMode="External"/><Relationship Id="rId11" Type="http://schemas.openxmlformats.org/officeDocument/2006/relationships/hyperlink" Target="http://www.bav-astro.de/sfs/BAVM_link.php?BAVMnr=158" TargetMode="External"/><Relationship Id="rId24" Type="http://schemas.openxmlformats.org/officeDocument/2006/relationships/hyperlink" Target="http://www.bav-astro.de/sfs/BAVM_link.php?BAVMnr=143" TargetMode="External"/><Relationship Id="rId32" Type="http://schemas.openxmlformats.org/officeDocument/2006/relationships/hyperlink" Target="http://www.bav-astro.de/sfs/BAVM_link.php?BAVMnr=171" TargetMode="External"/><Relationship Id="rId37" Type="http://schemas.openxmlformats.org/officeDocument/2006/relationships/hyperlink" Target="http://www.konkoly.hu/cgi-bin/IBVS?5603" TargetMode="External"/><Relationship Id="rId40" Type="http://schemas.openxmlformats.org/officeDocument/2006/relationships/hyperlink" Target="http://www.bav-astro.de/sfs/BAVM_link.php?BAVMnr=174" TargetMode="External"/><Relationship Id="rId45" Type="http://schemas.openxmlformats.org/officeDocument/2006/relationships/hyperlink" Target="http://www.bav-astro.de/sfs/BAVM_link.php?BAVMnr=178" TargetMode="External"/><Relationship Id="rId53" Type="http://schemas.openxmlformats.org/officeDocument/2006/relationships/hyperlink" Target="http://www.konkoly.hu/cgi-bin/IBVS?5801" TargetMode="External"/><Relationship Id="rId58" Type="http://schemas.openxmlformats.org/officeDocument/2006/relationships/hyperlink" Target="http://www.bav-astro.de/sfs/BAVM_link.php?BAVMnr=209" TargetMode="External"/><Relationship Id="rId66" Type="http://schemas.openxmlformats.org/officeDocument/2006/relationships/hyperlink" Target="http://var.astro.cz/oejv/issues/oejv0137.pdf" TargetMode="External"/><Relationship Id="rId74" Type="http://schemas.openxmlformats.org/officeDocument/2006/relationships/printerSettings" Target="../printerSettings/printerSettings3.bin"/><Relationship Id="rId5" Type="http://schemas.openxmlformats.org/officeDocument/2006/relationships/hyperlink" Target="http://www.bav-astro.de/sfs/BAVM_link.php?BAVMnr=99" TargetMode="External"/><Relationship Id="rId15" Type="http://schemas.openxmlformats.org/officeDocument/2006/relationships/hyperlink" Target="http://www.bav-astro.de/sfs/BAVM_link.php?BAVMnr=131" TargetMode="External"/><Relationship Id="rId23" Type="http://schemas.openxmlformats.org/officeDocument/2006/relationships/hyperlink" Target="http://www.bav-astro.de/sfs/BAVM_link.php?BAVMnr=143" TargetMode="External"/><Relationship Id="rId28" Type="http://schemas.openxmlformats.org/officeDocument/2006/relationships/hyperlink" Target="http://www.bav-astro.de/sfs/BAVM_link.php?BAVMnr=154" TargetMode="External"/><Relationship Id="rId36" Type="http://schemas.openxmlformats.org/officeDocument/2006/relationships/hyperlink" Target="http://www.bav-astro.de/sfs/BAVM_link.php?BAVMnr=171" TargetMode="External"/><Relationship Id="rId49" Type="http://schemas.openxmlformats.org/officeDocument/2006/relationships/hyperlink" Target="http://www.bav-astro.de/sfs/BAVM_link.php?BAVMnr=178" TargetMode="External"/><Relationship Id="rId57" Type="http://schemas.openxmlformats.org/officeDocument/2006/relationships/hyperlink" Target="http://www.konkoly.hu/cgi-bin/IBVS?5887" TargetMode="External"/><Relationship Id="rId61" Type="http://schemas.openxmlformats.org/officeDocument/2006/relationships/hyperlink" Target="http://www.bav-astro.de/sfs/BAVM_link.php?BAVMnr=212" TargetMode="External"/><Relationship Id="rId10" Type="http://schemas.openxmlformats.org/officeDocument/2006/relationships/hyperlink" Target="http://www.bav-astro.de/sfs/BAVM_link.php?BAVMnr=158" TargetMode="External"/><Relationship Id="rId19" Type="http://schemas.openxmlformats.org/officeDocument/2006/relationships/hyperlink" Target="http://www.konkoly.hu/cgi-bin/IBVS?5191" TargetMode="External"/><Relationship Id="rId31" Type="http://schemas.openxmlformats.org/officeDocument/2006/relationships/hyperlink" Target="http://www.bav-astro.de/sfs/BAVM_link.php?BAVMnr=157" TargetMode="External"/><Relationship Id="rId44" Type="http://schemas.openxmlformats.org/officeDocument/2006/relationships/hyperlink" Target="http://www.bav-astro.de/sfs/BAVM_link.php?BAVMnr=173" TargetMode="External"/><Relationship Id="rId52" Type="http://schemas.openxmlformats.org/officeDocument/2006/relationships/hyperlink" Target="http://www.konkoly.hu/cgi-bin/IBVS?5801" TargetMode="External"/><Relationship Id="rId60" Type="http://schemas.openxmlformats.org/officeDocument/2006/relationships/hyperlink" Target="http://www.bav-astro.de/sfs/BAVM_link.php?BAVMnr=214" TargetMode="External"/><Relationship Id="rId65" Type="http://schemas.openxmlformats.org/officeDocument/2006/relationships/hyperlink" Target="http://www.bav-astro.de/sfs/BAVM_link.php?BAVMnr=214" TargetMode="External"/><Relationship Id="rId73" Type="http://schemas.openxmlformats.org/officeDocument/2006/relationships/hyperlink" Target="http://www.bav-astro.de/sfs/BAVM_link.php?BAVMnr=232" TargetMode="External"/><Relationship Id="rId4" Type="http://schemas.openxmlformats.org/officeDocument/2006/relationships/hyperlink" Target="http://www.bav-astro.de/sfs/BAVM_link.php?BAVMnr=99" TargetMode="External"/><Relationship Id="rId9" Type="http://schemas.openxmlformats.org/officeDocument/2006/relationships/hyperlink" Target="http://www.bav-astro.de/sfs/BAVM_link.php?BAVMnr=102" TargetMode="External"/><Relationship Id="rId14" Type="http://schemas.openxmlformats.org/officeDocument/2006/relationships/hyperlink" Target="http://www.bav-astro.de/sfs/BAVM_link.php?BAVMnr=158" TargetMode="External"/><Relationship Id="rId22" Type="http://schemas.openxmlformats.org/officeDocument/2006/relationships/hyperlink" Target="http://www.bav-astro.de/sfs/BAVM_link.php?BAVMnr=158" TargetMode="External"/><Relationship Id="rId27" Type="http://schemas.openxmlformats.org/officeDocument/2006/relationships/hyperlink" Target="http://www.bav-astro.de/sfs/BAVM_link.php?BAVMnr=154" TargetMode="External"/><Relationship Id="rId30" Type="http://schemas.openxmlformats.org/officeDocument/2006/relationships/hyperlink" Target="http://www.bav-astro.de/sfs/BAVM_link.php?BAVMnr=158" TargetMode="External"/><Relationship Id="rId35" Type="http://schemas.openxmlformats.org/officeDocument/2006/relationships/hyperlink" Target="http://www.konkoly.hu/cgi-bin/IBVS?5602" TargetMode="External"/><Relationship Id="rId43" Type="http://schemas.openxmlformats.org/officeDocument/2006/relationships/hyperlink" Target="http://www.bav-astro.de/sfs/BAVM_link.php?BAVMnr=173" TargetMode="External"/><Relationship Id="rId48" Type="http://schemas.openxmlformats.org/officeDocument/2006/relationships/hyperlink" Target="http://www.konkoly.hu/cgi-bin/IBVS?5760" TargetMode="External"/><Relationship Id="rId56" Type="http://schemas.openxmlformats.org/officeDocument/2006/relationships/hyperlink" Target="http://www.bav-astro.de/sfs/BAVM_link.php?BAVMnr=201" TargetMode="External"/><Relationship Id="rId64" Type="http://schemas.openxmlformats.org/officeDocument/2006/relationships/hyperlink" Target="http://vsolj.cetus-net.org/vsoljno51.pdf" TargetMode="External"/><Relationship Id="rId69" Type="http://schemas.openxmlformats.org/officeDocument/2006/relationships/hyperlink" Target="http://www.konkoly.hu/cgi-bin/IBVS?5992" TargetMode="External"/><Relationship Id="rId8" Type="http://schemas.openxmlformats.org/officeDocument/2006/relationships/hyperlink" Target="http://www.bav-astro.de/sfs/BAVM_link.php?BAVMnr=102" TargetMode="External"/><Relationship Id="rId51" Type="http://schemas.openxmlformats.org/officeDocument/2006/relationships/hyperlink" Target="http://www.konkoly.hu/cgi-bin/IBVS?5801" TargetMode="External"/><Relationship Id="rId72" Type="http://schemas.openxmlformats.org/officeDocument/2006/relationships/hyperlink" Target="http://www.konkoly.hu/cgi-bin/IBVS?6029" TargetMode="External"/><Relationship Id="rId3" Type="http://schemas.openxmlformats.org/officeDocument/2006/relationships/hyperlink" Target="http://www.konkoly.hu/cgi-bin/IBVS?4011" TargetMode="External"/><Relationship Id="rId12" Type="http://schemas.openxmlformats.org/officeDocument/2006/relationships/hyperlink" Target="http://www.bav-astro.de/sfs/BAVM_link.php?BAVMnr=131" TargetMode="External"/><Relationship Id="rId17" Type="http://schemas.openxmlformats.org/officeDocument/2006/relationships/hyperlink" Target="http://www.konkoly.hu/cgi-bin/IBVS?5191" TargetMode="External"/><Relationship Id="rId25" Type="http://schemas.openxmlformats.org/officeDocument/2006/relationships/hyperlink" Target="http://www.bav-astro.de/sfs/BAVM_link.php?BAVMnr=154" TargetMode="External"/><Relationship Id="rId33" Type="http://schemas.openxmlformats.org/officeDocument/2006/relationships/hyperlink" Target="http://www.bav-astro.de/sfs/BAVM_link.php?BAVMnr=172" TargetMode="External"/><Relationship Id="rId38" Type="http://schemas.openxmlformats.org/officeDocument/2006/relationships/hyperlink" Target="http://www.bav-astro.de/sfs/BAVM_link.php?BAVMnr=172" TargetMode="External"/><Relationship Id="rId46" Type="http://schemas.openxmlformats.org/officeDocument/2006/relationships/hyperlink" Target="http://www.bav-astro.de/sfs/BAVM_link.php?BAVMnr=178" TargetMode="External"/><Relationship Id="rId59" Type="http://schemas.openxmlformats.org/officeDocument/2006/relationships/hyperlink" Target="http://www.konkoly.hu/cgi-bin/IBVS?5929" TargetMode="External"/><Relationship Id="rId67" Type="http://schemas.openxmlformats.org/officeDocument/2006/relationships/hyperlink" Target="http://www.bav-astro.de/sfs/BAVM_link.php?BAVMnr=214" TargetMode="External"/><Relationship Id="rId20" Type="http://schemas.openxmlformats.org/officeDocument/2006/relationships/hyperlink" Target="http://www.bav-astro.de/sfs/BAVM_link.php?BAVMnr=143" TargetMode="External"/><Relationship Id="rId41" Type="http://schemas.openxmlformats.org/officeDocument/2006/relationships/hyperlink" Target="http://www.bav-astro.de/sfs/BAVM_link.php?BAVMnr=178" TargetMode="External"/><Relationship Id="rId54" Type="http://schemas.openxmlformats.org/officeDocument/2006/relationships/hyperlink" Target="http://www.bav-astro.de/sfs/BAVM_link.php?BAVMnr=186" TargetMode="External"/><Relationship Id="rId62" Type="http://schemas.openxmlformats.org/officeDocument/2006/relationships/hyperlink" Target="http://www.bav-astro.de/sfs/BAVM_link.php?BAVMnr=209" TargetMode="External"/><Relationship Id="rId70" Type="http://schemas.openxmlformats.org/officeDocument/2006/relationships/hyperlink" Target="http://www.bav-astro.de/sfs/BAVM_link.php?BAVMnr=220" TargetMode="External"/><Relationship Id="rId1" Type="http://schemas.openxmlformats.org/officeDocument/2006/relationships/hyperlink" Target="http://www.bav-astro.de/sfs/BAVM_link.php?BAVMnr=157" TargetMode="External"/><Relationship Id="rId6" Type="http://schemas.openxmlformats.org/officeDocument/2006/relationships/hyperlink" Target="http://www.bav-astro.de/sfs/BAVM_link.php?BAVMnr=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H569"/>
  <sheetViews>
    <sheetView tabSelected="1" workbookViewId="0">
      <pane xSplit="11" ySplit="21" topLeftCell="L175" activePane="bottomRight" state="frozen"/>
      <selection pane="topRight" activeCell="L1" sqref="L1"/>
      <selection pane="bottomLeft" activeCell="A22" sqref="A22"/>
      <selection pane="bottomRight" activeCell="F7" sqref="F7"/>
    </sheetView>
  </sheetViews>
  <sheetFormatPr defaultColWidth="10.28515625" defaultRowHeight="12.75"/>
  <cols>
    <col min="1" max="1" width="20.85546875" customWidth="1"/>
    <col min="2" max="2" width="5.140625" style="2" customWidth="1"/>
    <col min="3" max="3" width="15.140625" customWidth="1"/>
    <col min="4" max="4" width="9.42578125" customWidth="1"/>
    <col min="5" max="5" width="12.85546875" customWidth="1"/>
    <col min="6" max="6" width="15.28515625" customWidth="1"/>
    <col min="7" max="7" width="9.140625" customWidth="1"/>
    <col min="8" max="8" width="9.85546875" customWidth="1"/>
    <col min="9" max="9" width="11.5703125" customWidth="1"/>
    <col min="10" max="10" width="8.5703125" customWidth="1"/>
    <col min="11" max="11" width="12.140625" customWidth="1"/>
    <col min="12" max="14" width="8.5703125" customWidth="1"/>
    <col min="15" max="15" width="8" customWidth="1"/>
    <col min="16" max="16" width="10.140625" customWidth="1"/>
    <col min="17" max="17" width="9.85546875" customWidth="1"/>
  </cols>
  <sheetData>
    <row r="1" spans="1:27" ht="21" thickBot="1">
      <c r="A1" s="1" t="s">
        <v>147</v>
      </c>
      <c r="Q1" s="95"/>
      <c r="R1" s="95"/>
      <c r="S1" s="95"/>
      <c r="Y1" s="3" t="s">
        <v>99</v>
      </c>
      <c r="Z1" s="76" t="s">
        <v>183</v>
      </c>
      <c r="AA1" s="3" t="s">
        <v>199</v>
      </c>
    </row>
    <row r="2" spans="1:27">
      <c r="A2" t="s">
        <v>112</v>
      </c>
      <c r="B2" s="10" t="s">
        <v>145</v>
      </c>
      <c r="C2" s="2" t="s">
        <v>126</v>
      </c>
      <c r="D2" t="s">
        <v>127</v>
      </c>
      <c r="G2" s="71"/>
      <c r="P2" t="s">
        <v>525</v>
      </c>
      <c r="Q2" s="96">
        <f>R2*S2</f>
        <v>-3.3269021552227197E-3</v>
      </c>
      <c r="R2" s="73">
        <v>-33.269021552227194</v>
      </c>
      <c r="S2" s="96">
        <v>1E-4</v>
      </c>
      <c r="Y2">
        <v>0</v>
      </c>
      <c r="Z2" s="71">
        <f>D$11+D$12*Y2+D$13*Y2^2</f>
        <v>-2.9946971196478107E-2</v>
      </c>
      <c r="AA2" s="71">
        <f>Q$2+Q$3*Y2+Q$4*SIN(RADIANS(Q$5*Y2+Q$6))</f>
        <v>2.5390493365198118E-3</v>
      </c>
    </row>
    <row r="3" spans="1:27" ht="13.5" thickBot="1">
      <c r="G3" s="71"/>
      <c r="P3" t="s">
        <v>120</v>
      </c>
      <c r="Q3" s="96">
        <f>R3*S3</f>
        <v>2.9400112913288102E-7</v>
      </c>
      <c r="R3" s="74">
        <v>2.9400112913288106</v>
      </c>
      <c r="S3" s="96">
        <v>9.9999999999999995E-8</v>
      </c>
      <c r="Y3">
        <v>1000</v>
      </c>
      <c r="Z3" s="71">
        <f t="shared" ref="Z3:Z20" si="0">D$11+D$12*Y3+D$13*Y3^2</f>
        <v>-2.1580260785427175E-2</v>
      </c>
      <c r="AA3" s="71">
        <f t="shared" ref="AA3:AA23" si="1">Q$2+Q$3*Y3+Q$4*SIN(RADIANS(Q$5*Y3+Q$6))</f>
        <v>3.0728174151373857E-3</v>
      </c>
    </row>
    <row r="4" spans="1:27" ht="13.5" thickBot="1">
      <c r="A4" s="4" t="s">
        <v>123</v>
      </c>
      <c r="C4" s="51">
        <v>47643.178599999999</v>
      </c>
      <c r="D4" s="52">
        <v>0.41903059999999998</v>
      </c>
      <c r="G4" s="71"/>
      <c r="P4" t="s">
        <v>184</v>
      </c>
      <c r="Q4" s="96">
        <f>R4*S4</f>
        <v>6.2217844258122051E-3</v>
      </c>
      <c r="R4" s="74">
        <v>0.62217844258122046</v>
      </c>
      <c r="S4" s="95">
        <v>0.01</v>
      </c>
      <c r="Y4">
        <v>2000</v>
      </c>
      <c r="Z4" s="71">
        <f t="shared" si="0"/>
        <v>-1.3504135676964653E-2</v>
      </c>
      <c r="AA4" s="71">
        <f t="shared" si="1"/>
        <v>1.9108536612503372E-3</v>
      </c>
    </row>
    <row r="5" spans="1:27">
      <c r="A5" s="38" t="s">
        <v>152</v>
      </c>
      <c r="B5" s="39">
        <v>-9.5</v>
      </c>
      <c r="C5" s="12" t="s">
        <v>153</v>
      </c>
      <c r="D5" s="12"/>
      <c r="P5" t="s">
        <v>185</v>
      </c>
      <c r="Q5" s="96">
        <f>R5*S5</f>
        <v>3.0555653236306907E-2</v>
      </c>
      <c r="R5" s="74">
        <v>30.555653236306906</v>
      </c>
      <c r="S5" s="96">
        <v>1E-3</v>
      </c>
      <c r="Y5">
        <v>3000</v>
      </c>
      <c r="Z5" s="71">
        <f t="shared" si="0"/>
        <v>-5.7185958710905347E-3</v>
      </c>
      <c r="AA5" s="71">
        <f t="shared" si="1"/>
        <v>-5.4247902781626341E-4</v>
      </c>
    </row>
    <row r="6" spans="1:27" ht="13.5" thickBot="1">
      <c r="A6" s="4" t="s">
        <v>90</v>
      </c>
      <c r="P6" t="s">
        <v>186</v>
      </c>
      <c r="Q6" s="96">
        <f>R6*S6</f>
        <v>70.528693179033652</v>
      </c>
      <c r="R6" s="75">
        <v>0.70528693179033652</v>
      </c>
      <c r="S6" s="97">
        <v>100</v>
      </c>
      <c r="Y6">
        <v>4000</v>
      </c>
      <c r="Z6" s="71">
        <f t="shared" si="0"/>
        <v>1.7763586321951821E-3</v>
      </c>
      <c r="AA6" s="71">
        <f t="shared" si="1"/>
        <v>-3.5241678379469735E-3</v>
      </c>
    </row>
    <row r="7" spans="1:27">
      <c r="A7" t="s">
        <v>91</v>
      </c>
      <c r="C7">
        <f>+C4</f>
        <v>47643.178599999999</v>
      </c>
      <c r="Q7" s="95"/>
      <c r="R7" s="95">
        <f>SUM(W21:W196)</f>
        <v>6.3122215997549807E-3</v>
      </c>
      <c r="S7" s="95"/>
      <c r="Y7">
        <v>5000</v>
      </c>
      <c r="Z7" s="71">
        <f t="shared" si="0"/>
        <v>8.9807278328924885E-3</v>
      </c>
      <c r="AA7" s="71">
        <f t="shared" si="1"/>
        <v>-6.1244604186374094E-3</v>
      </c>
    </row>
    <row r="8" spans="1:27">
      <c r="A8" t="s">
        <v>92</v>
      </c>
      <c r="C8">
        <f>+D4</f>
        <v>0.41903059999999998</v>
      </c>
      <c r="Y8">
        <v>6000</v>
      </c>
      <c r="Z8" s="71">
        <f t="shared" si="0"/>
        <v>1.5894511731001398E-2</v>
      </c>
      <c r="AA8" s="71">
        <f t="shared" si="1"/>
        <v>-7.5395290101229456E-3</v>
      </c>
    </row>
    <row r="9" spans="1:27">
      <c r="A9" s="56" t="s">
        <v>161</v>
      </c>
      <c r="B9" s="57">
        <v>176</v>
      </c>
      <c r="C9" s="54" t="str">
        <f>"F"&amp;B9</f>
        <v>F176</v>
      </c>
      <c r="D9" s="55" t="str">
        <f>"G"&amp;B9</f>
        <v>G176</v>
      </c>
      <c r="P9" t="s">
        <v>195</v>
      </c>
      <c r="Q9" s="71">
        <f>360/Q5</f>
        <v>11781.780517532514</v>
      </c>
      <c r="R9" t="s">
        <v>196</v>
      </c>
      <c r="Y9">
        <v>7000</v>
      </c>
      <c r="Z9" s="71">
        <f t="shared" si="0"/>
        <v>2.2517710326521893E-2</v>
      </c>
      <c r="AA9" s="71">
        <f t="shared" si="1"/>
        <v>-7.2947162961320561E-3</v>
      </c>
    </row>
    <row r="10" spans="1:27" ht="13.5" thickBot="1">
      <c r="A10" s="12"/>
      <c r="B10" s="12"/>
      <c r="C10" s="3" t="s">
        <v>108</v>
      </c>
      <c r="D10" s="3" t="s">
        <v>109</v>
      </c>
      <c r="E10" s="12"/>
      <c r="Q10" s="71">
        <f>Q9*C8</f>
        <v>4936.9265593299597</v>
      </c>
      <c r="R10" t="s">
        <v>197</v>
      </c>
      <c r="Y10">
        <v>8000</v>
      </c>
      <c r="Z10" s="71">
        <f t="shared" si="0"/>
        <v>2.8850323619453999E-2</v>
      </c>
      <c r="AA10" s="71">
        <f t="shared" si="1"/>
        <v>-5.3763612534535304E-3</v>
      </c>
    </row>
    <row r="11" spans="1:27">
      <c r="A11" s="12" t="s">
        <v>104</v>
      </c>
      <c r="B11" s="12"/>
      <c r="C11" s="53">
        <f ca="1">INTERCEPT(INDIRECT($D$9):G990,INDIRECT($C$9):F990)</f>
        <v>-7.6326947563545286E-2</v>
      </c>
      <c r="D11" s="71">
        <f>E11*F11</f>
        <v>-2.9946971196478107E-2</v>
      </c>
      <c r="E11" s="73">
        <v>-2.9946971196478107</v>
      </c>
      <c r="F11">
        <v>0.01</v>
      </c>
      <c r="Q11" s="72">
        <f>Q10/365.24</f>
        <v>13.516938340077646</v>
      </c>
      <c r="R11" t="s">
        <v>198</v>
      </c>
      <c r="Y11">
        <v>9000</v>
      </c>
      <c r="Z11" s="71">
        <f t="shared" si="0"/>
        <v>3.489235160979768E-2</v>
      </c>
      <c r="AA11" s="71">
        <f t="shared" si="1"/>
        <v>-2.2355932069926883E-3</v>
      </c>
    </row>
    <row r="12" spans="1:27">
      <c r="A12" s="12" t="s">
        <v>105</v>
      </c>
      <c r="B12" s="12"/>
      <c r="C12" s="53">
        <f ca="1">SLOPE(INDIRECT($D$9):G990,INDIRECT($C$9):F990)</f>
        <v>7.4616674406933724E-6</v>
      </c>
      <c r="D12" s="71">
        <f>E12*F12</f>
        <v>8.5120030623451306E-6</v>
      </c>
      <c r="E12" s="74">
        <v>8.5120030623451317</v>
      </c>
      <c r="F12" s="71">
        <v>9.9999999999999995E-7</v>
      </c>
      <c r="Y12">
        <v>10000</v>
      </c>
      <c r="Z12" s="71">
        <f t="shared" si="0"/>
        <v>4.0643794297552972E-2</v>
      </c>
      <c r="AA12" s="71">
        <f t="shared" si="1"/>
        <v>1.336959626783965E-3</v>
      </c>
    </row>
    <row r="13" spans="1:27" ht="13.5" thickBot="1">
      <c r="A13" s="12" t="s">
        <v>107</v>
      </c>
      <c r="B13" s="12"/>
      <c r="C13" s="2" t="s">
        <v>102</v>
      </c>
      <c r="D13" s="71">
        <f>E13*F13</f>
        <v>-1.4529265129420225E-10</v>
      </c>
      <c r="E13" s="75">
        <v>-1.4529265129420224</v>
      </c>
      <c r="F13" s="71">
        <v>1E-10</v>
      </c>
      <c r="Y13">
        <v>11000</v>
      </c>
      <c r="Z13" s="71">
        <f t="shared" si="0"/>
        <v>4.6104651682719849E-2</v>
      </c>
      <c r="AA13" s="71">
        <f t="shared" si="1"/>
        <v>4.4307501036554685E-3</v>
      </c>
    </row>
    <row r="14" spans="1:27">
      <c r="A14" s="12"/>
      <c r="B14" s="12"/>
      <c r="C14" s="12" t="s">
        <v>526</v>
      </c>
      <c r="D14" s="71">
        <f>2*D13*365.24/C8</f>
        <v>-2.5328311564212464E-7</v>
      </c>
      <c r="E14">
        <f>SUM(T21:T198)</f>
        <v>1.1407204886546066E-2</v>
      </c>
      <c r="Y14">
        <v>12000</v>
      </c>
      <c r="Z14" s="71">
        <f t="shared" si="0"/>
        <v>5.1274923765298346E-2</v>
      </c>
      <c r="AA14" s="71">
        <f t="shared" si="1"/>
        <v>6.268197015616846E-3</v>
      </c>
    </row>
    <row r="15" spans="1:27">
      <c r="A15" s="40" t="s">
        <v>106</v>
      </c>
      <c r="B15" s="12"/>
      <c r="C15" s="41">
        <f ca="1">(C7+C11)+(C8+C12)*INT(MAX(F21:F3531))</f>
        <v>59633.457369604585</v>
      </c>
      <c r="E15" s="42" t="s">
        <v>166</v>
      </c>
      <c r="F15" s="39">
        <v>1</v>
      </c>
      <c r="Y15">
        <v>13000</v>
      </c>
      <c r="Z15" s="71">
        <f t="shared" si="0"/>
        <v>5.6154610545288405E-2</v>
      </c>
      <c r="AA15" s="71">
        <f t="shared" si="1"/>
        <v>6.4206415290057224E-3</v>
      </c>
    </row>
    <row r="16" spans="1:27">
      <c r="A16" s="44" t="s">
        <v>93</v>
      </c>
      <c r="B16" s="12"/>
      <c r="C16" s="45">
        <f ca="1">+C8+C12</f>
        <v>0.41903806166744068</v>
      </c>
      <c r="E16" s="42" t="s">
        <v>154</v>
      </c>
      <c r="F16" s="43">
        <f ca="1">NOW()+15018.5+$B$5/24</f>
        <v>59960.700205671295</v>
      </c>
      <c r="Y16">
        <v>14000</v>
      </c>
      <c r="Z16" s="71">
        <f t="shared" si="0"/>
        <v>6.0743712022690063E-2</v>
      </c>
      <c r="AA16" s="71">
        <f t="shared" si="1"/>
        <v>4.927397945935658E-3</v>
      </c>
    </row>
    <row r="17" spans="1:30" ht="13.5" thickBot="1">
      <c r="A17" s="42" t="s">
        <v>149</v>
      </c>
      <c r="B17" s="12"/>
      <c r="C17" s="12">
        <f>COUNT(C21:C2189)</f>
        <v>167</v>
      </c>
      <c r="E17" s="42" t="s">
        <v>167</v>
      </c>
      <c r="F17" s="43">
        <f ca="1">ROUND(2*(F16-$C$7)/$C$8,0)/2+F15</f>
        <v>29396.5</v>
      </c>
      <c r="Y17">
        <v>15000</v>
      </c>
      <c r="Z17" s="71">
        <f t="shared" si="0"/>
        <v>6.5042228197503354E-2</v>
      </c>
      <c r="AA17" s="71">
        <f t="shared" si="1"/>
        <v>2.2848350033752951E-3</v>
      </c>
    </row>
    <row r="18" spans="1:30" ht="14.25" thickTop="1" thickBot="1">
      <c r="A18" s="44" t="s">
        <v>94</v>
      </c>
      <c r="B18" s="12"/>
      <c r="C18" s="47">
        <f ca="1">+C15</f>
        <v>59633.457369604585</v>
      </c>
      <c r="D18" s="48">
        <f ca="1">+C16</f>
        <v>0.41903806166744068</v>
      </c>
      <c r="E18" s="42" t="s">
        <v>155</v>
      </c>
      <c r="F18" s="55">
        <f ca="1">ROUND(2*(F16-$C$15)/$C$16,0)/2+F15</f>
        <v>782</v>
      </c>
      <c r="Y18">
        <v>16000</v>
      </c>
      <c r="Z18" s="71">
        <f t="shared" si="0"/>
        <v>6.9050159069728223E-2</v>
      </c>
      <c r="AA18" s="71">
        <f t="shared" si="1"/>
        <v>-6.9147985604060174E-4</v>
      </c>
    </row>
    <row r="19" spans="1:30" ht="13.5" thickTop="1">
      <c r="E19" s="42" t="s">
        <v>156</v>
      </c>
      <c r="F19" s="46">
        <f ca="1">+$C$15+$C$16*F18-15018.5-$B$5/24</f>
        <v>44943.040967161862</v>
      </c>
      <c r="H19" s="2"/>
      <c r="I19" s="2"/>
      <c r="J19" s="2"/>
      <c r="K19" s="2"/>
      <c r="Y19">
        <v>17000</v>
      </c>
      <c r="Z19" s="71">
        <f t="shared" si="0"/>
        <v>7.2767504639364669E-2</v>
      </c>
      <c r="AA19" s="71">
        <f t="shared" si="1"/>
        <v>-3.0932867809101228E-3</v>
      </c>
    </row>
    <row r="20" spans="1:30" ht="15" thickBot="1">
      <c r="A20" s="3" t="s">
        <v>95</v>
      </c>
      <c r="B20" s="3" t="s">
        <v>96</v>
      </c>
      <c r="C20" s="3" t="s">
        <v>97</v>
      </c>
      <c r="D20" s="3" t="s">
        <v>101</v>
      </c>
      <c r="E20" s="3" t="s">
        <v>98</v>
      </c>
      <c r="F20" s="3" t="s">
        <v>99</v>
      </c>
      <c r="G20" s="3" t="s">
        <v>100</v>
      </c>
      <c r="H20" s="5" t="s">
        <v>521</v>
      </c>
      <c r="I20" s="6" t="s">
        <v>180</v>
      </c>
      <c r="J20" s="6" t="s">
        <v>522</v>
      </c>
      <c r="K20" s="6" t="s">
        <v>523</v>
      </c>
      <c r="L20" s="6" t="s">
        <v>113</v>
      </c>
      <c r="M20" s="6" t="s">
        <v>114</v>
      </c>
      <c r="N20" s="6" t="s">
        <v>115</v>
      </c>
      <c r="O20" s="6" t="s">
        <v>111</v>
      </c>
      <c r="P20" s="5" t="s">
        <v>200</v>
      </c>
      <c r="Q20" s="3" t="s">
        <v>103</v>
      </c>
      <c r="R20" s="78" t="s">
        <v>189</v>
      </c>
      <c r="S20" s="78" t="s">
        <v>191</v>
      </c>
      <c r="T20" s="78" t="s">
        <v>190</v>
      </c>
      <c r="U20" s="78" t="s">
        <v>192</v>
      </c>
      <c r="V20" s="78" t="s">
        <v>524</v>
      </c>
      <c r="W20" s="78" t="s">
        <v>189</v>
      </c>
      <c r="X20" s="78" t="s">
        <v>527</v>
      </c>
      <c r="Y20">
        <v>18000</v>
      </c>
      <c r="Z20" s="71">
        <f t="shared" si="0"/>
        <v>7.6194264906412706E-2</v>
      </c>
      <c r="AA20" s="71">
        <f t="shared" si="1"/>
        <v>-4.1718831287027225E-3</v>
      </c>
    </row>
    <row r="21" spans="1:30" s="20" customFormat="1" ht="12.75" customHeight="1">
      <c r="A21" s="93" t="s">
        <v>204</v>
      </c>
      <c r="B21" s="2" t="str">
        <f>IF(G21=INT(G21),"I","II")</f>
        <v>II</v>
      </c>
      <c r="C21" s="90">
        <v>47646.525800000003</v>
      </c>
      <c r="D21" s="91" t="s">
        <v>518</v>
      </c>
      <c r="E21" s="79">
        <f>+(C21-C$7)/C$8</f>
        <v>7.9879607837799798</v>
      </c>
      <c r="F21" s="17">
        <f>ROUND(2*E21,0)/2</f>
        <v>8</v>
      </c>
      <c r="G21" s="20">
        <f>+C21-(C$7+F21*C$8)</f>
        <v>-5.0447999965399504E-3</v>
      </c>
      <c r="I21" s="20">
        <f>G21</f>
        <v>-5.0447999965399504E-3</v>
      </c>
      <c r="O21" s="20">
        <f ca="1">+C$11+C$12*F21</f>
        <v>-7.626725422401974E-2</v>
      </c>
      <c r="P21" s="77">
        <f>D$11+D$12*F21+D$13*F21^2</f>
        <v>-2.9878884470709029E-2</v>
      </c>
      <c r="Q21" s="21">
        <f>+C21-15018.5</f>
        <v>32628.025800000003</v>
      </c>
      <c r="R21" s="20">
        <f>+(P21-G21)^2</f>
        <v>6.167317516701657E-4</v>
      </c>
      <c r="S21" s="20">
        <v>0.1</v>
      </c>
      <c r="T21" s="20">
        <f>+S21*R21</f>
        <v>6.167317516701657E-5</v>
      </c>
      <c r="V21" s="77">
        <f>Q$2+Q$3*F21+Q$4*SIN(RADIANS(Q$5*F21+Q$6))</f>
        <v>2.5501961237370408E-3</v>
      </c>
      <c r="X21" s="77">
        <f>G21-V21</f>
        <v>-7.5949961202769912E-3</v>
      </c>
      <c r="Y21">
        <v>19000</v>
      </c>
      <c r="Z21" s="71">
        <f>D$11+D$12*Y21+D$13*Y21^2</f>
        <v>7.9330439870872377E-2</v>
      </c>
      <c r="AA21" s="71">
        <f t="shared" si="1"/>
        <v>-3.5460595041207355E-3</v>
      </c>
    </row>
    <row r="22" spans="1:30" s="20" customFormat="1" ht="12.75" customHeight="1">
      <c r="A22" s="155" t="s">
        <v>208</v>
      </c>
      <c r="B22" s="61" t="str">
        <f>IF(G22=INT(G22),"I","II")</f>
        <v>II</v>
      </c>
      <c r="C22" s="156">
        <v>47666.447</v>
      </c>
      <c r="D22" s="157" t="s">
        <v>519</v>
      </c>
      <c r="E22" s="79">
        <f>+(C22-C$7)/C$8</f>
        <v>55.529118875807256</v>
      </c>
      <c r="F22" s="17">
        <f>ROUND(2*E22,0)/2</f>
        <v>55.5</v>
      </c>
      <c r="G22" s="20">
        <f>+C22-(C$7+F22*C$8)</f>
        <v>1.2201700003060978E-2</v>
      </c>
      <c r="H22" s="20">
        <f>G22</f>
        <v>1.2201700003060978E-2</v>
      </c>
      <c r="O22" s="20">
        <f ca="1">+C$11+C$12*F22</f>
        <v>-7.5912825020586799E-2</v>
      </c>
      <c r="P22" s="77">
        <f>D$11+D$12*F22+D$13*F22^2</f>
        <v>-2.9475002564207101E-2</v>
      </c>
      <c r="Q22" s="21">
        <f>+C22-15018.5</f>
        <v>32647.947</v>
      </c>
      <c r="R22" s="20">
        <f>+(P22-G22)^2</f>
        <v>1.7369475368805294E-3</v>
      </c>
      <c r="S22" s="20">
        <v>0.1</v>
      </c>
      <c r="T22" s="20">
        <f>+S22*R22</f>
        <v>1.7369475368805295E-4</v>
      </c>
      <c r="V22" s="77">
        <f>Q$2+Q$3*F22+Q$4*SIN(RADIANS(Q$5*F22+Q$6))</f>
        <v>2.6141725448720122E-3</v>
      </c>
      <c r="X22" s="77">
        <f>G22-V22</f>
        <v>9.5875274581889661E-3</v>
      </c>
      <c r="Y22">
        <v>20000</v>
      </c>
      <c r="Z22" s="71">
        <f>D$11+D$12*Y22+D$13*Y22^2</f>
        <v>8.2176029532743611E-2</v>
      </c>
      <c r="AA22" s="71">
        <f t="shared" si="1"/>
        <v>-1.3079724606787891E-3</v>
      </c>
    </row>
    <row r="23" spans="1:30" s="20" customFormat="1" ht="12.75" customHeight="1">
      <c r="A23" s="155" t="s">
        <v>208</v>
      </c>
      <c r="B23" s="61" t="str">
        <f>IF(G23=INT(G23),"I","II")</f>
        <v>II</v>
      </c>
      <c r="C23" s="156">
        <v>47670.421000000002</v>
      </c>
      <c r="D23" s="157" t="s">
        <v>519</v>
      </c>
      <c r="E23" s="79">
        <f>+(C23-C$7)/C$8</f>
        <v>65.012913138092586</v>
      </c>
      <c r="F23" s="17">
        <f>ROUND(2*E23,0)/2</f>
        <v>65</v>
      </c>
      <c r="G23" s="20">
        <f>+C23-(C$7+F23*C$8)</f>
        <v>5.4110000055516139E-3</v>
      </c>
      <c r="H23" s="20">
        <f>G23</f>
        <v>5.4110000055516139E-3</v>
      </c>
      <c r="O23" s="20">
        <f ca="1">+C$11+C$12*F23</f>
        <v>-7.5841939179900217E-2</v>
      </c>
      <c r="P23" s="77">
        <f>D$11+D$12*F23+D$13*F23^2</f>
        <v>-2.9394304858877392E-2</v>
      </c>
      <c r="Q23" s="21">
        <f>+C23-15018.5</f>
        <v>32651.921000000002</v>
      </c>
      <c r="R23" s="20">
        <f>+(P23-G23)^2</f>
        <v>1.2114092467058457E-3</v>
      </c>
      <c r="S23" s="20">
        <v>0.1</v>
      </c>
      <c r="T23" s="20">
        <f>+S23*R23</f>
        <v>1.2114092467058458E-4</v>
      </c>
      <c r="V23" s="77">
        <f>Q$2+Q$3*F23+Q$4*SIN(RADIANS(Q$5*F23+Q$6))</f>
        <v>2.6265126148219986E-3</v>
      </c>
      <c r="X23" s="77">
        <f>G23-V23</f>
        <v>2.7844873907296153E-3</v>
      </c>
      <c r="Y23">
        <v>21000</v>
      </c>
      <c r="Z23" s="71">
        <f>D$11+D$12*Y23+D$13*Y23^2</f>
        <v>8.4731033892026464E-2</v>
      </c>
      <c r="AA23" s="71">
        <f t="shared" si="1"/>
        <v>2.0024499977770957E-3</v>
      </c>
    </row>
    <row r="24" spans="1:30" s="20" customFormat="1" ht="12.75" customHeight="1">
      <c r="A24" s="158" t="s">
        <v>204</v>
      </c>
      <c r="B24" s="61" t="str">
        <f>IF(G24=INT(G24),"I","II")</f>
        <v>II</v>
      </c>
      <c r="C24" s="156">
        <v>47724.457300000002</v>
      </c>
      <c r="D24" s="157" t="s">
        <v>518</v>
      </c>
      <c r="E24" s="79">
        <f>+(C24-C$7)/C$8</f>
        <v>193.96841185346028</v>
      </c>
      <c r="F24" s="17">
        <f>ROUND(2*E24,0)/2</f>
        <v>194</v>
      </c>
      <c r="G24" s="20">
        <f>+C24-(C$7+F24*C$8)</f>
        <v>-1.3236399994639214E-2</v>
      </c>
      <c r="I24" s="20">
        <f>G24</f>
        <v>-1.3236399994639214E-2</v>
      </c>
      <c r="O24" s="20">
        <f ca="1">+C$11+C$12*F24</f>
        <v>-7.4879384080050765E-2</v>
      </c>
      <c r="P24" s="77">
        <f>D$11+D$12*F24+D$13*F24^2</f>
        <v>-2.830111083660726E-2</v>
      </c>
      <c r="Q24" s="21">
        <f>+C24-15018.5</f>
        <v>32705.957300000002</v>
      </c>
      <c r="R24" s="20">
        <f>+(P24-G24)^2</f>
        <v>2.2694551275210959E-4</v>
      </c>
      <c r="S24" s="20">
        <v>0.1</v>
      </c>
      <c r="T24" s="20">
        <f>+S24*R24</f>
        <v>2.2694551275210959E-5</v>
      </c>
      <c r="V24" s="77">
        <f>Q$2+Q$3*F24+Q$4*SIN(RADIANS(Q$5*F24+Q$6))</f>
        <v>2.7789053664854673E-3</v>
      </c>
      <c r="X24" s="77">
        <f>G24-V24</f>
        <v>-1.6015305361124683E-2</v>
      </c>
      <c r="Y24">
        <v>22000</v>
      </c>
      <c r="Z24" s="71">
        <f t="shared" ref="Z24:Z31" si="2">D$11+D$12*Y24+D$13*Y24^2</f>
        <v>8.6995452948720881E-2</v>
      </c>
      <c r="AA24" s="71">
        <f t="shared" ref="AA24:AA31" si="3">Q$2+Q$3*Y24+Q$4*SIN(RADIANS(Q$5*Y24+Q$6))</f>
        <v>5.5474617947424473E-3</v>
      </c>
    </row>
    <row r="25" spans="1:30" s="20" customFormat="1" ht="12.75" customHeight="1">
      <c r="A25" s="158" t="s">
        <v>204</v>
      </c>
      <c r="B25" s="61" t="str">
        <f>IF(G25=INT(G25),"I","II")</f>
        <v>II</v>
      </c>
      <c r="C25" s="156">
        <v>47758.4179</v>
      </c>
      <c r="D25" s="157" t="s">
        <v>518</v>
      </c>
      <c r="E25" s="79">
        <f>+(C25-C$7)/C$8</f>
        <v>275.01404432039357</v>
      </c>
      <c r="F25" s="17">
        <f>ROUND(2*E25,0)/2</f>
        <v>275</v>
      </c>
      <c r="G25" s="20">
        <f>+C25-(C$7+F25*C$8)</f>
        <v>5.884999998670537E-3</v>
      </c>
      <c r="I25" s="20">
        <f>G25</f>
        <v>5.884999998670537E-3</v>
      </c>
      <c r="O25" s="20">
        <f ca="1">+C$11+C$12*F25</f>
        <v>-7.4274989017354603E-2</v>
      </c>
      <c r="P25" s="77">
        <f>D$11+D$12*F25+D$13*F25^2</f>
        <v>-2.7617158111087323E-2</v>
      </c>
      <c r="Q25" s="21">
        <f>+C25-15018.5</f>
        <v>32739.9179</v>
      </c>
      <c r="R25" s="20">
        <f>+(P25-G25)^2</f>
        <v>1.1223945980112144E-3</v>
      </c>
      <c r="S25" s="20">
        <v>0.1</v>
      </c>
      <c r="T25" s="20">
        <f>+S25*R25</f>
        <v>1.1223945980112145E-4</v>
      </c>
      <c r="V25" s="77">
        <f>Q$2+Q$3*F25+Q$4*SIN(RADIANS(Q$5*F25+Q$6))</f>
        <v>2.8599971426133807E-3</v>
      </c>
      <c r="X25" s="77">
        <f>G25-V25</f>
        <v>3.0250028560571563E-3</v>
      </c>
      <c r="Y25">
        <v>23000</v>
      </c>
      <c r="Z25" s="71">
        <f t="shared" si="2"/>
        <v>8.8969286702826902E-2</v>
      </c>
      <c r="AA25" s="71">
        <f t="shared" si="3"/>
        <v>8.4241647159741372E-3</v>
      </c>
    </row>
    <row r="26" spans="1:30" s="20" customFormat="1" ht="12.75" customHeight="1">
      <c r="A26" s="158" t="s">
        <v>204</v>
      </c>
      <c r="B26" s="61" t="str">
        <f>IF(G26=INT(G26),"I","II")</f>
        <v>II</v>
      </c>
      <c r="C26" s="156">
        <v>48072.482900000003</v>
      </c>
      <c r="D26" s="157" t="s">
        <v>518</v>
      </c>
      <c r="E26" s="79">
        <f>+(C26-C$7)/C$8</f>
        <v>1024.5177798471125</v>
      </c>
      <c r="F26" s="17">
        <f>ROUND(2*E26,0)/2</f>
        <v>1024.5</v>
      </c>
      <c r="G26" s="20">
        <f>+C26-(C$7+F26*C$8)</f>
        <v>7.4503000068943948E-3</v>
      </c>
      <c r="I26" s="20">
        <f>G26</f>
        <v>7.4503000068943948E-3</v>
      </c>
      <c r="O26" s="20">
        <f ca="1">+C$11+C$12*F26</f>
        <v>-6.8682469270554922E-2</v>
      </c>
      <c r="P26" s="77">
        <f>D$11+D$12*F26+D$13*F26^2</f>
        <v>-2.1378923262227078E-2</v>
      </c>
      <c r="Q26" s="21">
        <f>+C26-15018.5</f>
        <v>33053.982900000003</v>
      </c>
      <c r="R26" s="20">
        <f>+(P26-G26)^2</f>
        <v>8.3112411430085495E-4</v>
      </c>
      <c r="S26" s="20">
        <v>0.1</v>
      </c>
      <c r="T26" s="20">
        <f>+S26*R26</f>
        <v>8.3112411430085503E-5</v>
      </c>
      <c r="V26" s="77">
        <f>Q$2+Q$3*F26+Q$4*SIN(RADIANS(Q$5*F26+Q$6))</f>
        <v>3.0638709486004133E-3</v>
      </c>
      <c r="X26" s="77">
        <f>G26-V26</f>
        <v>4.3864290582939815E-3</v>
      </c>
      <c r="Y26">
        <v>24000</v>
      </c>
      <c r="Z26" s="71">
        <f t="shared" si="2"/>
        <v>9.0652535154344543E-2</v>
      </c>
      <c r="AA26" s="71">
        <f t="shared" si="3"/>
        <v>9.9152689478513821E-3</v>
      </c>
      <c r="AD26" s="20">
        <v>13</v>
      </c>
    </row>
    <row r="27" spans="1:30" s="20" customFormat="1" ht="12.75" customHeight="1">
      <c r="A27" s="158" t="s">
        <v>204</v>
      </c>
      <c r="B27" s="61" t="str">
        <f>IF(G27=INT(G27),"I","II")</f>
        <v>II</v>
      </c>
      <c r="C27" s="156">
        <v>48086.510199999997</v>
      </c>
      <c r="D27" s="157" t="s">
        <v>518</v>
      </c>
      <c r="E27" s="79">
        <f>+(C27-C$7)/C$8</f>
        <v>1057.9933780492349</v>
      </c>
      <c r="F27" s="17">
        <f>ROUND(2*E27,0)/2</f>
        <v>1058</v>
      </c>
      <c r="G27" s="20">
        <f>+C27-(C$7+F27*C$8)</f>
        <v>-2.7747999993152916E-3</v>
      </c>
      <c r="I27" s="20">
        <f>G27</f>
        <v>-2.7747999993152916E-3</v>
      </c>
      <c r="O27" s="20">
        <f ca="1">+C$11+C$12*F27</f>
        <v>-6.8432503411291701E-2</v>
      </c>
      <c r="P27" s="77">
        <f>D$11+D$12*F27+D$13*F27^2</f>
        <v>-2.1103907319840243E-2</v>
      </c>
      <c r="Q27" s="21">
        <f>+C27-15018.5</f>
        <v>33068.010199999997</v>
      </c>
      <c r="R27" s="20">
        <f>+(P27-G27)^2</f>
        <v>3.3595617516732134E-4</v>
      </c>
      <c r="S27" s="20">
        <v>0.1</v>
      </c>
      <c r="T27" s="20">
        <f>+S27*R27</f>
        <v>3.3595617516732138E-5</v>
      </c>
      <c r="V27" s="77">
        <f>Q$2+Q$3*F27+Q$4*SIN(RADIANS(Q$5*F27+Q$6))</f>
        <v>3.0499560777669196E-3</v>
      </c>
      <c r="X27" s="77">
        <f>G27-V27</f>
        <v>-5.8247560770822108E-3</v>
      </c>
      <c r="Y27">
        <v>25000</v>
      </c>
      <c r="Z27" s="71">
        <f t="shared" si="2"/>
        <v>9.2045198303273748E-2</v>
      </c>
      <c r="AA27" s="71">
        <f t="shared" si="3"/>
        <v>9.6883048788691979E-3</v>
      </c>
    </row>
    <row r="28" spans="1:30" s="20" customFormat="1" ht="12.75" customHeight="1">
      <c r="A28" s="158" t="s">
        <v>204</v>
      </c>
      <c r="B28" s="61" t="str">
        <f>IF(G28=INT(G28),"I","II")</f>
        <v>II</v>
      </c>
      <c r="C28" s="156">
        <v>48148.333200000001</v>
      </c>
      <c r="D28" s="157" t="s">
        <v>518</v>
      </c>
      <c r="E28" s="79">
        <f>+(C28-C$7)/C$8</f>
        <v>1205.5315292009741</v>
      </c>
      <c r="F28" s="17">
        <f>ROUND(2*E28,0)/2</f>
        <v>1205.5</v>
      </c>
      <c r="G28" s="20">
        <f>+C28-(C$7+F28*C$8)</f>
        <v>1.3211700003012083E-2</v>
      </c>
      <c r="I28" s="20">
        <f>G28</f>
        <v>1.3211700003012083E-2</v>
      </c>
      <c r="O28" s="20">
        <f ca="1">+C$11+C$12*F28</f>
        <v>-6.733190746378942E-2</v>
      </c>
      <c r="P28" s="77">
        <f>D$11+D$12*F28+D$13*F28^2</f>
        <v>-1.9896895180784489E-2</v>
      </c>
      <c r="Q28" s="21">
        <f>+C28-15018.5</f>
        <v>33129.833200000001</v>
      </c>
      <c r="R28" s="20">
        <f>+(P28-G28)^2</f>
        <v>1.0961790750445176E-3</v>
      </c>
      <c r="S28" s="20">
        <v>0.1</v>
      </c>
      <c r="T28" s="20">
        <f>+S28*R28</f>
        <v>1.0961790750445176E-4</v>
      </c>
      <c r="V28" s="77">
        <f>Q$2+Q$3*F28+Q$4*SIN(RADIANS(Q$5*F28+Q$6))</f>
        <v>2.9657768065839926E-3</v>
      </c>
      <c r="X28" s="77">
        <f>G28-V28</f>
        <v>1.0245923196428091E-2</v>
      </c>
      <c r="Y28">
        <v>26000</v>
      </c>
      <c r="Z28" s="71">
        <f t="shared" si="2"/>
        <v>9.3147276149614586E-2</v>
      </c>
      <c r="AA28" s="71">
        <f t="shared" si="3"/>
        <v>7.8879593757042107E-3</v>
      </c>
    </row>
    <row r="29" spans="1:30" s="20" customFormat="1" ht="12.75" customHeight="1">
      <c r="A29" s="158" t="s">
        <v>204</v>
      </c>
      <c r="B29" s="61" t="str">
        <f>IF(G29=INT(G29),"I","II")</f>
        <v>II</v>
      </c>
      <c r="C29" s="156">
        <v>48513.311600000001</v>
      </c>
      <c r="D29" s="157" t="s">
        <v>518</v>
      </c>
      <c r="E29" s="79">
        <f>+(C29-C$7)/C$8</f>
        <v>2076.5380857627142</v>
      </c>
      <c r="F29" s="17">
        <f>ROUND(2*E29,0)/2</f>
        <v>2076.5</v>
      </c>
      <c r="G29" s="20">
        <f>+C29-(C$7+F29*C$8)</f>
        <v>1.5959100004693028E-2</v>
      </c>
      <c r="I29" s="20">
        <f>G29</f>
        <v>1.5959100004693028E-2</v>
      </c>
      <c r="O29" s="20">
        <f ca="1">+C$11+C$12*F29</f>
        <v>-6.0832795122945496E-2</v>
      </c>
      <c r="P29" s="77">
        <f>D$11+D$12*F29+D$13*F29^2</f>
        <v>-1.2898277282909817E-2</v>
      </c>
      <c r="Q29" s="21">
        <f>+C29-15018.5</f>
        <v>33494.811600000001</v>
      </c>
      <c r="R29" s="20">
        <f>+(P29-G29)^2</f>
        <v>8.3274822391905649E-4</v>
      </c>
      <c r="S29" s="20">
        <v>0.1</v>
      </c>
      <c r="T29" s="20">
        <f>+S29*R29</f>
        <v>8.3274822391905649E-5</v>
      </c>
      <c r="V29" s="77">
        <f>Q$2+Q$3*F29+Q$4*SIN(RADIANS(Q$5*F29+Q$6))</f>
        <v>1.7608647248874994E-3</v>
      </c>
      <c r="X29" s="77">
        <f>G29-V29</f>
        <v>1.4198235279805528E-2</v>
      </c>
      <c r="Y29">
        <v>27000</v>
      </c>
      <c r="Z29" s="71">
        <f t="shared" si="2"/>
        <v>9.3958768693366987E-2</v>
      </c>
      <c r="AA29" s="71">
        <f t="shared" si="3"/>
        <v>5.0958921213031493E-3</v>
      </c>
    </row>
    <row r="30" spans="1:30" s="20" customFormat="1" ht="12.75" customHeight="1">
      <c r="A30" s="158" t="s">
        <v>204</v>
      </c>
      <c r="B30" s="61" t="str">
        <f>IF(G30=INT(G30),"I","II")</f>
        <v>II</v>
      </c>
      <c r="C30" s="156">
        <v>48622.662900000003</v>
      </c>
      <c r="D30" s="157" t="s">
        <v>520</v>
      </c>
      <c r="E30" s="79">
        <f>+(C30-C$7)/C$8</f>
        <v>2337.5006503105114</v>
      </c>
      <c r="F30" s="17">
        <f>ROUND(2*E30,0)/2</f>
        <v>2337.5</v>
      </c>
      <c r="G30" s="20">
        <f>+C30-(C$7+F30*C$8)</f>
        <v>2.725000013015233E-4</v>
      </c>
      <c r="J30" s="20">
        <f>G30</f>
        <v>2.725000013015233E-4</v>
      </c>
      <c r="O30" s="20">
        <f ca="1">+C$11+C$12*F30</f>
        <v>-5.8885299920924533E-2</v>
      </c>
      <c r="P30" s="77">
        <f>D$11+D$12*F30+D$13*F30^2</f>
        <v>-1.0844029463731827E-2</v>
      </c>
      <c r="Q30" s="21">
        <f>+C30-15018.5</f>
        <v>33604.162900000003</v>
      </c>
      <c r="R30" s="20">
        <f>+(P30-G30)^2</f>
        <v>1.2357722734695467E-4</v>
      </c>
      <c r="S30" s="20">
        <v>1</v>
      </c>
      <c r="T30" s="20">
        <f>+S30*R30</f>
        <v>1.2357722734695467E-4</v>
      </c>
      <c r="V30" s="77">
        <f>Q$2+Q$3*F30+Q$4*SIN(RADIANS(Q$5*F30+Q$6))</f>
        <v>1.1948989591694013E-3</v>
      </c>
      <c r="X30" s="77">
        <f>G30-V30</f>
        <v>-9.2239895786787795E-4</v>
      </c>
      <c r="Y30">
        <v>28000</v>
      </c>
      <c r="Z30" s="71">
        <f t="shared" si="2"/>
        <v>9.4479675934530979E-2</v>
      </c>
      <c r="AA30" s="71">
        <f t="shared" si="3"/>
        <v>2.1691921618803571E-3</v>
      </c>
    </row>
    <row r="31" spans="1:30" s="20" customFormat="1" ht="12.75" customHeight="1">
      <c r="A31" s="158" t="s">
        <v>204</v>
      </c>
      <c r="B31" s="61" t="str">
        <f>IF(G31=INT(G31),"I","II")</f>
        <v>II</v>
      </c>
      <c r="C31" s="156">
        <v>48661.633900000001</v>
      </c>
      <c r="D31" s="157" t="s">
        <v>518</v>
      </c>
      <c r="E31" s="79">
        <f>+(C31-C$7)/C$8</f>
        <v>2430.5034047632835</v>
      </c>
      <c r="F31" s="17">
        <f>ROUND(2*E31,0)/2</f>
        <v>2430.5</v>
      </c>
      <c r="G31" s="20">
        <f>+C31-(C$7+F31*C$8)</f>
        <v>1.4267000005929731E-3</v>
      </c>
      <c r="I31" s="20">
        <f>G31</f>
        <v>1.4267000005929731E-3</v>
      </c>
      <c r="O31" s="20">
        <f ca="1">+C$11+C$12*F31</f>
        <v>-5.8191364848940046E-2</v>
      </c>
      <c r="P31" s="77">
        <f>D$11+D$12*F31+D$13*F31^2</f>
        <v>-1.011683942754121E-2</v>
      </c>
      <c r="Q31" s="21">
        <f>+C31-15018.5</f>
        <v>33643.133900000001</v>
      </c>
      <c r="R31" s="20">
        <f>+(P31-G31)^2</f>
        <v>1.3325330252888845E-4</v>
      </c>
      <c r="S31" s="20">
        <v>0.1</v>
      </c>
      <c r="T31" s="20">
        <f>+S31*R31</f>
        <v>1.3325330252888845E-5</v>
      </c>
      <c r="V31" s="77">
        <f>Q$2+Q$3*F31+Q$4*SIN(RADIANS(Q$5*F31+Q$6))</f>
        <v>9.7461909418580751E-4</v>
      </c>
      <c r="X31" s="77">
        <f>G31-V31</f>
        <v>4.5208090640716557E-4</v>
      </c>
      <c r="Y31">
        <v>29000</v>
      </c>
      <c r="Z31" s="71">
        <f t="shared" si="2"/>
        <v>9.4709997873106605E-2</v>
      </c>
      <c r="AA31" s="71">
        <f t="shared" si="3"/>
        <v>2.3398786419123394E-6</v>
      </c>
    </row>
    <row r="32" spans="1:30" s="20" customFormat="1" ht="12.75" customHeight="1">
      <c r="A32" s="158" t="s">
        <v>204</v>
      </c>
      <c r="B32" s="61" t="str">
        <f>IF(G32=INT(G32),"I","II")</f>
        <v>II</v>
      </c>
      <c r="C32" s="156">
        <v>48714.642999999996</v>
      </c>
      <c r="D32" s="157" t="s">
        <v>518</v>
      </c>
      <c r="E32" s="79">
        <f>+(C32-C$7)/C$8</f>
        <v>2557.007531192226</v>
      </c>
      <c r="F32" s="17">
        <f>ROUND(2*E32,0)/2</f>
        <v>2557</v>
      </c>
      <c r="G32" s="20">
        <f>+C32-(C$7+F32*C$8)</f>
        <v>3.1557999973301776E-3</v>
      </c>
      <c r="I32" s="20">
        <f>G32</f>
        <v>3.1557999973301776E-3</v>
      </c>
      <c r="O32" s="20">
        <f ca="1">+C$11+C$12*F32</f>
        <v>-5.7247463917692337E-2</v>
      </c>
      <c r="P32" s="77">
        <f>D$11+D$12*F32+D$13*F32^2</f>
        <v>-9.1317388980932754E-3</v>
      </c>
      <c r="Q32" s="21">
        <f>+C32-15018.5</f>
        <v>33696.142999999996</v>
      </c>
      <c r="R32" s="20">
        <f>+(P32-G32)^2</f>
        <v>1.509836121065442E-4</v>
      </c>
      <c r="S32" s="20">
        <v>0.1</v>
      </c>
      <c r="T32" s="20">
        <f>+S32*R32</f>
        <v>1.5098361210654422E-5</v>
      </c>
      <c r="V32" s="77">
        <f>Q$2+Q$3*F32+Q$4*SIN(RADIANS(Q$5*F32+Q$6))</f>
        <v>6.6095182386411832E-4</v>
      </c>
      <c r="X32" s="77">
        <f>G32-V32</f>
        <v>2.4948481734660593E-3</v>
      </c>
      <c r="Y32"/>
      <c r="Z32" s="71"/>
      <c r="AA32" s="71"/>
    </row>
    <row r="33" spans="1:34" s="20" customFormat="1" ht="12.75" customHeight="1">
      <c r="A33" s="158" t="s">
        <v>204</v>
      </c>
      <c r="B33" s="61" t="str">
        <f>IF(G33=INT(G33),"I","II")</f>
        <v>II</v>
      </c>
      <c r="C33" s="156">
        <v>48732.445200000002</v>
      </c>
      <c r="D33" s="157" t="s">
        <v>518</v>
      </c>
      <c r="E33" s="79">
        <f>+(C33-C$7)/C$8</f>
        <v>2599.4917793593181</v>
      </c>
      <c r="F33" s="17">
        <f>ROUND(2*E33,0)/2</f>
        <v>2599.5</v>
      </c>
      <c r="G33" s="20">
        <f>+C33-(C$7+F33*C$8)</f>
        <v>-3.4446999998181127E-3</v>
      </c>
      <c r="I33" s="20">
        <f>G33</f>
        <v>-3.4446999998181127E-3</v>
      </c>
      <c r="O33" s="20">
        <f ca="1">+C$11+C$12*F33</f>
        <v>-5.6930343051462863E-2</v>
      </c>
      <c r="P33" s="77">
        <f>D$11+D$12*F33+D$13*F33^2</f>
        <v>-8.8018198340905456E-3</v>
      </c>
      <c r="Q33" s="21">
        <f>+C33-15018.5</f>
        <v>33713.945200000002</v>
      </c>
      <c r="R33" s="20">
        <f>+(P33-G33)^2</f>
        <v>2.8698732918755097E-5</v>
      </c>
      <c r="S33" s="20">
        <v>0.1</v>
      </c>
      <c r="T33" s="20">
        <f>+S33*R33</f>
        <v>2.8698732918755098E-6</v>
      </c>
      <c r="V33" s="77">
        <f>Q$2+Q$3*F33+Q$4*SIN(RADIANS(Q$5*F33+Q$6))</f>
        <v>5.5218423636069821E-4</v>
      </c>
      <c r="X33" s="77">
        <f>G33-V33</f>
        <v>-3.9968842361788109E-3</v>
      </c>
      <c r="Y33"/>
      <c r="Z33" s="71"/>
      <c r="AA33" s="71"/>
    </row>
    <row r="34" spans="1:34" s="20" customFormat="1" ht="12.75" customHeight="1">
      <c r="A34" s="158" t="s">
        <v>204</v>
      </c>
      <c r="B34" s="61" t="str">
        <f>IF(G34=INT(G34),"I","II")</f>
        <v>II</v>
      </c>
      <c r="C34" s="156">
        <v>48733.499400000001</v>
      </c>
      <c r="D34" s="157" t="s">
        <v>518</v>
      </c>
      <c r="E34" s="79">
        <f>+(C34-C$7)/C$8</f>
        <v>2602.0075860808288</v>
      </c>
      <c r="F34" s="17">
        <f>ROUND(2*E34,0)/2</f>
        <v>2602</v>
      </c>
      <c r="G34" s="20">
        <f>+C34-(C$7+F34*C$8)</f>
        <v>3.1788000051165E-3</v>
      </c>
      <c r="I34" s="20">
        <f>G34</f>
        <v>3.1788000051165E-3</v>
      </c>
      <c r="O34" s="20">
        <f ca="1">+C$11+C$12*F34</f>
        <v>-5.6911688882861133E-2</v>
      </c>
      <c r="P34" s="77">
        <f>D$11+D$12*F34+D$13*F34^2</f>
        <v>-8.782429175748948E-3</v>
      </c>
      <c r="Q34" s="21">
        <f>+C34-15018.5</f>
        <v>33714.999400000001</v>
      </c>
      <c r="R34" s="20">
        <f>+(P34-G34)^2</f>
        <v>1.4307100351718712E-4</v>
      </c>
      <c r="S34" s="20">
        <v>0.1</v>
      </c>
      <c r="T34" s="20">
        <f>+S34*R34</f>
        <v>1.4307100351718712E-5</v>
      </c>
      <c r="V34" s="77">
        <f>Q$2+Q$3*F34+Q$4*SIN(RADIANS(Q$5*F34+Q$6))</f>
        <v>5.4573570188266429E-4</v>
      </c>
      <c r="X34" s="77">
        <f>G34-V34</f>
        <v>2.6330643032338357E-3</v>
      </c>
      <c r="Y34"/>
      <c r="Z34" s="71"/>
      <c r="AA34" s="71"/>
    </row>
    <row r="35" spans="1:34" s="20" customFormat="1" ht="12.75" customHeight="1">
      <c r="A35" s="158" t="s">
        <v>204</v>
      </c>
      <c r="B35" s="61" t="str">
        <f>IF(G35=INT(G35),"I","II")</f>
        <v>II</v>
      </c>
      <c r="C35" s="156">
        <v>48746.4931</v>
      </c>
      <c r="D35" s="157" t="s">
        <v>518</v>
      </c>
      <c r="E35" s="79">
        <f>+(C35-C$7)/C$8</f>
        <v>2633.0165386489684</v>
      </c>
      <c r="F35" s="17">
        <f>ROUND(2*E35,0)/2</f>
        <v>2633</v>
      </c>
      <c r="G35" s="20">
        <f>+C35-(C$7+F35*C$8)</f>
        <v>6.9301999974413775E-3</v>
      </c>
      <c r="I35" s="20">
        <f>G35</f>
        <v>6.9301999974413775E-3</v>
      </c>
      <c r="O35" s="20">
        <f ca="1">+C$11+C$12*F35</f>
        <v>-5.6680377192199635E-2</v>
      </c>
      <c r="P35" s="77">
        <f>D$11+D$12*F35+D$13*F35^2</f>
        <v>-8.5421358987315295E-3</v>
      </c>
      <c r="Q35" s="21">
        <f>+C35-15018.5</f>
        <v>33727.9931</v>
      </c>
      <c r="R35" s="20">
        <f>+(P35-G35)^2</f>
        <v>2.3939317808400066E-4</v>
      </c>
      <c r="S35" s="20">
        <v>0.1</v>
      </c>
      <c r="T35" s="20">
        <f>+S35*R35</f>
        <v>2.3939317808400069E-5</v>
      </c>
      <c r="V35" s="77">
        <f>Q$2+Q$3*F35+Q$4*SIN(RADIANS(Q$5*F35+Q$6))</f>
        <v>4.6531898716155144E-4</v>
      </c>
      <c r="X35" s="77">
        <f>G35-V35</f>
        <v>6.464881010279826E-3</v>
      </c>
    </row>
    <row r="36" spans="1:34" s="20" customFormat="1" ht="12.75" customHeight="1">
      <c r="A36" s="159" t="s">
        <v>204</v>
      </c>
      <c r="B36" s="61" t="str">
        <f>IF(G36=INT(G36),"I","II")</f>
        <v>II</v>
      </c>
      <c r="C36" s="156">
        <v>48747.536200000002</v>
      </c>
      <c r="D36" s="157" t="s">
        <v>518</v>
      </c>
      <c r="E36" s="79">
        <f>+(C36-C$7)/C$8</f>
        <v>2635.5058556582812</v>
      </c>
      <c r="F36" s="17">
        <f>ROUND(2*E36,0)/2</f>
        <v>2635.5</v>
      </c>
      <c r="G36" s="20">
        <f>+C36-(C$7+F36*C$8)</f>
        <v>2.4537000062991865E-3</v>
      </c>
      <c r="I36" s="20">
        <f>G36</f>
        <v>2.4537000062991865E-3</v>
      </c>
      <c r="O36" s="20">
        <f ca="1">+C$11+C$12*F36</f>
        <v>-5.6661723023597899E-2</v>
      </c>
      <c r="P36" s="77">
        <f>D$11+D$12*F36+D$13*F36^2</f>
        <v>-8.522769576909027E-3</v>
      </c>
      <c r="Q36" s="21">
        <f>+C36-15018.5</f>
        <v>33729.036200000002</v>
      </c>
      <c r="R36" s="20">
        <f>+(P36-G36)^2</f>
        <v>1.2048288451109509E-4</v>
      </c>
      <c r="S36" s="20">
        <v>0.1</v>
      </c>
      <c r="T36" s="20">
        <f>+S36*R36</f>
        <v>1.204828845110951E-5</v>
      </c>
      <c r="V36" s="77">
        <f>Q$2+Q$3*F36+Q$4*SIN(RADIANS(Q$5*F36+Q$6))</f>
        <v>4.5879749653025522E-4</v>
      </c>
      <c r="X36" s="77">
        <f>G36-V36</f>
        <v>1.9949025097689313E-3</v>
      </c>
    </row>
    <row r="37" spans="1:34" s="20" customFormat="1" ht="12.75" customHeight="1">
      <c r="A37" s="158" t="s">
        <v>204</v>
      </c>
      <c r="B37" s="61" t="str">
        <f>IF(G37=INT(G37),"I","II")</f>
        <v>II</v>
      </c>
      <c r="C37" s="156">
        <v>48749.434099999999</v>
      </c>
      <c r="D37" s="157" t="s">
        <v>518</v>
      </c>
      <c r="E37" s="79">
        <f>+(C37-C$7)/C$8</f>
        <v>2640.0351191535879</v>
      </c>
      <c r="F37" s="17">
        <f>ROUND(2*E37,0)/2</f>
        <v>2640</v>
      </c>
      <c r="G37" s="20">
        <f>+C37-(C$7+F37*C$8)</f>
        <v>1.4715999997861218E-2</v>
      </c>
      <c r="I37" s="20">
        <f>G37</f>
        <v>1.4715999997861218E-2</v>
      </c>
      <c r="O37" s="20">
        <f ca="1">+C$11+C$12*F37</f>
        <v>-5.6628145520114782E-2</v>
      </c>
      <c r="P37" s="77">
        <f>D$11+D$12*F37+D$13*F37^2</f>
        <v>-8.4879147743470371E-3</v>
      </c>
      <c r="Q37" s="21">
        <f>+C37-15018.5</f>
        <v>33730.934099999999</v>
      </c>
      <c r="R37" s="20">
        <f>+(P37-G37)^2</f>
        <v>5.384216607559045E-4</v>
      </c>
      <c r="S37" s="20">
        <v>0.1</v>
      </c>
      <c r="T37" s="20">
        <f>+S37*R37</f>
        <v>5.3842166075590451E-5</v>
      </c>
      <c r="V37" s="77">
        <f>Q$2+Q$3*F37+Q$4*SIN(RADIANS(Q$5*F37+Q$6))</f>
        <v>4.470453352687434E-4</v>
      </c>
      <c r="X37" s="77">
        <f>G37-V37</f>
        <v>1.4268954662592474E-2</v>
      </c>
    </row>
    <row r="38" spans="1:34" s="20" customFormat="1" ht="12.75" customHeight="1">
      <c r="A38" s="158" t="s">
        <v>204</v>
      </c>
      <c r="B38" s="61" t="str">
        <f>IF(G38=INT(G38),"I","II")</f>
        <v>II</v>
      </c>
      <c r="C38" s="156">
        <v>48755.504099999998</v>
      </c>
      <c r="D38" s="157" t="s">
        <v>518</v>
      </c>
      <c r="E38" s="79">
        <f>+(C38-C$7)/C$8</f>
        <v>2654.5209347479613</v>
      </c>
      <c r="F38" s="17">
        <f>ROUND(2*E38,0)/2</f>
        <v>2654.5</v>
      </c>
      <c r="G38" s="20">
        <f>+C38-(C$7+F38*C$8)</f>
        <v>8.7722999960533343E-3</v>
      </c>
      <c r="I38" s="20">
        <f>G38</f>
        <v>8.7722999960533343E-3</v>
      </c>
      <c r="O38" s="20">
        <f ca="1">+C$11+C$12*F38</f>
        <v>-5.6519951342224733E-2</v>
      </c>
      <c r="P38" s="77">
        <f>D$11+D$12*F38+D$13*F38^2</f>
        <v>-8.3756448831060499E-3</v>
      </c>
      <c r="Q38" s="21">
        <f>+C38-15018.5</f>
        <v>33737.004099999998</v>
      </c>
      <c r="R38" s="20">
        <f>+(P38-G38)^2</f>
        <v>2.9405201357868846E-4</v>
      </c>
      <c r="S38" s="20">
        <v>0.1</v>
      </c>
      <c r="T38" s="20">
        <f>+S38*R38</f>
        <v>2.9405201357868849E-5</v>
      </c>
      <c r="V38" s="77">
        <f>Q$2+Q$3*F38+Q$4*SIN(RADIANS(Q$5*F38+Q$6))</f>
        <v>4.0906019649506777E-4</v>
      </c>
      <c r="X38" s="77">
        <f>G38-V38</f>
        <v>8.3632397995582666E-3</v>
      </c>
      <c r="AD38" s="20">
        <v>14</v>
      </c>
    </row>
    <row r="39" spans="1:34" s="20" customFormat="1" ht="12.75" customHeight="1">
      <c r="A39" s="159" t="s">
        <v>204</v>
      </c>
      <c r="B39" s="61" t="str">
        <f>IF(G39=INT(G39),"I","II")</f>
        <v>II</v>
      </c>
      <c r="C39" s="156">
        <v>48756.5507</v>
      </c>
      <c r="D39" s="157" t="s">
        <v>518</v>
      </c>
      <c r="E39" s="79">
        <f>+(C39-C$7)/C$8</f>
        <v>2657.0186043692288</v>
      </c>
      <c r="F39" s="17">
        <f>ROUND(2*E39,0)/2</f>
        <v>2657</v>
      </c>
      <c r="G39" s="20">
        <f>+C39-(C$7+F39*C$8)</f>
        <v>7.7958000038051978E-3</v>
      </c>
      <c r="I39" s="20">
        <f>G39</f>
        <v>7.7958000038051978E-3</v>
      </c>
      <c r="O39" s="20">
        <f ca="1">+C$11+C$12*F39</f>
        <v>-5.6501297173622997E-2</v>
      </c>
      <c r="P39" s="77">
        <f>D$11+D$12*F39+D$13*F39^2</f>
        <v>-8.3562941802435581E-3</v>
      </c>
      <c r="Q39" s="21">
        <f>+C39-15018.5</f>
        <v>33738.0507</v>
      </c>
      <c r="R39" s="20">
        <f>+(P39-G39)^2</f>
        <v>2.6089014653038158E-4</v>
      </c>
      <c r="S39" s="20">
        <v>0.1</v>
      </c>
      <c r="T39" s="20">
        <f>+S39*R39</f>
        <v>2.6089014653038159E-5</v>
      </c>
      <c r="V39" s="77">
        <f>Q$2+Q$3*F39+Q$4*SIN(RADIANS(Q$5*F39+Q$6))</f>
        <v>4.0249310200487533E-4</v>
      </c>
      <c r="X39" s="77">
        <f>G39-V39</f>
        <v>7.3933069018003224E-3</v>
      </c>
      <c r="AF39" s="20" t="s">
        <v>118</v>
      </c>
      <c r="AH39" s="20" t="s">
        <v>120</v>
      </c>
    </row>
    <row r="40" spans="1:34" s="20" customFormat="1" ht="12.75" customHeight="1">
      <c r="A40" s="158" t="s">
        <v>204</v>
      </c>
      <c r="B40" s="61" t="str">
        <f>IF(G40=INT(G40),"I","II")</f>
        <v>II</v>
      </c>
      <c r="C40" s="156">
        <v>48759.4833</v>
      </c>
      <c r="D40" s="157" t="s">
        <v>518</v>
      </c>
      <c r="E40" s="79">
        <f>+(C40-C$7)/C$8</f>
        <v>2664.0171386051534</v>
      </c>
      <c r="F40" s="17">
        <f>ROUND(2*E40,0)/2</f>
        <v>2664</v>
      </c>
      <c r="G40" s="20">
        <f>+C40-(C$7+F40*C$8)</f>
        <v>7.1815999981481582E-3</v>
      </c>
      <c r="I40" s="20">
        <f>G40</f>
        <v>7.1815999981481582E-3</v>
      </c>
      <c r="O40" s="20">
        <f ca="1">+C$11+C$12*F40</f>
        <v>-5.6449065501538137E-2</v>
      </c>
      <c r="P40" s="77">
        <f>D$11+D$12*F40+D$13*F40^2</f>
        <v>-8.3021218741898967E-3</v>
      </c>
      <c r="Q40" s="21">
        <f>+C40-15018.5</f>
        <v>33740.9833</v>
      </c>
      <c r="R40" s="20">
        <f>+(P40-G40)^2</f>
        <v>2.3974564301991989E-4</v>
      </c>
      <c r="S40" s="20">
        <v>0.1</v>
      </c>
      <c r="T40" s="20">
        <f>+S40*R40</f>
        <v>2.397456430199199E-5</v>
      </c>
      <c r="V40" s="77">
        <f>Q$2+Q$3*F40+Q$4*SIN(RADIANS(Q$5*F40+Q$6))</f>
        <v>3.8407739898371502E-4</v>
      </c>
      <c r="X40" s="77">
        <f>G40-V40</f>
        <v>6.7975225991644432E-3</v>
      </c>
    </row>
    <row r="41" spans="1:34" s="20" customFormat="1" ht="12.75" customHeight="1">
      <c r="A41" s="159" t="s">
        <v>204</v>
      </c>
      <c r="B41" s="61" t="str">
        <f>IF(G41=INT(G41),"I","II")</f>
        <v>II</v>
      </c>
      <c r="C41" s="156">
        <v>48760.538099999998</v>
      </c>
      <c r="D41" s="157" t="s">
        <v>518</v>
      </c>
      <c r="E41" s="79">
        <f>+(C41-C$7)/C$8</f>
        <v>2666.5343772029983</v>
      </c>
      <c r="F41" s="17">
        <f>ROUND(2*E41,0)/2</f>
        <v>2666.5</v>
      </c>
      <c r="G41" s="20">
        <f>+C41-(C$7+F41*C$8)</f>
        <v>1.4405100002477411E-2</v>
      </c>
      <c r="I41" s="20">
        <f>G41</f>
        <v>1.4405100002477411E-2</v>
      </c>
      <c r="O41" s="20">
        <f ca="1">+C$11+C$12*F41</f>
        <v>-5.6430411332936407E-2</v>
      </c>
      <c r="P41" s="77">
        <f>D$11+D$12*F41+D$13*F41^2</f>
        <v>-8.2827780727283452E-3</v>
      </c>
      <c r="Q41" s="21">
        <f>+C41-15018.5</f>
        <v>33742.038099999998</v>
      </c>
      <c r="R41" s="20">
        <f>+(P41-G41)^2</f>
        <v>5.1473981155540204E-4</v>
      </c>
      <c r="S41" s="20">
        <v>0.1</v>
      </c>
      <c r="T41" s="20">
        <f>+S41*R41</f>
        <v>5.147398115554021E-5</v>
      </c>
      <c r="V41" s="77">
        <f>Q$2+Q$3*F41+Q$4*SIN(RADIANS(Q$5*F41+Q$6))</f>
        <v>3.774904593994554E-4</v>
      </c>
      <c r="X41" s="77">
        <f>G41-V41</f>
        <v>1.4027609543077956E-2</v>
      </c>
      <c r="Y41"/>
    </row>
    <row r="42" spans="1:34" s="20" customFormat="1" ht="12.75" customHeight="1">
      <c r="A42" s="158" t="s">
        <v>204</v>
      </c>
      <c r="B42" s="61" t="str">
        <f>IF(G42=INT(G42),"I","II")</f>
        <v>II</v>
      </c>
      <c r="C42" s="156">
        <v>48763.463100000001</v>
      </c>
      <c r="D42" s="157" t="s">
        <v>518</v>
      </c>
      <c r="E42" s="79">
        <f>+(C42-C$7)/C$8</f>
        <v>2673.5147743386797</v>
      </c>
      <c r="F42" s="17">
        <f>ROUND(2*E42,0)/2</f>
        <v>2673.5</v>
      </c>
      <c r="G42" s="20">
        <f>+C42-(C$7+F42*C$8)</f>
        <v>6.1908999996376224E-3</v>
      </c>
      <c r="I42" s="20">
        <f>G42</f>
        <v>6.1908999996376224E-3</v>
      </c>
      <c r="O42" s="20">
        <f ca="1">+C$11+C$12*F42</f>
        <v>-5.6378179660851555E-2</v>
      </c>
      <c r="P42" s="77">
        <f>D$11+D$12*F42+D$13*F42^2</f>
        <v>-8.2286250905973073E-3</v>
      </c>
      <c r="Q42" s="21">
        <f>+C42-15018.5</f>
        <v>33744.963100000001</v>
      </c>
      <c r="R42" s="20">
        <f>+(P42-G42)^2</f>
        <v>2.0792270382791466E-4</v>
      </c>
      <c r="S42" s="20">
        <v>0.1</v>
      </c>
      <c r="T42" s="20">
        <f>+S42*R42</f>
        <v>2.0792270382791467E-5</v>
      </c>
      <c r="V42" s="77">
        <f>Q$2+Q$3*F42+Q$4*SIN(RADIANS(Q$5*F42+Q$6))</f>
        <v>3.5901945307617068E-4</v>
      </c>
      <c r="X42" s="77">
        <f>G42-V42</f>
        <v>5.8318805465614517E-3</v>
      </c>
    </row>
    <row r="43" spans="1:34" s="20" customFormat="1" ht="12.75" customHeight="1">
      <c r="A43" s="158" t="s">
        <v>204</v>
      </c>
      <c r="B43" s="61" t="str">
        <f>IF(G43=INT(G43),"I","II")</f>
        <v>II</v>
      </c>
      <c r="C43" s="156">
        <v>48768.477599999998</v>
      </c>
      <c r="D43" s="157" t="s">
        <v>518</v>
      </c>
      <c r="E43" s="79">
        <f>+(C43-C$7)/C$8</f>
        <v>2685.4816808128071</v>
      </c>
      <c r="F43" s="17">
        <f>ROUND(2*E43,0)/2</f>
        <v>2685.5</v>
      </c>
      <c r="G43" s="20">
        <f>+C43-(C$7+F43*C$8)</f>
        <v>-7.6763000033679418E-3</v>
      </c>
      <c r="I43" s="20">
        <f>G43</f>
        <v>-7.6763000033679418E-3</v>
      </c>
      <c r="O43" s="20">
        <f ca="1">+C$11+C$12*F43</f>
        <v>-5.6288639651563235E-2</v>
      </c>
      <c r="P43" s="77">
        <f>D$11+D$12*F43+D$13*F43^2</f>
        <v>-8.1358245336685935E-3</v>
      </c>
      <c r="Q43" s="21">
        <f>+C43-15018.5</f>
        <v>33749.977599999998</v>
      </c>
      <c r="R43" s="20">
        <f>+(P43-G43)^2</f>
        <v>2.1116279394803457E-7</v>
      </c>
      <c r="S43" s="20">
        <v>0.1</v>
      </c>
      <c r="T43" s="20">
        <f>+S43*R43</f>
        <v>2.1116279394803458E-8</v>
      </c>
      <c r="V43" s="77">
        <f>Q$2+Q$3*F43+Q$4*SIN(RADIANS(Q$5*F43+Q$6))</f>
        <v>3.2726100817862241E-4</v>
      </c>
      <c r="X43" s="77">
        <f>G43-V43</f>
        <v>-8.0035610115465651E-3</v>
      </c>
      <c r="AF43" s="20" t="s">
        <v>118</v>
      </c>
      <c r="AH43" s="20" t="s">
        <v>120</v>
      </c>
    </row>
    <row r="44" spans="1:34" s="20" customFormat="1" ht="12.75" customHeight="1">
      <c r="A44" s="158" t="s">
        <v>204</v>
      </c>
      <c r="B44" s="61" t="str">
        <f>IF(G44=INT(G44),"I","II")</f>
        <v>II</v>
      </c>
      <c r="C44" s="156">
        <v>48803.471799999999</v>
      </c>
      <c r="D44" s="157" t="s">
        <v>518</v>
      </c>
      <c r="E44" s="79">
        <f>+(C44-C$7)/C$8</f>
        <v>2768.9939589137407</v>
      </c>
      <c r="F44" s="17">
        <f>ROUND(2*E44,0)/2</f>
        <v>2769</v>
      </c>
      <c r="G44" s="20">
        <f>+C44-(C$7+F44*C$8)</f>
        <v>-2.531400001316797E-3</v>
      </c>
      <c r="I44" s="20">
        <f>G44</f>
        <v>-2.531400001316797E-3</v>
      </c>
      <c r="O44" s="20">
        <f ca="1">+C$11+C$12*F44</f>
        <v>-5.5665590420265337E-2</v>
      </c>
      <c r="P44" s="77">
        <f>D$11+D$12*F44+D$13*F44^2</f>
        <v>-7.4912459249642065E-3</v>
      </c>
      <c r="Q44" s="21">
        <f>+C44-15018.5</f>
        <v>33784.971799999999</v>
      </c>
      <c r="R44" s="20">
        <f>+(P44-G44)^2</f>
        <v>2.4600071586321823E-5</v>
      </c>
      <c r="S44" s="20">
        <v>0.1</v>
      </c>
      <c r="T44" s="20">
        <f>+S44*R44</f>
        <v>2.4600071586321823E-6</v>
      </c>
      <c r="V44" s="77">
        <f>Q$2+Q$3*F44+Q$4*SIN(RADIANS(Q$5*F44+Q$6))</f>
        <v>1.0310686082367617E-4</v>
      </c>
      <c r="X44" s="77">
        <f>G44-V44</f>
        <v>-2.6345068621404732E-3</v>
      </c>
    </row>
    <row r="45" spans="1:34" s="20" customFormat="1" ht="12.75" customHeight="1">
      <c r="A45" s="158" t="s">
        <v>204</v>
      </c>
      <c r="B45" s="61" t="str">
        <f>IF(G45=INT(G45),"I","II")</f>
        <v>II</v>
      </c>
      <c r="C45" s="156">
        <v>48811.427100000001</v>
      </c>
      <c r="D45" s="157" t="s">
        <v>518</v>
      </c>
      <c r="E45" s="79">
        <f>+(C45-C$7)/C$8</f>
        <v>2787.9789686003878</v>
      </c>
      <c r="F45" s="17">
        <f>ROUND(2*E45,0)/2</f>
        <v>2788</v>
      </c>
      <c r="G45" s="20">
        <f>+C45-(C$7+F45*C$8)</f>
        <v>-8.812799998850096E-3</v>
      </c>
      <c r="I45" s="20">
        <f>G45</f>
        <v>-8.812799998850096E-3</v>
      </c>
      <c r="O45" s="20">
        <f ca="1">+C$11+C$12*F45</f>
        <v>-5.5523818738892165E-2</v>
      </c>
      <c r="P45" s="77">
        <f>D$11+D$12*F45+D$13*F45^2</f>
        <v>-7.3448583007812446E-3</v>
      </c>
      <c r="Q45" s="21">
        <f>+C45-15018.5</f>
        <v>33792.927100000001</v>
      </c>
      <c r="R45" s="20">
        <f>+(P45-G45)^2</f>
        <v>2.1548528289292628E-6</v>
      </c>
      <c r="S45" s="20">
        <v>0.1</v>
      </c>
      <c r="T45" s="20">
        <f>+S45*R45</f>
        <v>2.1548528289292629E-7</v>
      </c>
      <c r="V45" s="77">
        <f>Q$2+Q$3*F45+Q$4*SIN(RADIANS(Q$5*F45+Q$6))</f>
        <v>5.1359448406870616E-5</v>
      </c>
      <c r="X45" s="77">
        <f>G45-V45</f>
        <v>-8.8641594472569675E-3</v>
      </c>
      <c r="AF45" s="20" t="s">
        <v>118</v>
      </c>
      <c r="AH45" s="20" t="s">
        <v>120</v>
      </c>
    </row>
    <row r="46" spans="1:34" s="20" customFormat="1" ht="12.75" customHeight="1">
      <c r="A46" s="158" t="s">
        <v>204</v>
      </c>
      <c r="B46" s="61" t="str">
        <f>IF(G46=INT(G46),"I","II")</f>
        <v>II</v>
      </c>
      <c r="C46" s="156">
        <v>48862.354500000001</v>
      </c>
      <c r="D46" s="157" t="s">
        <v>518</v>
      </c>
      <c r="E46" s="79">
        <f>+(C46-C$7)/C$8</f>
        <v>2909.5152000832445</v>
      </c>
      <c r="F46" s="17">
        <f>ROUND(2*E46,0)/2</f>
        <v>2909.5</v>
      </c>
      <c r="G46" s="20">
        <f>+C46-(C$7+F46*C$8)</f>
        <v>6.3693000047351234E-3</v>
      </c>
      <c r="I46" s="20">
        <f>G46</f>
        <v>6.3693000047351234E-3</v>
      </c>
      <c r="O46" s="20">
        <f ca="1">+C$11+C$12*F46</f>
        <v>-5.4617226144847916E-2</v>
      </c>
      <c r="P46" s="77">
        <f>D$11+D$12*F46+D$13*F46^2</f>
        <v>-6.4112282217172814E-3</v>
      </c>
      <c r="Q46" s="21">
        <f>+C46-15018.5</f>
        <v>33843.854500000001</v>
      </c>
      <c r="R46" s="20">
        <f>+(P46-G46)^2</f>
        <v>1.6334190174714666E-4</v>
      </c>
      <c r="S46" s="20">
        <v>0.1</v>
      </c>
      <c r="T46" s="20">
        <f>+S46*R46</f>
        <v>1.6334190174714667E-5</v>
      </c>
      <c r="V46" s="77">
        <f>Q$2+Q$3*F46+Q$4*SIN(RADIANS(Q$5*F46+Q$6))</f>
        <v>-2.8550993793654287E-4</v>
      </c>
      <c r="X46" s="77">
        <f>G46-V46</f>
        <v>6.6548099426716658E-3</v>
      </c>
      <c r="AD46" s="20">
        <v>12</v>
      </c>
    </row>
    <row r="47" spans="1:34" s="20" customFormat="1" ht="12.75" customHeight="1">
      <c r="A47" s="158" t="s">
        <v>204</v>
      </c>
      <c r="B47" s="61" t="str">
        <f>IF(G47=INT(G47),"I","II")</f>
        <v>II</v>
      </c>
      <c r="C47" s="156">
        <v>48877.433900000004</v>
      </c>
      <c r="D47" s="157" t="s">
        <v>518</v>
      </c>
      <c r="E47" s="79">
        <f>+(C47-C$7)/C$8</f>
        <v>2945.5015934397261</v>
      </c>
      <c r="F47" s="17">
        <f>ROUND(2*E47,0)/2</f>
        <v>2945.5</v>
      </c>
      <c r="G47" s="20">
        <f>+C47-(C$7+F47*C$8)</f>
        <v>6.6770000557880849E-4</v>
      </c>
      <c r="I47" s="20">
        <f>G47</f>
        <v>6.6770000557880849E-4</v>
      </c>
      <c r="O47" s="20">
        <f ca="1">+C$11+C$12*F47</f>
        <v>-5.4348606116982959E-2</v>
      </c>
      <c r="P47" s="77">
        <f>D$11+D$12*F47+D$13*F47^2</f>
        <v>-6.135420896512647E-3</v>
      </c>
      <c r="Q47" s="21">
        <f>+C47-15018.5</f>
        <v>33858.933900000004</v>
      </c>
      <c r="R47" s="20">
        <f>+(P47-G47)^2</f>
        <v>4.628245400847366E-5</v>
      </c>
      <c r="S47" s="20">
        <v>0.1</v>
      </c>
      <c r="T47" s="20">
        <f>+S47*R47</f>
        <v>4.6282454008473662E-6</v>
      </c>
      <c r="V47" s="77">
        <f>Q$2+Q$3*F47+Q$4*SIN(RADIANS(Q$5*F47+Q$6))</f>
        <v>-3.8715651588482275E-4</v>
      </c>
      <c r="X47" s="77">
        <f>G47-V47</f>
        <v>1.0548565214636312E-3</v>
      </c>
    </row>
    <row r="48" spans="1:34" s="20" customFormat="1" ht="12.75" customHeight="1">
      <c r="A48" s="158" t="s">
        <v>204</v>
      </c>
      <c r="B48" s="61" t="str">
        <f>IF(G48=INT(G48),"I","II")</f>
        <v>II</v>
      </c>
      <c r="C48" s="156">
        <v>48888.326699999998</v>
      </c>
      <c r="D48" s="157" t="s">
        <v>518</v>
      </c>
      <c r="E48" s="79">
        <f>+(C48-C$7)/C$8</f>
        <v>2971.4968310190202</v>
      </c>
      <c r="F48" s="17">
        <f>ROUND(2*E48,0)/2</f>
        <v>2971.5</v>
      </c>
      <c r="G48" s="20">
        <f>+C48-(C$7+F48*C$8)</f>
        <v>-1.32790000498062E-3</v>
      </c>
      <c r="I48" s="20">
        <f>G48</f>
        <v>-1.32790000498062E-3</v>
      </c>
      <c r="O48" s="20">
        <f ca="1">+C$11+C$12*F48</f>
        <v>-5.4154602763524934E-2</v>
      </c>
      <c r="P48" s="77">
        <f>D$11+D$12*F48+D$13*F48^2</f>
        <v>-5.9364609289520786E-3</v>
      </c>
      <c r="Q48" s="21">
        <f>+C48-15018.5</f>
        <v>33869.826699999998</v>
      </c>
      <c r="R48" s="20">
        <f>+(P48-G48)^2</f>
        <v>2.1238833789956663E-5</v>
      </c>
      <c r="S48" s="20">
        <v>0.1</v>
      </c>
      <c r="T48" s="20">
        <f>+S48*R48</f>
        <v>2.1238833789956662E-6</v>
      </c>
      <c r="V48" s="77">
        <f>Q$2+Q$3*F48+Q$4*SIN(RADIANS(Q$5*F48+Q$6))</f>
        <v>-4.6104568274406245E-4</v>
      </c>
      <c r="X48" s="77">
        <f>G48-V48</f>
        <v>-8.6685432223655755E-4</v>
      </c>
    </row>
    <row r="49" spans="1:25" s="20" customFormat="1" ht="12.75" customHeight="1">
      <c r="A49" s="159" t="s">
        <v>204</v>
      </c>
      <c r="B49" s="61" t="str">
        <f>IF(G49=INT(G49),"I","II")</f>
        <v>II</v>
      </c>
      <c r="C49" s="156">
        <v>48983.653400000003</v>
      </c>
      <c r="D49" s="157" t="s">
        <v>520</v>
      </c>
      <c r="E49" s="79">
        <f>+(C49-C$7)/C$8</f>
        <v>3198.990240808198</v>
      </c>
      <c r="F49" s="17">
        <f>ROUND(2*E49,0)/2</f>
        <v>3199</v>
      </c>
      <c r="G49" s="20">
        <f>+C49-(C$7+F49*C$8)</f>
        <v>-4.0893999976105988E-3</v>
      </c>
      <c r="J49" s="20">
        <f>G49</f>
        <v>-4.0893999976105988E-3</v>
      </c>
      <c r="O49" s="20">
        <f ca="1">+C$11+C$12*F49</f>
        <v>-5.2457073420767192E-2</v>
      </c>
      <c r="P49" s="77">
        <f>D$11+D$12*F49+D$13*F49^2</f>
        <v>-4.2039404216130359E-3</v>
      </c>
      <c r="Q49" s="21">
        <f>+C49-15018.5</f>
        <v>33965.153400000003</v>
      </c>
      <c r="R49" s="20">
        <f>+(P49-G49)^2</f>
        <v>1.3119508730658071E-8</v>
      </c>
      <c r="S49" s="20">
        <v>1</v>
      </c>
      <c r="T49" s="20">
        <f>+S49*R49</f>
        <v>1.3119508730658071E-8</v>
      </c>
      <c r="V49" s="77">
        <f>Q$2+Q$3*F49+Q$4*SIN(RADIANS(Q$5*F49+Q$6))</f>
        <v>-1.1221660215160413E-3</v>
      </c>
      <c r="X49" s="77">
        <f>G49-V49</f>
        <v>-2.9672339760945573E-3</v>
      </c>
    </row>
    <row r="50" spans="1:25" s="20" customFormat="1" ht="12.75" customHeight="1">
      <c r="A50" s="158" t="s">
        <v>204</v>
      </c>
      <c r="B50" s="61" t="str">
        <f>IF(G50=INT(G50),"I","II")</f>
        <v>II</v>
      </c>
      <c r="C50" s="156">
        <v>49061.591200000003</v>
      </c>
      <c r="D50" s="157" t="s">
        <v>518</v>
      </c>
      <c r="E50" s="79">
        <f>+(C50-C$7)/C$8</f>
        <v>3384.9857265794035</v>
      </c>
      <c r="F50" s="17">
        <f>ROUND(2*E50,0)/2</f>
        <v>3385</v>
      </c>
      <c r="G50" s="20">
        <f>+C50-(C$7+F50*C$8)</f>
        <v>-5.9809999947901815E-3</v>
      </c>
      <c r="I50" s="20">
        <f>G50</f>
        <v>-5.9809999947901815E-3</v>
      </c>
      <c r="O50" s="20">
        <f ca="1">+C$11+C$12*F50</f>
        <v>-5.1069203276798217E-2</v>
      </c>
      <c r="P50" s="77">
        <f>D$11+D$12*F50+D$13*F50^2</f>
        <v>-2.7986367198153499E-3</v>
      </c>
      <c r="Q50" s="21">
        <f>+C50-15018.5</f>
        <v>34043.091200000003</v>
      </c>
      <c r="R50" s="20">
        <f>+(P50-G50)^2</f>
        <v>1.0127436013908536E-5</v>
      </c>
      <c r="S50" s="20">
        <v>0.1</v>
      </c>
      <c r="T50" s="20">
        <f>+S50*R50</f>
        <v>1.0127436013908535E-6</v>
      </c>
      <c r="V50" s="77">
        <f>Q$2+Q$3*F50+Q$4*SIN(RADIANS(Q$5*F50+Q$6))</f>
        <v>-1.6769896756349818E-3</v>
      </c>
      <c r="X50" s="77">
        <f>G50-V50</f>
        <v>-4.3040103191551993E-3</v>
      </c>
    </row>
    <row r="51" spans="1:25" s="20" customFormat="1" ht="12.75" customHeight="1">
      <c r="A51" s="64" t="s">
        <v>130</v>
      </c>
      <c r="B51" s="63"/>
      <c r="C51" s="88">
        <v>49074.6</v>
      </c>
      <c r="D51" s="64">
        <v>4.0000000000000001E-3</v>
      </c>
      <c r="E51" s="79">
        <f>+(C51-C$7)/C$8</f>
        <v>3416.0307147019798</v>
      </c>
      <c r="F51" s="17">
        <f>ROUND(2*E51,0)/2</f>
        <v>3416</v>
      </c>
      <c r="G51" s="20">
        <f>+C51-(C$7+F51*C$8)</f>
        <v>1.2870400001702365E-2</v>
      </c>
      <c r="H51" s="23"/>
      <c r="K51" s="28">
        <f>G51</f>
        <v>1.2870400001702365E-2</v>
      </c>
      <c r="P51" s="77">
        <f>D$11+D$12*F51+D$13*F51^2</f>
        <v>-2.5653968198476587E-3</v>
      </c>
      <c r="Q51" s="21">
        <f>+C51-15018.5</f>
        <v>34056.1</v>
      </c>
      <c r="R51" s="20">
        <f>+(P51-G51)^2</f>
        <v>2.3826382351617382E-4</v>
      </c>
      <c r="S51" s="20">
        <v>1</v>
      </c>
      <c r="T51" s="20">
        <f>+S51*R51</f>
        <v>2.3826382351617382E-4</v>
      </c>
      <c r="U51" s="77">
        <f>G51-P51</f>
        <v>1.5435796821550024E-2</v>
      </c>
      <c r="V51" s="77">
        <f>Q$2+Q$3*F51+Q$4*SIN(RADIANS(Q$5*F51+Q$6))</f>
        <v>-1.7702491443598758E-3</v>
      </c>
      <c r="W51" s="77">
        <f>+(U51-V51)^2</f>
        <v>2.9604801778100435E-4</v>
      </c>
      <c r="X51" s="77">
        <f>G51-V51</f>
        <v>1.4640649146062241E-2</v>
      </c>
    </row>
    <row r="52" spans="1:25" s="20" customFormat="1" ht="12.75" customHeight="1">
      <c r="A52" s="64" t="s">
        <v>130</v>
      </c>
      <c r="B52" s="63"/>
      <c r="C52" s="88">
        <v>49075.43</v>
      </c>
      <c r="D52" s="64">
        <v>2E-3</v>
      </c>
      <c r="E52" s="79">
        <f>+(C52-C$7)/C$8</f>
        <v>3418.0114769661241</v>
      </c>
      <c r="F52" s="17">
        <f>ROUND(2*E52,0)/2</f>
        <v>3418</v>
      </c>
      <c r="G52" s="20">
        <f>+C52-(C$7+F52*C$8)</f>
        <v>4.8091999997268431E-3</v>
      </c>
      <c r="H52" s="23"/>
      <c r="K52" s="28">
        <f>G52</f>
        <v>4.8091999997268431E-3</v>
      </c>
      <c r="P52" s="77">
        <f>D$11+D$12*F52+D$13*F52^2</f>
        <v>-2.5503586736808593E-3</v>
      </c>
      <c r="Q52" s="21">
        <f>+C52-15018.5</f>
        <v>34056.93</v>
      </c>
      <c r="R52" s="20">
        <f>+(P52-G52)^2</f>
        <v>5.4163103867330538E-5</v>
      </c>
      <c r="S52" s="20">
        <v>1</v>
      </c>
      <c r="T52" s="20">
        <f>+S52*R52</f>
        <v>5.4163103867330538E-5</v>
      </c>
      <c r="U52" s="77">
        <f>G52-P52</f>
        <v>7.3595586734077024E-3</v>
      </c>
      <c r="V52" s="77">
        <f>Q$2+Q$3*F52+Q$4*SIN(RADIANS(Q$5*F52+Q$6))</f>
        <v>-1.7762713679745003E-3</v>
      </c>
      <c r="W52" s="77">
        <f>+(U52-V52)^2</f>
        <v>8.3463390545021531E-5</v>
      </c>
      <c r="X52" s="77">
        <f>G52-V52</f>
        <v>6.5854713677013432E-3</v>
      </c>
    </row>
    <row r="53" spans="1:25" s="20" customFormat="1" ht="12.75" customHeight="1">
      <c r="A53" s="64" t="s">
        <v>130</v>
      </c>
      <c r="B53" s="63"/>
      <c r="C53" s="88">
        <v>49076.459000000003</v>
      </c>
      <c r="D53" s="64">
        <v>3.0000000000000001E-3</v>
      </c>
      <c r="E53" s="79">
        <f>+(C53-C$7)/C$8</f>
        <v>3420.4671448815511</v>
      </c>
      <c r="F53" s="17">
        <f>ROUND(2*E53,0)/2</f>
        <v>3420.5</v>
      </c>
      <c r="G53" s="20">
        <f>+C53-(C$7+F53*C$8)</f>
        <v>-1.3767299999017268E-2</v>
      </c>
      <c r="H53" s="23"/>
      <c r="K53" s="28">
        <f>G53</f>
        <v>-1.3767299999017268E-2</v>
      </c>
      <c r="P53" s="77">
        <f>D$11+D$12*F53+D$13*F53^2</f>
        <v>-2.5315626255146837E-3</v>
      </c>
      <c r="Q53" s="21">
        <f>+C53-15018.5</f>
        <v>34057.959000000003</v>
      </c>
      <c r="R53" s="20">
        <f>+(P53-G53)^2</f>
        <v>1.2624179432632279E-4</v>
      </c>
      <c r="S53" s="20">
        <v>1</v>
      </c>
      <c r="T53" s="20">
        <f>+S53*R53</f>
        <v>1.2624179432632279E-4</v>
      </c>
      <c r="U53" s="77">
        <f>G53-P53</f>
        <v>-1.1235737373502586E-2</v>
      </c>
      <c r="V53" s="77">
        <f>Q$2+Q$3*F53+Q$4*SIN(RADIANS(Q$5*F53+Q$6))</f>
        <v>-1.7838000196674947E-3</v>
      </c>
      <c r="W53" s="77">
        <f>+(U53-V53)^2</f>
        <v>8.9339119740823085E-5</v>
      </c>
      <c r="X53" s="77">
        <f>G53-V53</f>
        <v>-1.1983499979349773E-2</v>
      </c>
    </row>
    <row r="54" spans="1:25" s="20" customFormat="1" ht="12.75" customHeight="1">
      <c r="A54" s="158" t="s">
        <v>267</v>
      </c>
      <c r="B54" s="61" t="str">
        <f>IF(G54=INT(G54),"I","II")</f>
        <v>I</v>
      </c>
      <c r="C54" s="160">
        <v>49112.391000000003</v>
      </c>
      <c r="D54" s="157" t="s">
        <v>518</v>
      </c>
      <c r="E54" s="79">
        <f>+(C54-C$7)/C$8</f>
        <v>3506.2174456949065</v>
      </c>
      <c r="F54" s="17">
        <f>ROUND(2*E54,0)/2</f>
        <v>3506</v>
      </c>
      <c r="O54" s="20">
        <f ca="1">+C$11+C$12*F54</f>
        <v>-5.0166341516474325E-2</v>
      </c>
      <c r="P54" s="77">
        <f>D$11+D$12*F54+D$13*F54^2</f>
        <v>-1.8898309601398601E-3</v>
      </c>
      <c r="Q54" s="21">
        <f>+C54-15018.5</f>
        <v>34093.891000000003</v>
      </c>
      <c r="R54" s="20">
        <f>+(P54-G54)^2</f>
        <v>3.5714610579031456E-6</v>
      </c>
      <c r="V54" s="77">
        <f>Q$2+Q$3*F54+Q$4*SIN(RADIANS(Q$5*F54+Q$6))</f>
        <v>-2.0417570270550413E-3</v>
      </c>
      <c r="W54" s="77"/>
      <c r="X54" s="77">
        <f>G54-V54</f>
        <v>2.0417570270550413E-3</v>
      </c>
    </row>
    <row r="55" spans="1:25" s="20" customFormat="1" ht="12.75" customHeight="1">
      <c r="A55" s="64" t="s">
        <v>130</v>
      </c>
      <c r="B55" s="63"/>
      <c r="C55" s="88">
        <v>49124.459000000003</v>
      </c>
      <c r="D55" s="64">
        <v>1E-3</v>
      </c>
      <c r="E55" s="79">
        <f>+(C55-C$7)/C$8</f>
        <v>3535.0172517233905</v>
      </c>
      <c r="F55" s="17">
        <f>ROUND(2*E55,0)/2</f>
        <v>3535</v>
      </c>
      <c r="G55" s="20">
        <f>+C55-(C$7+F55*C$8)</f>
        <v>7.2290000025532208E-3</v>
      </c>
      <c r="H55" s="23"/>
      <c r="I55" s="20">
        <f>G55</f>
        <v>7.2290000025532208E-3</v>
      </c>
      <c r="P55" s="77">
        <f>D$11+D$12*F55+D$13*F55^2</f>
        <v>-1.6726500325069615E-3</v>
      </c>
      <c r="Q55" s="21">
        <f>+C55-15018.5</f>
        <v>34105.959000000003</v>
      </c>
      <c r="R55" s="20">
        <f>+(P55-G55)^2</f>
        <v>7.9239373346686958E-5</v>
      </c>
      <c r="S55" s="20">
        <v>0.1</v>
      </c>
      <c r="T55" s="20">
        <f>+S55*R55</f>
        <v>7.9239373346686958E-6</v>
      </c>
      <c r="U55" s="77"/>
      <c r="V55" s="77">
        <f>Q$2+Q$3*F55+Q$4*SIN(RADIANS(Q$5*F55+Q$6))</f>
        <v>-2.1294007921429593E-3</v>
      </c>
      <c r="W55" s="77">
        <f>+(U55-V55)^2</f>
        <v>4.5343477335790624E-6</v>
      </c>
      <c r="X55" s="77">
        <f>G55-V55</f>
        <v>9.3584007946961797E-3</v>
      </c>
    </row>
    <row r="56" spans="1:25" s="20" customFormat="1" ht="12.75" customHeight="1">
      <c r="A56" s="64" t="s">
        <v>131</v>
      </c>
      <c r="B56" s="63"/>
      <c r="C56" s="88">
        <v>49124.659480000002</v>
      </c>
      <c r="D56" s="64">
        <v>1.2E-4</v>
      </c>
      <c r="E56" s="79">
        <f>+(C56-C$7)/C$8</f>
        <v>3535.4956893362987</v>
      </c>
      <c r="F56" s="17">
        <f>ROUND(2*E56,0)/2</f>
        <v>3535.5</v>
      </c>
      <c r="G56" s="20">
        <f>+C56-(C$7+F56*C$8)</f>
        <v>-1.8062999952235259E-3</v>
      </c>
      <c r="H56" s="23"/>
      <c r="K56" s="20">
        <f>G56</f>
        <v>-1.8062999952235259E-3</v>
      </c>
      <c r="N56" s="20">
        <f>G56</f>
        <v>-1.8062999952235259E-3</v>
      </c>
      <c r="P56" s="77">
        <f>D$11+D$12*F56+D$13*F56^2</f>
        <v>-1.6689076768212773E-3</v>
      </c>
      <c r="Q56" s="21">
        <f>+C56-15018.5</f>
        <v>34106.159480000002</v>
      </c>
      <c r="R56" s="20">
        <f>+(P56-G56)^2</f>
        <v>1.8876649155944872E-8</v>
      </c>
      <c r="S56" s="20">
        <v>1</v>
      </c>
      <c r="T56" s="20">
        <f>+S56*R56</f>
        <v>1.8876649155944872E-8</v>
      </c>
      <c r="U56" s="77">
        <f>G56-P56</f>
        <v>-1.3739231840224865E-4</v>
      </c>
      <c r="V56" s="77">
        <f>Q$2+Q$3*F56+Q$4*SIN(RADIANS(Q$5*F56+Q$6))</f>
        <v>-2.1309122894668706E-3</v>
      </c>
      <c r="W56" s="77">
        <f>+(U56-V56)^2</f>
        <v>3.9741218750334913E-6</v>
      </c>
      <c r="X56" s="77">
        <f>G56-V56</f>
        <v>3.246122942433447E-4</v>
      </c>
    </row>
    <row r="57" spans="1:25" s="20" customFormat="1" ht="12.75" customHeight="1">
      <c r="A57" s="155" t="s">
        <v>279</v>
      </c>
      <c r="B57" s="61" t="str">
        <f>IF(G57=INT(G57),"I","II")</f>
        <v>II</v>
      </c>
      <c r="C57" s="156">
        <v>49124.659500000002</v>
      </c>
      <c r="D57" s="157" t="s">
        <v>520</v>
      </c>
      <c r="E57" s="79">
        <f>+(C57-C$7)/C$8</f>
        <v>3535.4957370655088</v>
      </c>
      <c r="F57" s="17">
        <f>ROUND(2*E57,0)/2</f>
        <v>3535.5</v>
      </c>
      <c r="G57" s="20">
        <f>+C57-(C$7+F57*C$8)</f>
        <v>-1.7862999957287684E-3</v>
      </c>
      <c r="J57" s="20">
        <f>G57</f>
        <v>-1.7862999957287684E-3</v>
      </c>
      <c r="O57" s="20">
        <f ca="1">+C$11+C$12*F57</f>
        <v>-4.9946222326973863E-2</v>
      </c>
      <c r="P57" s="77">
        <f>D$11+D$12*F57+D$13*F57^2</f>
        <v>-1.6689076768212773E-3</v>
      </c>
      <c r="Q57" s="21">
        <f>+C57-15018.5</f>
        <v>34106.159500000002</v>
      </c>
      <c r="R57" s="20">
        <f>+(P57-G57)^2</f>
        <v>1.3780956538478103E-8</v>
      </c>
      <c r="S57" s="20">
        <v>1</v>
      </c>
      <c r="T57" s="20">
        <f>+S57*R57</f>
        <v>1.3780956538478103E-8</v>
      </c>
      <c r="U57" s="77">
        <f>G57-P57</f>
        <v>-1.1739231890749114E-4</v>
      </c>
      <c r="V57" s="77">
        <f>Q$2+Q$3*F57+Q$4*SIN(RADIANS(Q$5*F57+Q$6))</f>
        <v>-2.1309122894668706E-3</v>
      </c>
      <c r="W57" s="77">
        <f>+(U57-V57)^2</f>
        <v>4.0542626718414443E-6</v>
      </c>
      <c r="X57" s="77">
        <f>G57-V57</f>
        <v>3.446122937381022E-4</v>
      </c>
    </row>
    <row r="58" spans="1:25" s="20" customFormat="1" ht="12.75" customHeight="1">
      <c r="A58" s="64" t="s">
        <v>130</v>
      </c>
      <c r="B58" s="63"/>
      <c r="C58" s="88">
        <v>49205.366999999998</v>
      </c>
      <c r="D58" s="64">
        <v>6.0000000000000001E-3</v>
      </c>
      <c r="E58" s="79">
        <f>+(C58-C$7)/C$8</f>
        <v>3728.1010026475374</v>
      </c>
      <c r="F58" s="17">
        <f>ROUND(2*E58,0)/2</f>
        <v>3728</v>
      </c>
      <c r="H58" s="23"/>
      <c r="I58" s="24"/>
      <c r="P58" s="77">
        <f>D$11+D$12*F58+D$13*F58^2</f>
        <v>-2.3349872305986454E-4</v>
      </c>
      <c r="Q58" s="21">
        <f>+C58-15018.5</f>
        <v>34186.866999999998</v>
      </c>
      <c r="R58" s="20">
        <f>+(P58-G58)^2</f>
        <v>5.4521653670587317E-8</v>
      </c>
      <c r="U58" s="77"/>
      <c r="V58" s="77">
        <f>Q$2+Q$3*F58+Q$4*SIN(RADIANS(Q$5*F58+Q$6))</f>
        <v>-2.71254414325028E-3</v>
      </c>
      <c r="W58" s="77"/>
      <c r="X58" s="77">
        <f>G58-V58</f>
        <v>2.71254414325028E-3</v>
      </c>
    </row>
    <row r="59" spans="1:25" s="20" customFormat="1" ht="12.75" customHeight="1">
      <c r="A59" s="64" t="s">
        <v>130</v>
      </c>
      <c r="B59" s="63"/>
      <c r="C59" s="88">
        <v>49237.375</v>
      </c>
      <c r="D59" s="64">
        <v>5.0000000000000001E-3</v>
      </c>
      <c r="E59" s="79">
        <f>+(C59-C$7)/C$8</f>
        <v>3804.4868322265743</v>
      </c>
      <c r="F59" s="17">
        <f>ROUND(2*E59,0)/2</f>
        <v>3804.5</v>
      </c>
      <c r="G59" s="20">
        <f>+C59-(C$7+F59*C$8)</f>
        <v>-5.517699995834846E-3</v>
      </c>
      <c r="H59" s="23"/>
      <c r="K59" s="28">
        <f>G59</f>
        <v>-5.517699995834846E-3</v>
      </c>
      <c r="P59" s="77">
        <f>D$11+D$12*F59+D$13*F59^2</f>
        <v>3.3394661867520992E-4</v>
      </c>
      <c r="Q59" s="21">
        <f>+C59-15018.5</f>
        <v>34218.875</v>
      </c>
      <c r="R59" s="20">
        <f>+(P59-G59)^2</f>
        <v>3.4241768101106996E-5</v>
      </c>
      <c r="S59" s="20">
        <v>1</v>
      </c>
      <c r="T59" s="20">
        <f>+S59*R59</f>
        <v>3.4241768101106996E-5</v>
      </c>
      <c r="U59" s="77">
        <f>G59-P59</f>
        <v>-5.851646614510056E-3</v>
      </c>
      <c r="V59" s="77">
        <f>Q$2+Q$3*F59+Q$4*SIN(RADIANS(Q$5*F59+Q$6))</f>
        <v>-2.9426516363196429E-3</v>
      </c>
      <c r="W59" s="77">
        <f>+(U59-V59)^2</f>
        <v>8.4622517831370418E-6</v>
      </c>
      <c r="X59" s="77">
        <f>G59-V59</f>
        <v>-2.5750483595152031E-3</v>
      </c>
    </row>
    <row r="60" spans="1:25" s="20" customFormat="1" ht="12.75" customHeight="1">
      <c r="A60" s="64" t="s">
        <v>132</v>
      </c>
      <c r="B60" s="63"/>
      <c r="C60" s="88">
        <v>49296.264999999999</v>
      </c>
      <c r="D60" s="64">
        <v>3.0000000000000001E-3</v>
      </c>
      <c r="E60" s="79">
        <f>+(C60-C$7)/C$8</f>
        <v>3945.0254945581546</v>
      </c>
      <c r="F60" s="17">
        <f>ROUND(2*E60,0)/2</f>
        <v>3945</v>
      </c>
      <c r="G60" s="20">
        <f>+C60-(C$7+F60*C$8)</f>
        <v>1.0683000000426546E-2</v>
      </c>
      <c r="H60" s="23"/>
      <c r="K60" s="28">
        <f>G60</f>
        <v>1.0683000000426546E-2</v>
      </c>
      <c r="P60" s="77">
        <f>D$11+D$12*F60+D$13*F60^2</f>
        <v>1.3716877200654781E-3</v>
      </c>
      <c r="Q60" s="21">
        <f>+C60-15018.5</f>
        <v>34277.764999999999</v>
      </c>
      <c r="R60" s="20">
        <f>+(P60-G60)^2</f>
        <v>8.6700536382402829E-5</v>
      </c>
      <c r="S60" s="20">
        <v>1</v>
      </c>
      <c r="T60" s="20">
        <f>+S60*R60</f>
        <v>8.6700536382402829E-5</v>
      </c>
      <c r="U60" s="77">
        <f>G60-P60</f>
        <v>9.3113122803610681E-3</v>
      </c>
      <c r="V60" s="77">
        <f>Q$2+Q$3*F60+Q$4*SIN(RADIANS(Q$5*F60+Q$6))</f>
        <v>-3.3617803497821928E-3</v>
      </c>
      <c r="W60" s="77">
        <f>+(U60-V60)^2</f>
        <v>1.6060727681219144E-4</v>
      </c>
      <c r="X60" s="77">
        <f>G60-V60</f>
        <v>1.4044780350208739E-2</v>
      </c>
    </row>
    <row r="61" spans="1:25" s="20" customFormat="1" ht="12.75" customHeight="1">
      <c r="A61" s="64" t="s">
        <v>133</v>
      </c>
      <c r="B61" s="63"/>
      <c r="C61" s="88">
        <v>49780.661999999997</v>
      </c>
      <c r="D61" s="64">
        <v>2E-3</v>
      </c>
      <c r="E61" s="79">
        <f>+(C61-C$7)/C$8</f>
        <v>5101.0198300553648</v>
      </c>
      <c r="F61" s="17">
        <f>ROUND(2*E61,0)/2</f>
        <v>5101</v>
      </c>
      <c r="G61" s="20">
        <f>+C61-(C$7+F61*C$8)</f>
        <v>8.3094000001437962E-3</v>
      </c>
      <c r="H61" s="23"/>
      <c r="K61" s="28">
        <f>G61</f>
        <v>8.3094000001437962E-3</v>
      </c>
      <c r="P61" s="77">
        <f>D$11+D$12*F61+D$13*F61^2</f>
        <v>9.6922124340463496E-3</v>
      </c>
      <c r="Q61" s="21">
        <f>+C61-15018.5</f>
        <v>34762.161999999997</v>
      </c>
      <c r="R61" s="20">
        <f>+(P61-G61)^2</f>
        <v>1.9121702273555037E-6</v>
      </c>
      <c r="S61" s="20">
        <v>1</v>
      </c>
      <c r="T61" s="20">
        <f>+S61*R61</f>
        <v>1.9121702273555037E-6</v>
      </c>
      <c r="U61" s="77">
        <f>G61-P61</f>
        <v>-1.3828124339025534E-3</v>
      </c>
      <c r="V61" s="77">
        <f>Q$2+Q$3*F61+Q$4*SIN(RADIANS(Q$5*F61+Q$6))</f>
        <v>-6.3323253844140004E-3</v>
      </c>
      <c r="W61" s="77">
        <f>+(U61-V61)^2</f>
        <v>2.4497678447280529E-5</v>
      </c>
      <c r="X61" s="77">
        <f>G61-V61</f>
        <v>1.4641725384557797E-2</v>
      </c>
      <c r="Y61"/>
    </row>
    <row r="62" spans="1:25" s="20" customFormat="1" ht="12.75" customHeight="1">
      <c r="A62" s="64" t="s">
        <v>133</v>
      </c>
      <c r="B62" s="63"/>
      <c r="C62" s="88">
        <v>49799.508000000002</v>
      </c>
      <c r="D62" s="64">
        <v>4.0000000000000001E-3</v>
      </c>
      <c r="E62" s="79">
        <f>+(C62-C$7)/C$8</f>
        <v>5145.995065754154</v>
      </c>
      <c r="F62" s="17">
        <f>ROUND(2*E62,0)/2</f>
        <v>5146</v>
      </c>
      <c r="G62" s="20">
        <f>+C62-(C$7+F62*C$8)</f>
        <v>-2.0675999985542148E-3</v>
      </c>
      <c r="H62" s="23"/>
      <c r="K62" s="28">
        <f>G62</f>
        <v>-2.0675999985542148E-3</v>
      </c>
      <c r="P62" s="77">
        <f>D$11+D$12*F62+D$13*F62^2</f>
        <v>1.0008255950950356E-2</v>
      </c>
      <c r="Q62" s="21">
        <f>+C62-15018.5</f>
        <v>34781.008000000002</v>
      </c>
      <c r="R62" s="20">
        <f>+(P62-G62)^2</f>
        <v>1.4582629691318493E-4</v>
      </c>
      <c r="S62" s="20">
        <v>1</v>
      </c>
      <c r="T62" s="20">
        <f>+S62*R62</f>
        <v>1.4582629691318493E-4</v>
      </c>
      <c r="U62" s="77">
        <f>G62-P62</f>
        <v>-1.207585594950457E-2</v>
      </c>
      <c r="V62" s="77">
        <f>Q$2+Q$3*F62+Q$4*SIN(RADIANS(Q$5*F62+Q$6))</f>
        <v>-6.4207701483173282E-3</v>
      </c>
      <c r="W62" s="77">
        <f>+(U62-V62)^2</f>
        <v>3.197999541878955E-5</v>
      </c>
      <c r="X62" s="77">
        <f>G62-V62</f>
        <v>4.3531701497631133E-3</v>
      </c>
    </row>
    <row r="63" spans="1:25" s="20" customFormat="1" ht="12.75" customHeight="1">
      <c r="A63" s="64" t="s">
        <v>134</v>
      </c>
      <c r="B63" s="63"/>
      <c r="C63" s="88">
        <v>49929.4182</v>
      </c>
      <c r="D63" s="64">
        <v>1.1999999999999999E-3</v>
      </c>
      <c r="E63" s="79">
        <f>+(C63-C$7)/C$8</f>
        <v>5456.0206342925812</v>
      </c>
      <c r="F63" s="17">
        <f>ROUND(2*E63,0)/2</f>
        <v>5456</v>
      </c>
      <c r="G63" s="20">
        <f>+C63-(C$7+F63*C$8)</f>
        <v>8.6463999978150241E-3</v>
      </c>
      <c r="H63" s="23"/>
      <c r="K63" s="28">
        <f>G63</f>
        <v>8.6463999978150241E-3</v>
      </c>
      <c r="P63" s="77">
        <f>D$11+D$12*F63+D$13*F63^2</f>
        <v>1.2169455166680793E-2</v>
      </c>
      <c r="Q63" s="21">
        <f>+C63-15018.5</f>
        <v>34910.9182</v>
      </c>
      <c r="R63" s="20">
        <f>+(P63-G63)^2</f>
        <v>1.2411917722871814E-5</v>
      </c>
      <c r="S63" s="20">
        <v>1</v>
      </c>
      <c r="T63" s="20">
        <f>+S63*R63</f>
        <v>1.2411917722871814E-5</v>
      </c>
      <c r="U63" s="77">
        <f>G63-P63</f>
        <v>-3.5230551688657692E-3</v>
      </c>
      <c r="V63" s="77">
        <f>Q$2+Q$3*F63+Q$4*SIN(RADIANS(Q$5*F63+Q$6))</f>
        <v>-6.9550277159375054E-3</v>
      </c>
      <c r="W63" s="77">
        <f>+(U63-V63)^2</f>
        <v>1.1778435563854061E-5</v>
      </c>
      <c r="X63" s="77">
        <f>G63-V63</f>
        <v>1.560142771375253E-2</v>
      </c>
    </row>
    <row r="64" spans="1:25" s="20" customFormat="1" ht="12.75" customHeight="1">
      <c r="A64" s="161" t="s">
        <v>128</v>
      </c>
      <c r="B64" s="162"/>
      <c r="C64" s="163">
        <v>50144.380299999997</v>
      </c>
      <c r="D64" s="161" t="s">
        <v>102</v>
      </c>
      <c r="E64" s="79">
        <f>+(C64-C$7)/C$8</f>
        <v>5969.0192076664516</v>
      </c>
      <c r="F64" s="17">
        <f>ROUND(2*E64,0)/2</f>
        <v>5969</v>
      </c>
      <c r="G64" s="20">
        <f>+C64-(C$7+F64*C$8)</f>
        <v>8.048600000620354E-3</v>
      </c>
      <c r="H64" s="28"/>
      <c r="I64" s="28"/>
      <c r="J64" s="29"/>
      <c r="K64" s="28">
        <f>G64</f>
        <v>8.048600000620354E-3</v>
      </c>
      <c r="L64" s="28"/>
      <c r="P64" s="77">
        <f>D$11+D$12*F64+D$13*F64^2</f>
        <v>1.5684548876112248E-2</v>
      </c>
      <c r="Q64" s="21">
        <f>+C64-15018.5</f>
        <v>35125.880299999997</v>
      </c>
      <c r="R64" s="20">
        <f>+(P64-G64)^2</f>
        <v>5.8307715229125928E-5</v>
      </c>
      <c r="S64" s="20">
        <v>1</v>
      </c>
      <c r="T64" s="20">
        <f>+S64*R64</f>
        <v>5.8307715229125928E-5</v>
      </c>
      <c r="U64" s="77">
        <f>G64-P64</f>
        <v>-7.6359488754918943E-3</v>
      </c>
      <c r="V64" s="77">
        <f>Q$2+Q$3*F64+Q$4*SIN(RADIANS(Q$5*F64+Q$6))</f>
        <v>-7.519238613060612E-3</v>
      </c>
      <c r="W64" s="77">
        <f>+(U64-V64)^2</f>
        <v>1.3621285356778794E-8</v>
      </c>
      <c r="X64" s="77">
        <f>G64-V64</f>
        <v>1.5567838613680966E-2</v>
      </c>
    </row>
    <row r="65" spans="1:25" s="20" customFormat="1" ht="12.75" customHeight="1">
      <c r="A65" s="161" t="s">
        <v>128</v>
      </c>
      <c r="B65" s="162"/>
      <c r="C65" s="163">
        <v>50144.589800000002</v>
      </c>
      <c r="D65" s="161" t="s">
        <v>102</v>
      </c>
      <c r="E65" s="79">
        <f>+(C65-C$7)/C$8</f>
        <v>5969.5191711536163</v>
      </c>
      <c r="F65" s="17">
        <f>ROUND(2*E65,0)/2</f>
        <v>5969.5</v>
      </c>
      <c r="G65" s="20">
        <f>+C65-(C$7+F65*C$8)</f>
        <v>8.0333000005339272E-3</v>
      </c>
      <c r="H65" s="28"/>
      <c r="I65" s="28"/>
      <c r="J65" s="29"/>
      <c r="K65" s="28">
        <f>G65</f>
        <v>8.0333000005339272E-3</v>
      </c>
      <c r="L65" s="28"/>
      <c r="P65" s="77">
        <f>D$11+D$12*F65+D$13*F65^2</f>
        <v>1.5687937589484682E-2</v>
      </c>
      <c r="Q65" s="21">
        <f>+C65-15018.5</f>
        <v>35126.089800000002</v>
      </c>
      <c r="R65" s="20">
        <f>+(P65-G65)^2</f>
        <v>5.8593476618177826E-5</v>
      </c>
      <c r="S65" s="20">
        <v>1</v>
      </c>
      <c r="T65" s="20">
        <f>+S65*R65</f>
        <v>5.8593476618177826E-5</v>
      </c>
      <c r="U65" s="77">
        <f>G65-P65</f>
        <v>-7.6546375889507551E-3</v>
      </c>
      <c r="V65" s="77">
        <f>Q$2+Q$3*F65+Q$4*SIN(RADIANS(Q$5*F65+Q$6))</f>
        <v>-7.5195787965367114E-3</v>
      </c>
      <c r="W65" s="77">
        <f>+(U65-V65)^2</f>
        <v>1.8240877408339733E-8</v>
      </c>
      <c r="X65" s="77">
        <f>G65-V65</f>
        <v>1.5552878797070638E-2</v>
      </c>
      <c r="Y65"/>
    </row>
    <row r="66" spans="1:25" s="20" customFormat="1" ht="12.75" customHeight="1">
      <c r="A66" s="164" t="s">
        <v>128</v>
      </c>
      <c r="B66" s="162"/>
      <c r="C66" s="165">
        <v>50151.503799999999</v>
      </c>
      <c r="D66" s="161" t="s">
        <v>102</v>
      </c>
      <c r="E66" s="79">
        <f>+(C66-C$7)/C$8</f>
        <v>5986.0191594599519</v>
      </c>
      <c r="F66" s="17">
        <f>ROUND(2*E66,0)/2</f>
        <v>5986</v>
      </c>
      <c r="G66" s="20">
        <f>+C66-(C$7+F66*C$8)</f>
        <v>8.0283999996026978E-3</v>
      </c>
      <c r="H66" s="28"/>
      <c r="I66" s="28"/>
      <c r="J66" s="29"/>
      <c r="K66" s="28">
        <f>G66</f>
        <v>8.0283999996026978E-3</v>
      </c>
      <c r="L66" s="28"/>
      <c r="P66" s="77">
        <f>D$11+D$12*F66+D$13*F66^2</f>
        <v>1.5799724376186337E-2</v>
      </c>
      <c r="Q66" s="21">
        <f>+C66-15018.5</f>
        <v>35133.003799999999</v>
      </c>
      <c r="R66" s="20">
        <f>+(P66-G66)^2</f>
        <v>6.0393482566083084E-5</v>
      </c>
      <c r="S66" s="20">
        <v>1</v>
      </c>
      <c r="T66" s="20">
        <f>+S66*R66</f>
        <v>6.0393482566083084E-5</v>
      </c>
      <c r="U66" s="77">
        <f>G66-P66</f>
        <v>-7.7713243765836389E-3</v>
      </c>
      <c r="V66" s="77">
        <f>Q$2+Q$3*F66+Q$4*SIN(RADIANS(Q$5*F66+Q$6))</f>
        <v>-7.5305674038562429E-3</v>
      </c>
      <c r="W66" s="77">
        <f>+(U66-V66)^2</f>
        <v>5.7963919916860093E-8</v>
      </c>
      <c r="X66" s="77">
        <f>G66-V66</f>
        <v>1.555896740345894E-2</v>
      </c>
    </row>
    <row r="67" spans="1:25" s="20" customFormat="1" ht="12.75" customHeight="1">
      <c r="A67" s="64" t="s">
        <v>135</v>
      </c>
      <c r="B67" s="63"/>
      <c r="C67" s="88">
        <v>50171.608899999999</v>
      </c>
      <c r="D67" s="64">
        <v>2.0000000000000001E-4</v>
      </c>
      <c r="E67" s="79">
        <f>+(C67-C$7)/C$8</f>
        <v>6033.9991876488257</v>
      </c>
      <c r="F67" s="17">
        <f>ROUND(2*E67,0)/2</f>
        <v>6034</v>
      </c>
      <c r="G67" s="20">
        <f>+C67-(C$7+F67*C$8)</f>
        <v>-3.4040000173263252E-4</v>
      </c>
      <c r="H67" s="23"/>
      <c r="J67" s="29"/>
      <c r="K67" s="20">
        <f>G67</f>
        <v>-3.4040000173263252E-4</v>
      </c>
      <c r="P67" s="77">
        <f>D$11+D$12*F67+D$13*F67^2</f>
        <v>1.6124472475088199E-2</v>
      </c>
      <c r="Q67" s="21">
        <f>+C67-15018.5</f>
        <v>35153.108899999999</v>
      </c>
      <c r="R67" s="20">
        <f>+(P67-G67)^2</f>
        <v>2.7109202567797213E-4</v>
      </c>
      <c r="S67" s="20">
        <v>1</v>
      </c>
      <c r="T67" s="20">
        <f>+S67*R67</f>
        <v>2.7109202567797213E-4</v>
      </c>
      <c r="U67" s="77">
        <f>G67-P67</f>
        <v>-1.6464872476820831E-2</v>
      </c>
      <c r="V67" s="77">
        <f>Q$2+Q$3*F67+Q$4*SIN(RADIANS(Q$5*F67+Q$6))</f>
        <v>-7.5599044868155229E-3</v>
      </c>
      <c r="W67" s="77">
        <f>+(U67-V67)^2</f>
        <v>7.9298454903019183E-5</v>
      </c>
      <c r="X67" s="77">
        <f>G67-V67</f>
        <v>7.2195044850828904E-3</v>
      </c>
    </row>
    <row r="68" spans="1:25" s="20" customFormat="1" ht="12.75" customHeight="1">
      <c r="A68" s="64" t="s">
        <v>135</v>
      </c>
      <c r="B68" s="63"/>
      <c r="C68" s="88">
        <v>50177.476600000002</v>
      </c>
      <c r="D68" s="64">
        <v>4.0000000000000002E-4</v>
      </c>
      <c r="E68" s="79">
        <f>+(C68-C$7)/C$8</f>
        <v>6048.0022222720791</v>
      </c>
      <c r="F68" s="17">
        <f>ROUND(2*E68,0)/2</f>
        <v>6048</v>
      </c>
      <c r="G68" s="20">
        <f>+C68-(C$7+F68*C$8)</f>
        <v>9.3120000383350998E-4</v>
      </c>
      <c r="H68" s="23"/>
      <c r="K68" s="20">
        <f>G68</f>
        <v>9.3120000383350998E-4</v>
      </c>
      <c r="N68" s="20">
        <f>G68</f>
        <v>9.3120000383350998E-4</v>
      </c>
      <c r="P68" s="77">
        <f>D$11+D$12*F68+D$13*F68^2</f>
        <v>1.6219064556579919E-2</v>
      </c>
      <c r="Q68" s="21">
        <f>+C68-15018.5</f>
        <v>35158.976600000002</v>
      </c>
      <c r="R68" s="20">
        <f>+(P68-G68)^2</f>
        <v>2.3371880258312016E-4</v>
      </c>
      <c r="S68" s="20">
        <v>1</v>
      </c>
      <c r="T68" s="20">
        <f>+S68*R68</f>
        <v>2.3371880258312016E-4</v>
      </c>
      <c r="U68" s="77">
        <f>G68-P68</f>
        <v>-1.5287864552746409E-2</v>
      </c>
      <c r="V68" s="77">
        <f>Q$2+Q$3*F68+Q$4*SIN(RADIANS(Q$5*F68+Q$6))</f>
        <v>-7.5677209207426046E-3</v>
      </c>
      <c r="W68" s="77">
        <f>+(U68-V68)^2</f>
        <v>5.9600617698768896E-5</v>
      </c>
      <c r="X68" s="77">
        <f>G68-V68</f>
        <v>8.4989209245761137E-3</v>
      </c>
      <c r="Y68">
        <v>21000</v>
      </c>
    </row>
    <row r="69" spans="1:25" s="20" customFormat="1" ht="12.75" customHeight="1">
      <c r="A69" s="155" t="s">
        <v>305</v>
      </c>
      <c r="B69" s="61" t="str">
        <f>IF(G69=INT(G69),"I","II")</f>
        <v>II</v>
      </c>
      <c r="C69" s="156">
        <v>50177.476699999999</v>
      </c>
      <c r="D69" s="157" t="s">
        <v>520</v>
      </c>
      <c r="E69" s="79">
        <f>+(C69-C$7)/C$8</f>
        <v>6048.0024609181291</v>
      </c>
      <c r="F69" s="17">
        <f>ROUND(2*E69,0)/2</f>
        <v>6048</v>
      </c>
      <c r="G69" s="20">
        <f>+C69-(C$7+F69*C$8)</f>
        <v>1.0312000013072975E-3</v>
      </c>
      <c r="J69" s="20">
        <f>G69</f>
        <v>1.0312000013072975E-3</v>
      </c>
      <c r="O69" s="20">
        <f ca="1">+C$11+C$12*F69</f>
        <v>-3.1198782882231768E-2</v>
      </c>
      <c r="P69" s="77">
        <f>D$11+D$12*F69+D$13*F69^2</f>
        <v>1.6219064556579919E-2</v>
      </c>
      <c r="Q69" s="21">
        <f>+C69-15018.5</f>
        <v>35158.976699999999</v>
      </c>
      <c r="R69" s="20">
        <f>+(P69-G69)^2</f>
        <v>2.3067122974930644E-4</v>
      </c>
      <c r="S69" s="20">
        <v>1</v>
      </c>
      <c r="T69" s="20">
        <f>+S69*R69</f>
        <v>2.3067122974930644E-4</v>
      </c>
      <c r="U69" s="77">
        <f>G69-P69</f>
        <v>-1.5187864555272622E-2</v>
      </c>
      <c r="V69" s="77">
        <f>Q$2+Q$3*F69+Q$4*SIN(RADIANS(Q$5*F69+Q$6))</f>
        <v>-7.5677209207426046E-3</v>
      </c>
      <c r="W69" s="77">
        <f>+(U69-V69)^2</f>
        <v>5.8066589010868341E-5</v>
      </c>
      <c r="X69" s="77">
        <f>G69-V69</f>
        <v>8.5989209220499012E-3</v>
      </c>
      <c r="Y69"/>
    </row>
    <row r="70" spans="1:25" s="20" customFormat="1" ht="12.75" customHeight="1">
      <c r="A70" s="64" t="s">
        <v>135</v>
      </c>
      <c r="B70" s="63"/>
      <c r="C70" s="88">
        <v>50178.524700000002</v>
      </c>
      <c r="D70" s="64">
        <v>4.0000000000000002E-4</v>
      </c>
      <c r="E70" s="79">
        <f>+(C70-C$7)/C$8</f>
        <v>6050.5034715841821</v>
      </c>
      <c r="F70" s="17">
        <f>ROUND(2*E70,0)/2</f>
        <v>6050.5</v>
      </c>
      <c r="G70" s="20">
        <f>+C70-(C$7+F70*C$8)</f>
        <v>1.4547000027960166E-3</v>
      </c>
      <c r="H70" s="23"/>
      <c r="K70" s="20">
        <f>G70</f>
        <v>1.4547000027960166E-3</v>
      </c>
      <c r="N70" s="20">
        <f>G70</f>
        <v>1.4547000027960166E-3</v>
      </c>
      <c r="P70" s="77">
        <f>D$11+D$12*F70+D$13*F70^2</f>
        <v>1.6235950006381571E-2</v>
      </c>
      <c r="Q70" s="21">
        <f>+C70-15018.5</f>
        <v>35160.024700000002</v>
      </c>
      <c r="R70" s="20">
        <f>+(P70-G70)^2</f>
        <v>2.1848535166849796E-4</v>
      </c>
      <c r="S70" s="20">
        <v>1</v>
      </c>
      <c r="T70" s="20">
        <f>+S70*R70</f>
        <v>2.1848535166849796E-4</v>
      </c>
      <c r="U70" s="77">
        <f>G70-P70</f>
        <v>-1.4781250003585555E-2</v>
      </c>
      <c r="V70" s="77">
        <f>Q$2+Q$3*F70+Q$4*SIN(RADIANS(Q$5*F70+Q$6))</f>
        <v>-7.5690814252939616E-3</v>
      </c>
      <c r="W70" s="77">
        <f>+(U70-V70)^2</f>
        <v>5.2015375601696578E-5</v>
      </c>
      <c r="X70" s="77">
        <f>G70-V70</f>
        <v>9.0237814280899782E-3</v>
      </c>
    </row>
    <row r="71" spans="1:25" s="20" customFormat="1" ht="12.75" customHeight="1">
      <c r="A71" s="79" t="s">
        <v>119</v>
      </c>
      <c r="B71" s="63"/>
      <c r="C71" s="88">
        <v>50200.535000000003</v>
      </c>
      <c r="D71" s="64">
        <v>3.0000000000000001E-3</v>
      </c>
      <c r="E71" s="79">
        <f>+(C71-C$7)/C$8</f>
        <v>6103.0301844304549</v>
      </c>
      <c r="F71" s="17">
        <f>ROUND(2*E71,0)/2</f>
        <v>6103</v>
      </c>
      <c r="G71" s="20">
        <f>+C71-(C$7+F71*C$8)</f>
        <v>1.2648200005060062E-2</v>
      </c>
      <c r="K71" s="28">
        <f>G71</f>
        <v>1.2648200005060062E-2</v>
      </c>
      <c r="P71" s="77">
        <f>D$11+D$12*F71+D$13*F71^2</f>
        <v>1.6590124919685728E-2</v>
      </c>
      <c r="Q71" s="21">
        <f>+C71-15018.5</f>
        <v>35182.035000000003</v>
      </c>
      <c r="R71" s="20">
        <f>+(P71-G71)^2</f>
        <v>1.5538772032546568E-5</v>
      </c>
      <c r="S71" s="20">
        <v>1</v>
      </c>
      <c r="T71" s="20">
        <f>+S71*R71</f>
        <v>1.5538772032546568E-5</v>
      </c>
      <c r="U71" s="77">
        <f>G71-P71</f>
        <v>-3.9419249146256663E-3</v>
      </c>
      <c r="V71" s="77">
        <f>Q$2+Q$3*F71+Q$4*SIN(RADIANS(Q$5*F71+Q$6))</f>
        <v>-7.5951741552423404E-3</v>
      </c>
      <c r="W71" s="77">
        <f>+(U71-V71)^2</f>
        <v>1.3346230014066305E-5</v>
      </c>
      <c r="X71" s="77">
        <f>G71-V71</f>
        <v>2.0243374160302401E-2</v>
      </c>
    </row>
    <row r="72" spans="1:25" s="20" customFormat="1" ht="12.75" customHeight="1">
      <c r="A72" s="64" t="s">
        <v>136</v>
      </c>
      <c r="B72" s="63"/>
      <c r="C72" s="88">
        <v>50207.440399999999</v>
      </c>
      <c r="D72" s="64">
        <v>4.0000000000000002E-4</v>
      </c>
      <c r="E72" s="79">
        <f>+(C72-C$7)/C$8</f>
        <v>6119.5096491759796</v>
      </c>
      <c r="F72" s="17">
        <f>ROUND(2*E72,0)/2</f>
        <v>6119.5</v>
      </c>
      <c r="G72" s="20">
        <f>+C72-(C$7+F72*C$8)</f>
        <v>4.0433000031043775E-3</v>
      </c>
      <c r="H72" s="23"/>
      <c r="K72" s="20">
        <f>G72</f>
        <v>4.0433000031043775E-3</v>
      </c>
      <c r="N72" s="20">
        <f>G72</f>
        <v>4.0433000031043775E-3</v>
      </c>
      <c r="P72" s="77">
        <f>D$11+D$12*F72+D$13*F72^2</f>
        <v>1.6701271619612108E-2</v>
      </c>
      <c r="Q72" s="21">
        <f>+C72-15018.5</f>
        <v>35188.940399999999</v>
      </c>
      <c r="R72" s="20">
        <f>+(P72-G72)^2</f>
        <v>1.6022424544431533E-4</v>
      </c>
      <c r="S72" s="20">
        <v>1</v>
      </c>
      <c r="T72" s="20">
        <f>+S72*R72</f>
        <v>1.6022424544431533E-4</v>
      </c>
      <c r="U72" s="77">
        <f>G72-P72</f>
        <v>-1.2657971616507731E-2</v>
      </c>
      <c r="V72" s="77">
        <f>Q$2+Q$3*F72+Q$4*SIN(RADIANS(Q$5*F72+Q$6))</f>
        <v>-7.6023947115460427E-3</v>
      </c>
      <c r="W72" s="77">
        <f>+(U72-V72)^2</f>
        <v>2.5558857841982001E-5</v>
      </c>
      <c r="X72" s="77">
        <f>G72-V72</f>
        <v>1.164569471465042E-2</v>
      </c>
    </row>
    <row r="73" spans="1:25" s="20" customFormat="1" ht="12.75" customHeight="1">
      <c r="A73" s="64" t="s">
        <v>136</v>
      </c>
      <c r="B73" s="63"/>
      <c r="C73" s="88">
        <v>50228.589200000002</v>
      </c>
      <c r="D73" s="64">
        <v>2.7000000000000001E-3</v>
      </c>
      <c r="E73" s="79">
        <f>+(C73-C$7)/C$8</f>
        <v>6169.9804262505004</v>
      </c>
      <c r="F73" s="17">
        <f>ROUND(2*E73,0)/2</f>
        <v>6170</v>
      </c>
      <c r="G73" s="20">
        <f>+C73-(C$7+F73*C$8)</f>
        <v>-8.2019999972544611E-3</v>
      </c>
      <c r="H73" s="23"/>
      <c r="K73" s="28">
        <f>G73</f>
        <v>-8.2019999972544611E-3</v>
      </c>
      <c r="N73" s="20">
        <f>G73</f>
        <v>-8.2019999972544611E-3</v>
      </c>
      <c r="P73" s="77">
        <f>D$11+D$12*F73+D$13*F73^2</f>
        <v>1.7040956285337493E-2</v>
      </c>
      <c r="Q73" s="21">
        <f>+C73-15018.5</f>
        <v>35210.089200000002</v>
      </c>
      <c r="R73" s="20">
        <f>+(P73-G73)^2</f>
        <v>6.3720684188484859E-4</v>
      </c>
      <c r="S73" s="20">
        <v>1</v>
      </c>
      <c r="T73" s="20">
        <f>+S73*R73</f>
        <v>6.3720684188484859E-4</v>
      </c>
      <c r="U73" s="77">
        <f>G73-P73</f>
        <v>-2.5242956282591954E-2</v>
      </c>
      <c r="V73" s="77">
        <f>Q$2+Q$3*F73+Q$4*SIN(RADIANS(Q$5*F73+Q$6))</f>
        <v>-7.6215674499381519E-3</v>
      </c>
      <c r="W73" s="77">
        <f>+(U73-V73)^2</f>
        <v>3.1051334439157613E-4</v>
      </c>
      <c r="X73" s="77">
        <f>G73-V73</f>
        <v>-5.8043254731630911E-4</v>
      </c>
    </row>
    <row r="74" spans="1:25" s="20" customFormat="1" ht="12.75" customHeight="1">
      <c r="A74" s="161" t="s">
        <v>129</v>
      </c>
      <c r="B74" s="162"/>
      <c r="C74" s="163">
        <v>50516.487200000003</v>
      </c>
      <c r="D74" s="161">
        <v>5.0000000000000001E-4</v>
      </c>
      <c r="E74" s="79">
        <f>+(C74-C$7)/C$8</f>
        <v>6857.0376483245</v>
      </c>
      <c r="F74" s="17">
        <f>ROUND(2*E74,0)/2</f>
        <v>6857</v>
      </c>
      <c r="G74" s="20">
        <f>+C74-(C$7+F74*C$8)</f>
        <v>1.5775800005940255E-2</v>
      </c>
      <c r="H74" s="28"/>
      <c r="I74" s="28"/>
      <c r="J74" s="29"/>
      <c r="K74" s="20">
        <f>G74</f>
        <v>1.5775800005940255E-2</v>
      </c>
      <c r="L74" s="28"/>
      <c r="P74" s="77">
        <f>D$11+D$12*F74+D$13*F74^2</f>
        <v>2.1588398687071221E-2</v>
      </c>
      <c r="Q74" s="21">
        <f>+C74-15018.5</f>
        <v>35497.987200000003</v>
      </c>
      <c r="R74" s="20">
        <f>+(P74-G74)^2</f>
        <v>3.378630342788545E-5</v>
      </c>
      <c r="S74" s="20">
        <v>1</v>
      </c>
      <c r="T74" s="20">
        <f>+S74*R74</f>
        <v>3.378630342788545E-5</v>
      </c>
      <c r="U74" s="77">
        <f>G74-P74</f>
        <v>-5.8125986811309663E-3</v>
      </c>
      <c r="V74" s="77">
        <f>Q$2+Q$3*F74+Q$4*SIN(RADIANS(Q$5*F74+Q$6))</f>
        <v>-7.4372753896194618E-3</v>
      </c>
      <c r="W74" s="77">
        <f>+(U74-V74)^2</f>
        <v>2.6395744071050119E-6</v>
      </c>
      <c r="X74" s="77">
        <f>G74-V74</f>
        <v>2.3213075395559717E-2</v>
      </c>
      <c r="Y74"/>
    </row>
    <row r="75" spans="1:25" s="20" customFormat="1" ht="12.75" customHeight="1">
      <c r="A75" s="79" t="s">
        <v>119</v>
      </c>
      <c r="B75" s="63" t="s">
        <v>117</v>
      </c>
      <c r="C75" s="88">
        <v>50538.485999999997</v>
      </c>
      <c r="D75" s="64">
        <v>6.0000000000000001E-3</v>
      </c>
      <c r="E75" s="79">
        <f>+(C75-C$7)/C$8</f>
        <v>6909.5369168743237</v>
      </c>
      <c r="F75" s="17">
        <f>ROUND(2*E75,0)/2</f>
        <v>6909.5</v>
      </c>
      <c r="G75" s="20">
        <f>+C75-(C$7+F75*C$8)</f>
        <v>1.5469300000404473E-2</v>
      </c>
      <c r="K75" s="28">
        <f>G75</f>
        <v>1.5469300000404473E-2</v>
      </c>
      <c r="P75" s="77">
        <f>D$11+D$12*F75+D$13*F75^2</f>
        <v>2.1930269855432158E-2</v>
      </c>
      <c r="Q75" s="21">
        <f>+C75-15018.5</f>
        <v>35519.985999999997</v>
      </c>
      <c r="R75" s="20">
        <f>+(P75-G75)^2</f>
        <v>4.1744131467576462E-5</v>
      </c>
      <c r="S75" s="20">
        <v>1</v>
      </c>
      <c r="T75" s="20">
        <f>+S75*R75</f>
        <v>4.1744131467576462E-5</v>
      </c>
      <c r="U75" s="77">
        <f>G75-P75</f>
        <v>-6.4609698550276845E-3</v>
      </c>
      <c r="V75" s="77">
        <f>Q$2+Q$3*F75+Q$4*SIN(RADIANS(Q$5*F75+Q$6))</f>
        <v>-7.3890479694924821E-3</v>
      </c>
      <c r="W75" s="77">
        <f>+(U75-V75)^2</f>
        <v>8.613289865485339E-7</v>
      </c>
      <c r="X75" s="77">
        <f>G75-V75</f>
        <v>2.2858347969896955E-2</v>
      </c>
      <c r="Y75"/>
    </row>
    <row r="76" spans="1:25" s="20" customFormat="1" ht="12.75" customHeight="1">
      <c r="A76" s="166" t="s">
        <v>122</v>
      </c>
      <c r="B76" s="63"/>
      <c r="C76" s="88">
        <f>+C59</f>
        <v>49237.375</v>
      </c>
      <c r="D76" s="64" t="s">
        <v>102</v>
      </c>
      <c r="E76" s="79">
        <f>+(C76-C$7)/C$8</f>
        <v>3804.4868322265743</v>
      </c>
      <c r="F76" s="17">
        <f>ROUND(2*E76,0)/2</f>
        <v>3804.5</v>
      </c>
      <c r="G76" s="20">
        <f>+C76-(C$7+F76*C$8)</f>
        <v>-5.517699995834846E-3</v>
      </c>
      <c r="K76" s="28">
        <f>G76</f>
        <v>-5.517699995834846E-3</v>
      </c>
      <c r="P76" s="77">
        <f>D$11+D$12*F76+D$13*F76^2</f>
        <v>3.3394661867520992E-4</v>
      </c>
      <c r="Q76" s="21">
        <f>+C76-15018.5</f>
        <v>34218.875</v>
      </c>
      <c r="R76" s="20">
        <f>+(P76-G76)^2</f>
        <v>3.4241768101106996E-5</v>
      </c>
      <c r="S76" s="20">
        <v>1</v>
      </c>
      <c r="T76" s="20">
        <f>+S76*R76</f>
        <v>3.4241768101106996E-5</v>
      </c>
      <c r="U76" s="77">
        <f>G76-P76</f>
        <v>-5.851646614510056E-3</v>
      </c>
      <c r="V76" s="77">
        <f>Q$2+Q$3*F76+Q$4*SIN(RADIANS(Q$5*F76+Q$6))</f>
        <v>-2.9426516363196429E-3</v>
      </c>
      <c r="W76" s="77">
        <f>+(U76-V76)^2</f>
        <v>8.4622517831370418E-6</v>
      </c>
      <c r="X76" s="77">
        <f>G76-V76</f>
        <v>-2.5750483595152031E-3</v>
      </c>
    </row>
    <row r="77" spans="1:25" s="20" customFormat="1" ht="12.75" customHeight="1">
      <c r="A77" s="161" t="s">
        <v>129</v>
      </c>
      <c r="B77" s="162"/>
      <c r="C77" s="163">
        <v>50541.420400000003</v>
      </c>
      <c r="D77" s="161">
        <v>1E-3</v>
      </c>
      <c r="E77" s="79">
        <f>+(C77-C$7)/C$8</f>
        <v>6916.5397467392686</v>
      </c>
      <c r="F77" s="17">
        <f>ROUND(2*E77,0)/2</f>
        <v>6916.5</v>
      </c>
      <c r="G77" s="20">
        <f>+C77-(C$7+F77*C$8)</f>
        <v>1.6655100000207312E-2</v>
      </c>
      <c r="H77" s="28"/>
      <c r="I77" s="28"/>
      <c r="J77" s="29"/>
      <c r="K77" s="28">
        <f>G77</f>
        <v>1.6655100000207312E-2</v>
      </c>
      <c r="L77" s="28"/>
      <c r="P77" s="77">
        <f>D$11+D$12*F77+D$13*F77^2</f>
        <v>2.1975792163491017E-2</v>
      </c>
      <c r="Q77" s="21">
        <f>+C77-15018.5</f>
        <v>35522.920400000003</v>
      </c>
      <c r="R77" s="20">
        <f>+(P77-G77)^2</f>
        <v>2.8309765096428625E-5</v>
      </c>
      <c r="S77" s="20">
        <v>1</v>
      </c>
      <c r="T77" s="20">
        <f>+S77*R77</f>
        <v>2.8309765096428625E-5</v>
      </c>
      <c r="U77" s="77">
        <f>G77-P77</f>
        <v>-5.3206921632837044E-3</v>
      </c>
      <c r="V77" s="77">
        <f>Q$2+Q$3*F77+Q$4*SIN(RADIANS(Q$5*F77+Q$6))</f>
        <v>-7.3822561605531058E-3</v>
      </c>
      <c r="W77" s="77">
        <f>+(U77-V77)^2</f>
        <v>4.2500461148373922E-6</v>
      </c>
      <c r="X77" s="77">
        <f>G77-V77</f>
        <v>2.4037356160760418E-2</v>
      </c>
    </row>
    <row r="78" spans="1:25" s="20" customFormat="1" ht="12.75" customHeight="1">
      <c r="A78" s="79" t="s">
        <v>121</v>
      </c>
      <c r="B78" s="63" t="s">
        <v>117</v>
      </c>
      <c r="C78" s="88">
        <v>50556.499000000003</v>
      </c>
      <c r="D78" s="64">
        <v>2E-3</v>
      </c>
      <c r="E78" s="79">
        <f>+(C78-C$7)/C$8</f>
        <v>6952.524230927298</v>
      </c>
      <c r="F78" s="17">
        <f>ROUND(2*E78,0)/2</f>
        <v>6952.5</v>
      </c>
      <c r="G78" s="20">
        <f>+C78-(C$7+F78*C$8)</f>
        <v>1.0153500006708782E-2</v>
      </c>
      <c r="K78" s="28">
        <f>G78</f>
        <v>1.0153500006708782E-2</v>
      </c>
      <c r="P78" s="77">
        <f>D$11+D$12*F78+D$13*F78^2</f>
        <v>2.2209681977626662E-2</v>
      </c>
      <c r="Q78" s="21">
        <f>+C78-15018.5</f>
        <v>35537.999000000003</v>
      </c>
      <c r="R78" s="20">
        <f>+(P78-G78)^2</f>
        <v>1.4535152371588533E-4</v>
      </c>
      <c r="S78" s="20">
        <v>1</v>
      </c>
      <c r="T78" s="20">
        <f>+S78*R78</f>
        <v>1.4535152371588533E-4</v>
      </c>
      <c r="U78" s="77">
        <f>G78-P78</f>
        <v>-1.205618197091788E-2</v>
      </c>
      <c r="V78" s="77">
        <f>Q$2+Q$3*F78+Q$4*SIN(RADIANS(Q$5*F78+Q$6))</f>
        <v>-7.3459880148972079E-3</v>
      </c>
      <c r="W78" s="77">
        <f>+(U78-V78)^2</f>
        <v>2.2185927103333667E-5</v>
      </c>
      <c r="X78" s="77">
        <f>G78-V78</f>
        <v>1.7499488021605988E-2</v>
      </c>
    </row>
    <row r="79" spans="1:25" s="20" customFormat="1" ht="12.75" customHeight="1">
      <c r="A79" s="64" t="s">
        <v>137</v>
      </c>
      <c r="B79" s="63"/>
      <c r="C79" s="88">
        <v>51030.440999999999</v>
      </c>
      <c r="D79" s="64">
        <v>5.0000000000000001E-3</v>
      </c>
      <c r="E79" s="79">
        <f>+(C79-C$7)/C$8</f>
        <v>8083.5681212780164</v>
      </c>
      <c r="F79" s="17">
        <f>ROUND(2*E79,0)/2</f>
        <v>8083.5</v>
      </c>
      <c r="G79" s="20">
        <f>+C79-(C$7+F79*C$8)</f>
        <v>2.854490000026999E-2</v>
      </c>
      <c r="H79" s="23"/>
      <c r="K79" s="28">
        <f>G79</f>
        <v>2.854490000026999E-2</v>
      </c>
      <c r="P79" s="77">
        <f>D$11+D$12*F79+D$13*F79^2</f>
        <v>2.936595187634277E-2</v>
      </c>
      <c r="Q79" s="21">
        <f>+C79-15018.5</f>
        <v>36011.940999999999</v>
      </c>
      <c r="R79" s="20">
        <f>+(P79-G79)^2</f>
        <v>6.7412618320263171E-7</v>
      </c>
      <c r="S79" s="20">
        <v>1</v>
      </c>
      <c r="T79" s="20">
        <f>+S79*R79</f>
        <v>6.7412618320263171E-7</v>
      </c>
      <c r="U79" s="77">
        <f>G79-P79</f>
        <v>-8.2105187607278002E-4</v>
      </c>
      <c r="V79" s="77">
        <f>Q$2+Q$3*F79+Q$4*SIN(RADIANS(Q$5*F79+Q$6))</f>
        <v>-5.1516934058698192E-3</v>
      </c>
      <c r="W79" s="77">
        <f>+(U79-V79)^2</f>
        <v>1.875445605960284E-5</v>
      </c>
      <c r="X79" s="77">
        <f>G79-V79</f>
        <v>3.3696593406139813E-2</v>
      </c>
    </row>
    <row r="80" spans="1:25" s="20" customFormat="1" ht="12.75" customHeight="1">
      <c r="A80" s="155" t="s">
        <v>324</v>
      </c>
      <c r="B80" s="61" t="str">
        <f>IF(G80=INT(G80),"I","II")</f>
        <v>II</v>
      </c>
      <c r="C80" s="156">
        <v>51326.489200000004</v>
      </c>
      <c r="D80" s="157" t="s">
        <v>520</v>
      </c>
      <c r="E80" s="79">
        <f>+(C80-C$7)/C$8</f>
        <v>8790.0754742016561</v>
      </c>
      <c r="F80" s="17">
        <f>ROUND(2*E80,0)/2</f>
        <v>8790</v>
      </c>
      <c r="G80" s="20">
        <f>+C80-(C$7+F80*C$8)</f>
        <v>3.1626000003598165E-2</v>
      </c>
      <c r="J80" s="20">
        <f>G80</f>
        <v>3.1626000003598165E-2</v>
      </c>
      <c r="O80" s="20">
        <f ca="1">+C$11+C$12*F80</f>
        <v>-1.0738890759850545E-2</v>
      </c>
      <c r="P80" s="77">
        <f>D$11+D$12*F80+D$13*F80^2</f>
        <v>3.3647629782675222E-2</v>
      </c>
      <c r="Q80" s="21">
        <f>+C80-15018.5</f>
        <v>36307.989200000004</v>
      </c>
      <c r="R80" s="20">
        <f>+(P80-G80)^2</f>
        <v>4.0869869636511492E-6</v>
      </c>
      <c r="S80" s="20">
        <v>1</v>
      </c>
      <c r="T80" s="20">
        <f>+S80*R80</f>
        <v>4.0869869636511492E-6</v>
      </c>
      <c r="U80" s="77">
        <f>G80-P80</f>
        <v>-2.0216297790770568E-3</v>
      </c>
      <c r="V80" s="77">
        <f>Q$2+Q$3*F80+Q$4*SIN(RADIANS(Q$5*F80+Q$6))</f>
        <v>-2.9608719597610097E-3</v>
      </c>
      <c r="W80" s="77">
        <f>+(U80-V80)^2</f>
        <v>8.8217587397594727E-7</v>
      </c>
      <c r="X80" s="77">
        <f>G80-V80</f>
        <v>3.4586871963359175E-2</v>
      </c>
    </row>
    <row r="81" spans="1:25" s="20" customFormat="1" ht="12.75" customHeight="1">
      <c r="A81" s="79" t="s">
        <v>116</v>
      </c>
      <c r="B81" s="63"/>
      <c r="C81" s="88">
        <v>51326.489399999999</v>
      </c>
      <c r="D81" s="64">
        <v>4.0000000000000002E-4</v>
      </c>
      <c r="E81" s="79">
        <f>+(C81-C$7)/C$8</f>
        <v>8790.0759514937563</v>
      </c>
      <c r="F81" s="17">
        <f>ROUND(2*E81,0)/2</f>
        <v>8790</v>
      </c>
      <c r="G81" s="20">
        <f>+C81-(C$7+F81*C$8)</f>
        <v>3.182599999854574E-2</v>
      </c>
      <c r="H81" s="23"/>
      <c r="I81" s="29"/>
      <c r="J81" s="29"/>
      <c r="K81" s="20">
        <f>G81</f>
        <v>3.182599999854574E-2</v>
      </c>
      <c r="P81" s="77">
        <f>D$11+D$12*F81+D$13*F81^2</f>
        <v>3.3647629782675222E-2</v>
      </c>
      <c r="Q81" s="21">
        <f>+C81-15018.5</f>
        <v>36307.989399999999</v>
      </c>
      <c r="R81" s="20">
        <f>+(P81-G81)^2</f>
        <v>3.3183350704276225E-6</v>
      </c>
      <c r="S81" s="20">
        <v>1</v>
      </c>
      <c r="T81" s="20">
        <f>+S81*R81</f>
        <v>3.3183350704276225E-6</v>
      </c>
      <c r="U81" s="77">
        <f>G81-P81</f>
        <v>-1.8216297841294818E-3</v>
      </c>
      <c r="V81" s="77">
        <f>Q$2+Q$3*F81+Q$4*SIN(RADIANS(Q$5*F81+Q$6))</f>
        <v>-2.9608719597610097E-3</v>
      </c>
      <c r="W81" s="77">
        <f>+(U81-V81)^2</f>
        <v>1.2978727347376571E-6</v>
      </c>
      <c r="X81" s="77">
        <f>G81-V81</f>
        <v>3.478687195830675E-2</v>
      </c>
      <c r="Y81">
        <v>20000</v>
      </c>
    </row>
    <row r="82" spans="1:25" s="20" customFormat="1" ht="12.75" customHeight="1">
      <c r="A82" s="155" t="s">
        <v>324</v>
      </c>
      <c r="B82" s="61" t="str">
        <f>IF(G82=INT(G82),"I","II")</f>
        <v>II</v>
      </c>
      <c r="C82" s="156">
        <v>51326.489699999998</v>
      </c>
      <c r="D82" s="157" t="s">
        <v>520</v>
      </c>
      <c r="E82" s="79">
        <f>+(C82-C$7)/C$8</f>
        <v>8790.0766674319239</v>
      </c>
      <c r="F82" s="17">
        <f>ROUND(2*E82,0)/2</f>
        <v>8790</v>
      </c>
      <c r="G82" s="20">
        <f>+C82-(C$7+F82*C$8)</f>
        <v>3.212599999824306E-2</v>
      </c>
      <c r="J82" s="20">
        <f>G82</f>
        <v>3.212599999824306E-2</v>
      </c>
      <c r="O82" s="20">
        <f ca="1">+C$11+C$12*F82</f>
        <v>-1.0738890759850545E-2</v>
      </c>
      <c r="P82" s="77">
        <f>D$11+D$12*F82+D$13*F82^2</f>
        <v>3.3647629782675222E-2</v>
      </c>
      <c r="Q82" s="21">
        <f>+C82-15018.5</f>
        <v>36307.989699999998</v>
      </c>
      <c r="R82" s="20">
        <f>+(P82-G82)^2</f>
        <v>2.3153572008710667E-6</v>
      </c>
      <c r="S82" s="20">
        <v>1</v>
      </c>
      <c r="T82" s="20">
        <f>+S82*R82</f>
        <v>2.3153572008710667E-6</v>
      </c>
      <c r="U82" s="77">
        <f>G82-P82</f>
        <v>-1.5216297844321616E-3</v>
      </c>
      <c r="V82" s="77">
        <f>Q$2+Q$3*F82+Q$4*SIN(RADIANS(Q$5*F82+Q$6))</f>
        <v>-2.9608719597610097E-3</v>
      </c>
      <c r="W82" s="77">
        <f>+(U82-V82)^2</f>
        <v>2.0714180392453148E-6</v>
      </c>
      <c r="X82" s="77">
        <f>G82-V82</f>
        <v>3.5086871958004071E-2</v>
      </c>
      <c r="Y82"/>
    </row>
    <row r="83" spans="1:25" s="20" customFormat="1" ht="12.75" customHeight="1">
      <c r="A83" s="64" t="s">
        <v>137</v>
      </c>
      <c r="B83" s="63"/>
      <c r="C83" s="88">
        <v>51327.534</v>
      </c>
      <c r="D83" s="64">
        <v>4.0000000000000001E-3</v>
      </c>
      <c r="E83" s="79">
        <f>+(C83-C$7)/C$8</f>
        <v>8792.5688481939051</v>
      </c>
      <c r="F83" s="17">
        <f>ROUND(2*E83,0)/2</f>
        <v>8792.5</v>
      </c>
      <c r="G83" s="20">
        <f>+C83-(C$7+F83*C$8)</f>
        <v>2.8849499998614192E-2</v>
      </c>
      <c r="H83" s="23"/>
      <c r="K83" s="28">
        <f>G83</f>
        <v>2.8849499998614192E-2</v>
      </c>
      <c r="P83" s="77">
        <f>D$11+D$12*F83+D$13*F83^2</f>
        <v>3.3662523270227632E-2</v>
      </c>
      <c r="Q83" s="21">
        <f>+C83-15018.5</f>
        <v>36309.034</v>
      </c>
      <c r="R83" s="20">
        <f>+(P83-G83)^2</f>
        <v>2.3165193013092538E-5</v>
      </c>
      <c r="S83" s="20">
        <v>1</v>
      </c>
      <c r="T83" s="20">
        <f>+S83*R83</f>
        <v>2.3165193013092538E-5</v>
      </c>
      <c r="U83" s="77">
        <f>G83-P83</f>
        <v>-4.8130232716134397E-3</v>
      </c>
      <c r="V83" s="77">
        <f>Q$2+Q$3*F83+Q$4*SIN(RADIANS(Q$5*F83+Q$6))</f>
        <v>-2.9523849621821315E-3</v>
      </c>
      <c r="W83" s="77">
        <f>+(U83-V83)^2</f>
        <v>3.4619749185233968E-6</v>
      </c>
      <c r="X83" s="77">
        <f>G83-V83</f>
        <v>3.180188496079632E-2</v>
      </c>
    </row>
    <row r="84" spans="1:25" s="20" customFormat="1" ht="12.75" customHeight="1">
      <c r="A84" s="64" t="s">
        <v>137</v>
      </c>
      <c r="B84" s="63"/>
      <c r="C84" s="88">
        <v>51425.387999999999</v>
      </c>
      <c r="D84" s="64">
        <v>3.0000000000000001E-3</v>
      </c>
      <c r="E84" s="79">
        <f>+(C84-C$7)/C$8</f>
        <v>9026.0935597543466</v>
      </c>
      <c r="F84" s="17">
        <f>ROUND(2*E84,0)/2</f>
        <v>9026</v>
      </c>
      <c r="G84" s="20">
        <f>+C84-(C$7+F84*C$8)</f>
        <v>3.9204399996378925E-2</v>
      </c>
      <c r="H84" s="23"/>
      <c r="K84" s="28">
        <f>G84</f>
        <v>3.9204399996378925E-2</v>
      </c>
      <c r="P84" s="77">
        <f>D$11+D$12*F84+D$13*F84^2</f>
        <v>3.5045568510780695E-2</v>
      </c>
      <c r="Q84" s="21">
        <f>+C84-15018.5</f>
        <v>36406.887999999999</v>
      </c>
      <c r="R84" s="20">
        <f>+(P84-G84)^2</f>
        <v>1.7295879325603182E-5</v>
      </c>
      <c r="S84" s="20">
        <v>1</v>
      </c>
      <c r="T84" s="20">
        <f>+S84*R84</f>
        <v>1.7295879325603182E-5</v>
      </c>
      <c r="U84" s="77">
        <f>G84-P84</f>
        <v>4.15883148559823E-3</v>
      </c>
      <c r="V84" s="77">
        <f>Q$2+Q$3*F84+Q$4*SIN(RADIANS(Q$5*F84+Q$6))</f>
        <v>-2.1442696607851409E-3</v>
      </c>
      <c r="W84" s="77">
        <f>+(U84-V84)^2</f>
        <v>3.9729084061539364E-5</v>
      </c>
      <c r="X84" s="77">
        <f>G84-V84</f>
        <v>4.1348669657164064E-2</v>
      </c>
    </row>
    <row r="85" spans="1:25" s="20" customFormat="1" ht="12.75" customHeight="1">
      <c r="A85" s="155" t="s">
        <v>335</v>
      </c>
      <c r="B85" s="61" t="str">
        <f>IF(G85=INT(G85),"I","II")</f>
        <v>II</v>
      </c>
      <c r="C85" s="156">
        <v>51425.406000000003</v>
      </c>
      <c r="D85" s="157" t="s">
        <v>518</v>
      </c>
      <c r="E85" s="79">
        <f>+(C85-C$7)/C$8</f>
        <v>9026.136516044422</v>
      </c>
      <c r="F85" s="17">
        <f>ROUND(2*E85,0)/2</f>
        <v>9026</v>
      </c>
      <c r="G85" s="20">
        <f>+C85-(C$7+F85*C$8)</f>
        <v>5.7204400000046007E-2</v>
      </c>
      <c r="I85" s="20">
        <f>G85</f>
        <v>5.7204400000046007E-2</v>
      </c>
      <c r="O85" s="20">
        <f ca="1">+C$11+C$12*F85</f>
        <v>-8.9779372438469063E-3</v>
      </c>
      <c r="P85" s="77">
        <f>D$11+D$12*F85+D$13*F85^2</f>
        <v>3.5045568510780695E-2</v>
      </c>
      <c r="Q85" s="21">
        <f>+C85-15018.5</f>
        <v>36406.906000000003</v>
      </c>
      <c r="R85" s="20">
        <f>+(P85-G85)^2</f>
        <v>4.91013812969656E-4</v>
      </c>
      <c r="S85" s="20">
        <v>0.1</v>
      </c>
      <c r="T85" s="20">
        <f>+S85*R85</f>
        <v>4.9101381296965603E-5</v>
      </c>
      <c r="V85" s="77">
        <f>Q$2+Q$3*F85+Q$4*SIN(RADIANS(Q$5*F85+Q$6))</f>
        <v>-2.1442696607851409E-3</v>
      </c>
      <c r="W85" s="77"/>
      <c r="X85" s="77">
        <f>G85-V85</f>
        <v>5.9348669660831146E-2</v>
      </c>
    </row>
    <row r="86" spans="1:25" s="20" customFormat="1" ht="12.75" customHeight="1">
      <c r="A86" s="64" t="s">
        <v>137</v>
      </c>
      <c r="B86" s="63"/>
      <c r="C86" s="88">
        <v>51430.411999999997</v>
      </c>
      <c r="D86" s="64">
        <v>4.0000000000000001E-3</v>
      </c>
      <c r="E86" s="79">
        <f>+(C86-C$7)/C$8</f>
        <v>9038.0831376037877</v>
      </c>
      <c r="F86" s="17">
        <f>ROUND(2*E86,0)/2</f>
        <v>9038</v>
      </c>
      <c r="G86" s="20">
        <f>+C86-(C$7+F86*C$8)</f>
        <v>3.4837200000765733E-2</v>
      </c>
      <c r="H86" s="23"/>
      <c r="K86" s="28">
        <f>G86</f>
        <v>3.4837200000765733E-2</v>
      </c>
      <c r="P86" s="77">
        <f>D$11+D$12*F86+D$13*F86^2</f>
        <v>3.5116217750093104E-2</v>
      </c>
      <c r="Q86" s="21">
        <f>+C86-15018.5</f>
        <v>36411.911999999997</v>
      </c>
      <c r="R86" s="20">
        <f>+(P86-G86)^2</f>
        <v>7.7850904439711329E-8</v>
      </c>
      <c r="S86" s="20">
        <v>1</v>
      </c>
      <c r="T86" s="20">
        <f>+S86*R86</f>
        <v>7.7850904439711329E-8</v>
      </c>
      <c r="U86" s="77">
        <f>G86-P86</f>
        <v>-2.7901774932737045E-4</v>
      </c>
      <c r="V86" s="77">
        <f>Q$2+Q$3*F86+Q$4*SIN(RADIANS(Q$5*F86+Q$6))</f>
        <v>-2.1020239697498817E-3</v>
      </c>
      <c r="W86" s="77">
        <f>+(U86-V86)^2</f>
        <v>3.3233516796991698E-6</v>
      </c>
      <c r="X86" s="77">
        <f>G86-V86</f>
        <v>3.6939223970515613E-2</v>
      </c>
      <c r="Y86"/>
    </row>
    <row r="87" spans="1:25" s="20" customFormat="1" ht="12.75" customHeight="1">
      <c r="A87" s="166" t="s">
        <v>116</v>
      </c>
      <c r="B87" s="162"/>
      <c r="C87" s="88">
        <v>51430.419000000002</v>
      </c>
      <c r="D87" s="64">
        <v>8.0000000000000002E-3</v>
      </c>
      <c r="E87" s="79">
        <f>+(C87-C$7)/C$8</f>
        <v>9038.0998428277144</v>
      </c>
      <c r="F87" s="17">
        <f>ROUND(2*E87,0)/2</f>
        <v>9038</v>
      </c>
      <c r="G87" s="20">
        <f>+C87-(C$7+F87*C$8)</f>
        <v>4.18372000058298E-2</v>
      </c>
      <c r="H87" s="23"/>
      <c r="I87" s="30"/>
      <c r="J87" s="29"/>
      <c r="K87" s="28">
        <f>G87</f>
        <v>4.18372000058298E-2</v>
      </c>
      <c r="P87" s="77">
        <f>D$11+D$12*F87+D$13*F87^2</f>
        <v>3.5116217750093104E-2</v>
      </c>
      <c r="Q87" s="21">
        <f>+C87-15018.5</f>
        <v>36411.919000000002</v>
      </c>
      <c r="R87" s="20">
        <f>+(P87-G87)^2</f>
        <v>4.5171602481927525E-5</v>
      </c>
      <c r="S87" s="20">
        <v>1</v>
      </c>
      <c r="T87" s="20">
        <f>+S87*R87</f>
        <v>4.5171602481927525E-5</v>
      </c>
      <c r="U87" s="77">
        <f>G87-P87</f>
        <v>6.7209822557366961E-3</v>
      </c>
      <c r="V87" s="77">
        <f>Q$2+Q$3*F87+Q$4*SIN(RADIANS(Q$5*F87+Q$6))</f>
        <v>-2.1020239697498817E-3</v>
      </c>
      <c r="W87" s="77">
        <f>+(U87-V87)^2</f>
        <v>7.7845438854974927E-5</v>
      </c>
      <c r="X87" s="77">
        <f>G87-V87</f>
        <v>4.3939223975579679E-2</v>
      </c>
    </row>
    <row r="88" spans="1:25" s="20" customFormat="1" ht="12.75" customHeight="1">
      <c r="A88" s="166" t="s">
        <v>116</v>
      </c>
      <c r="B88" s="162"/>
      <c r="C88" s="88">
        <v>51433.355000000003</v>
      </c>
      <c r="D88" s="64">
        <v>5.0000000000000001E-3</v>
      </c>
      <c r="E88" s="79">
        <f>+(C88-C$7)/C$8</f>
        <v>9045.1064910295427</v>
      </c>
      <c r="F88" s="17">
        <f>ROUND(2*E88,0)/2</f>
        <v>9045</v>
      </c>
      <c r="G88" s="20">
        <f>+C88-(C$7+F88*C$8)</f>
        <v>4.4623000001593027E-2</v>
      </c>
      <c r="H88" s="23"/>
      <c r="I88" s="30"/>
      <c r="J88" s="29"/>
      <c r="K88" s="28">
        <f>G88</f>
        <v>4.4623000001593027E-2</v>
      </c>
      <c r="P88" s="77">
        <f>D$11+D$12*F88+D$13*F88^2</f>
        <v>3.5157410482436036E-2</v>
      </c>
      <c r="Q88" s="21">
        <f>+C88-15018.5</f>
        <v>36414.855000000003</v>
      </c>
      <c r="R88" s="20">
        <f>+(P88-G88)^2</f>
        <v>8.9597384945174684E-5</v>
      </c>
      <c r="S88" s="20">
        <v>1</v>
      </c>
      <c r="T88" s="20">
        <f>+S88*R88</f>
        <v>8.9597384945174684E-5</v>
      </c>
      <c r="U88" s="77">
        <f>G88-P88</f>
        <v>9.4655895191569916E-3</v>
      </c>
      <c r="V88" s="77">
        <f>Q$2+Q$3*F88+Q$4*SIN(RADIANS(Q$5*F88+Q$6))</f>
        <v>-2.0773534591582406E-3</v>
      </c>
      <c r="W88" s="77">
        <f>+(U88-V88)^2</f>
        <v>1.3323953260063691E-4</v>
      </c>
      <c r="X88" s="77">
        <f>G88-V88</f>
        <v>4.670035346075127E-2</v>
      </c>
    </row>
    <row r="89" spans="1:25" s="20" customFormat="1" ht="12.75" customHeight="1">
      <c r="A89" s="155" t="s">
        <v>335</v>
      </c>
      <c r="B89" s="61" t="str">
        <f>IF(G89=INT(G89),"I","II")</f>
        <v>II</v>
      </c>
      <c r="C89" s="156">
        <v>51660.464999999997</v>
      </c>
      <c r="D89" s="157" t="s">
        <v>518</v>
      </c>
      <c r="E89" s="79">
        <f>+(C89-C$7)/C$8</f>
        <v>9587.095548630572</v>
      </c>
      <c r="F89" s="17">
        <f>ROUND(2*E89,0)/2</f>
        <v>9587</v>
      </c>
      <c r="G89" s="20">
        <f>+C89-(C$7+F89*C$8)</f>
        <v>4.003779999766266E-2</v>
      </c>
      <c r="I89" s="20">
        <f>G89</f>
        <v>4.003779999766266E-2</v>
      </c>
      <c r="O89" s="20">
        <f ca="1">+C$11+C$12*F89</f>
        <v>-4.7919418096179223E-3</v>
      </c>
      <c r="P89" s="77">
        <f>D$11+D$12*F89+D$13*F89^2</f>
        <v>3.8303671910255938E-2</v>
      </c>
      <c r="Q89" s="21">
        <f>+C89-15018.5</f>
        <v>36641.964999999997</v>
      </c>
      <c r="R89" s="20">
        <f>+(P89-G89)^2</f>
        <v>3.0072002235328962E-6</v>
      </c>
      <c r="S89" s="20">
        <v>0.1</v>
      </c>
      <c r="T89" s="20">
        <f>+S89*R89</f>
        <v>3.0072002235328964E-7</v>
      </c>
      <c r="V89" s="77">
        <f>Q$2+Q$3*F89+Q$4*SIN(RADIANS(Q$5*F89+Q$6))</f>
        <v>-1.3219583914690083E-4</v>
      </c>
      <c r="W89" s="77"/>
      <c r="X89" s="77">
        <f>G89-V89</f>
        <v>4.0169995836809559E-2</v>
      </c>
    </row>
    <row r="90" spans="1:25" s="20" customFormat="1" ht="12.75" customHeight="1">
      <c r="A90" s="167" t="s">
        <v>139</v>
      </c>
      <c r="B90" s="63"/>
      <c r="C90" s="88">
        <v>51664.443099999997</v>
      </c>
      <c r="D90" s="64">
        <v>2.0000000000000001E-4</v>
      </c>
      <c r="E90" s="79">
        <f>+(C90-C$7)/C$8</f>
        <v>9596.5891273811449</v>
      </c>
      <c r="F90" s="17">
        <f>ROUND(2*E90,0)/2</f>
        <v>9596.5</v>
      </c>
      <c r="G90" s="20">
        <f>+C90-(C$7+F90*C$8)</f>
        <v>3.734709999844199E-2</v>
      </c>
      <c r="H90" s="23"/>
      <c r="J90" s="29"/>
      <c r="K90" s="20">
        <f>G90</f>
        <v>3.734709999844199E-2</v>
      </c>
      <c r="P90" s="77">
        <f>D$11+D$12*F90+D$13*F90^2</f>
        <v>3.8358057334375251E-2</v>
      </c>
      <c r="Q90" s="21">
        <f>+C90-15018.5</f>
        <v>36645.943099999997</v>
      </c>
      <c r="R90" s="20">
        <f>+(P90-G90)^2</f>
        <v>1.0220347350772746E-6</v>
      </c>
      <c r="S90" s="20">
        <v>1</v>
      </c>
      <c r="T90" s="20">
        <f>+S90*R90</f>
        <v>1.0220347350772746E-6</v>
      </c>
      <c r="U90" s="77">
        <f>G90-P90</f>
        <v>-1.0109573359332602E-3</v>
      </c>
      <c r="V90" s="77">
        <f>Q$2+Q$3*F90+Q$4*SIN(RADIANS(Q$5*F90+Q$6))</f>
        <v>-9.7943893381308514E-5</v>
      </c>
      <c r="W90" s="77">
        <f>+(U90-V90)^2</f>
        <v>8.3359354628056605E-7</v>
      </c>
      <c r="X90" s="77">
        <f>G90-V90</f>
        <v>3.74450438918233E-2</v>
      </c>
    </row>
    <row r="91" spans="1:25" s="20" customFormat="1" ht="12.75" customHeight="1">
      <c r="A91" s="167" t="s">
        <v>139</v>
      </c>
      <c r="B91" s="63"/>
      <c r="C91" s="88">
        <v>51668.4211</v>
      </c>
      <c r="D91" s="64">
        <v>5.9999999999999995E-4</v>
      </c>
      <c r="E91" s="79">
        <f>+(C91-C$7)/C$8</f>
        <v>9606.0824674856685</v>
      </c>
      <c r="F91" s="17">
        <f>ROUND(2*E91,0)/2</f>
        <v>9606</v>
      </c>
      <c r="G91" s="20">
        <f>+C91-(C$7+F91*C$8)</f>
        <v>3.4556400001747534E-2</v>
      </c>
      <c r="H91" s="23"/>
      <c r="J91" s="29"/>
      <c r="K91" s="20">
        <f>G91</f>
        <v>3.4556400001747534E-2</v>
      </c>
      <c r="P91" s="77">
        <f>D$11+D$12*F91+D$13*F91^2</f>
        <v>3.8412416533171005E-2</v>
      </c>
      <c r="Q91" s="21">
        <f>+C91-15018.5</f>
        <v>36649.9211</v>
      </c>
      <c r="R91" s="20">
        <f>+(P91-G91)^2</f>
        <v>1.48688634906111E-5</v>
      </c>
      <c r="S91" s="20">
        <v>1</v>
      </c>
      <c r="T91" s="20">
        <f>+S91*R91</f>
        <v>1.48688634906111E-5</v>
      </c>
      <c r="U91" s="77">
        <f>G91-P91</f>
        <v>-3.8560165314234715E-3</v>
      </c>
      <c r="V91" s="77">
        <f>Q$2+Q$3*F91+Q$4*SIN(RADIANS(Q$5*F91+Q$6))</f>
        <v>-6.3702409097879875E-5</v>
      </c>
      <c r="W91" s="77">
        <f>+(U91-V91)^2</f>
        <v>1.4381646402390122E-5</v>
      </c>
      <c r="X91" s="77">
        <f>G91-V91</f>
        <v>3.4620102410845413E-2</v>
      </c>
      <c r="Y91"/>
    </row>
    <row r="92" spans="1:25" s="20" customFormat="1" ht="12.75" customHeight="1">
      <c r="A92" s="155" t="s">
        <v>335</v>
      </c>
      <c r="B92" s="61" t="str">
        <f>IF(G92=INT(G92),"I","II")</f>
        <v>II</v>
      </c>
      <c r="C92" s="156">
        <v>51670.531000000003</v>
      </c>
      <c r="D92" s="157" t="s">
        <v>518</v>
      </c>
      <c r="E92" s="79">
        <f>+(C92-C$7)/C$8</f>
        <v>9611.117660619544</v>
      </c>
      <c r="F92" s="17">
        <f>ROUND(2*E92,0)/2</f>
        <v>9611</v>
      </c>
      <c r="G92" s="20">
        <f>+C92-(C$7+F92*C$8)</f>
        <v>4.9303400002827402E-2</v>
      </c>
      <c r="I92" s="20">
        <f>G92</f>
        <v>4.9303400002827402E-2</v>
      </c>
      <c r="O92" s="20">
        <f ca="1">+C$11+C$12*F92</f>
        <v>-4.6128617910412839E-3</v>
      </c>
      <c r="P92" s="77">
        <f>D$11+D$12*F92+D$13*F92^2</f>
        <v>3.8441016104083126E-2</v>
      </c>
      <c r="Q92" s="21">
        <f>+C92-15018.5</f>
        <v>36652.031000000003</v>
      </c>
      <c r="R92" s="20">
        <f>+(P92-G92)^2</f>
        <v>1.1799138396369892E-4</v>
      </c>
      <c r="S92" s="20">
        <v>0.1</v>
      </c>
      <c r="T92" s="20">
        <f>+S92*R92</f>
        <v>1.1799138396369892E-5</v>
      </c>
      <c r="V92" s="77">
        <f>Q$2+Q$3*F92+Q$4*SIN(RADIANS(Q$5*F92+Q$6))</f>
        <v>-4.5685050286550322E-5</v>
      </c>
      <c r="W92" s="77"/>
      <c r="X92" s="77">
        <f>G92-V92</f>
        <v>4.9349085053113952E-2</v>
      </c>
    </row>
    <row r="93" spans="1:25" s="20" customFormat="1" ht="12.75" customHeight="1">
      <c r="A93" s="167" t="s">
        <v>138</v>
      </c>
      <c r="B93" s="63"/>
      <c r="C93" s="88">
        <v>51722.474999999999</v>
      </c>
      <c r="D93" s="64">
        <v>3.0000000000000001E-3</v>
      </c>
      <c r="E93" s="79">
        <f>+(C93-C$7)/C$8</f>
        <v>9735.0799679068768</v>
      </c>
      <c r="F93" s="17">
        <f>ROUND(2*E93,0)/2</f>
        <v>9735</v>
      </c>
      <c r="G93" s="20">
        <f>+C93-(C$7+F93*C$8)</f>
        <v>3.3509000000776723E-2</v>
      </c>
      <c r="H93" s="23"/>
      <c r="K93" s="28">
        <f>G93</f>
        <v>3.3509000000776723E-2</v>
      </c>
      <c r="N93" s="20">
        <f>G93</f>
        <v>3.3509000000776723E-2</v>
      </c>
      <c r="P93" s="77">
        <f>D$11+D$12*F93+D$13*F93^2</f>
        <v>3.9147961361453654E-2</v>
      </c>
      <c r="Q93" s="21">
        <f>+C93-15018.5</f>
        <v>36703.974999999999</v>
      </c>
      <c r="R93" s="20">
        <f>+(P93-G93)^2</f>
        <v>3.1797885227207421E-5</v>
      </c>
      <c r="S93" s="20">
        <v>1</v>
      </c>
      <c r="T93" s="20">
        <f>+S93*R93</f>
        <v>3.1797885227207421E-5</v>
      </c>
      <c r="U93" s="77">
        <f>G93-P93</f>
        <v>-5.6389613606769307E-3</v>
      </c>
      <c r="V93" s="77">
        <f>Q$2+Q$3*F93+Q$4*SIN(RADIANS(Q$5*F93+Q$6))</f>
        <v>3.9981101739604904E-4</v>
      </c>
      <c r="W93" s="77">
        <f>+(U93-V93)^2</f>
        <v>3.6466771834177191E-5</v>
      </c>
      <c r="X93" s="77">
        <f>G93-V93</f>
        <v>3.3109188983380673E-2</v>
      </c>
    </row>
    <row r="94" spans="1:25" s="20" customFormat="1" ht="12.75" customHeight="1">
      <c r="A94" s="166" t="s">
        <v>144</v>
      </c>
      <c r="B94" s="63" t="s">
        <v>143</v>
      </c>
      <c r="C94" s="88">
        <v>51722.474999999999</v>
      </c>
      <c r="D94" s="88">
        <v>5.0000000000000001E-3</v>
      </c>
      <c r="E94" s="79">
        <f>+(C94-C$7)/C$8</f>
        <v>9735.0799679068768</v>
      </c>
      <c r="F94" s="17">
        <f>ROUND(2*E94,0)/2</f>
        <v>9735</v>
      </c>
      <c r="G94" s="20">
        <f>+C94-(C$7+F94*C$8)</f>
        <v>3.3509000000776723E-2</v>
      </c>
      <c r="K94" s="28">
        <f>G94</f>
        <v>3.3509000000776723E-2</v>
      </c>
      <c r="P94" s="77">
        <f>D$11+D$12*F94+D$13*F94^2</f>
        <v>3.9147961361453654E-2</v>
      </c>
      <c r="Q94" s="21">
        <f>+C94-15018.5</f>
        <v>36703.974999999999</v>
      </c>
      <c r="R94" s="20">
        <f>+(P94-G94)^2</f>
        <v>3.1797885227207421E-5</v>
      </c>
      <c r="S94" s="20">
        <v>1</v>
      </c>
      <c r="T94" s="20">
        <f>+S94*R94</f>
        <v>3.1797885227207421E-5</v>
      </c>
      <c r="U94" s="77">
        <f>G94-P94</f>
        <v>-5.6389613606769307E-3</v>
      </c>
      <c r="V94" s="77">
        <f>Q$2+Q$3*F94+Q$4*SIN(RADIANS(Q$5*F94+Q$6))</f>
        <v>3.9981101739604904E-4</v>
      </c>
      <c r="W94" s="77">
        <f>+(U94-V94)^2</f>
        <v>3.6466771834177191E-5</v>
      </c>
      <c r="X94" s="77">
        <f>G94-V94</f>
        <v>3.3109188983380673E-2</v>
      </c>
      <c r="Y94" s="77"/>
    </row>
    <row r="95" spans="1:25" s="20" customFormat="1" ht="12.75" customHeight="1">
      <c r="A95" s="155" t="s">
        <v>354</v>
      </c>
      <c r="B95" s="61" t="str">
        <f>IF(G95=INT(G95),"I","II")</f>
        <v>II</v>
      </c>
      <c r="C95" s="156">
        <v>51782.402000000002</v>
      </c>
      <c r="D95" s="157" t="s">
        <v>518</v>
      </c>
      <c r="E95" s="79">
        <f>+(C95-C$7)/C$8</f>
        <v>9878.0933898383628</v>
      </c>
      <c r="F95" s="17">
        <f>ROUND(2*E95,0)/2</f>
        <v>9878</v>
      </c>
      <c r="G95" s="20">
        <f>+C95-(C$7+F95*C$8)</f>
        <v>3.9133199999923818E-2</v>
      </c>
      <c r="I95" s="20">
        <f>G95</f>
        <v>3.9133199999923818E-2</v>
      </c>
      <c r="O95" s="20">
        <f ca="1">+C$11+C$12*F95</f>
        <v>-2.6205965843761475E-3</v>
      </c>
      <c r="P95" s="77">
        <f>D$11+D$12*F95+D$13*F95^2</f>
        <v>3.9957681457282852E-2</v>
      </c>
      <c r="Q95" s="21">
        <f>+C95-15018.5</f>
        <v>36763.902000000002</v>
      </c>
      <c r="R95" s="20">
        <f>+(P95-G95)^2</f>
        <v>6.7976967352887746E-7</v>
      </c>
      <c r="S95" s="20">
        <v>0.1</v>
      </c>
      <c r="T95" s="20">
        <f>+S95*R95</f>
        <v>6.7976967352887743E-8</v>
      </c>
      <c r="V95" s="77">
        <f>Q$2+Q$3*F95+Q$4*SIN(RADIANS(Q$5*F95+Q$6))</f>
        <v>9.0876329876889974E-4</v>
      </c>
      <c r="W95" s="77"/>
      <c r="X95" s="77">
        <f>G95-V95</f>
        <v>3.8224436701154919E-2</v>
      </c>
      <c r="Y95" s="77"/>
    </row>
    <row r="96" spans="1:25" s="20" customFormat="1" ht="12.75" customHeight="1">
      <c r="A96" s="155" t="s">
        <v>324</v>
      </c>
      <c r="B96" s="61" t="str">
        <f>IF(G96=INT(G96),"I","II")</f>
        <v>II</v>
      </c>
      <c r="C96" s="156">
        <v>51786.385999999999</v>
      </c>
      <c r="D96" s="157" t="s">
        <v>520</v>
      </c>
      <c r="E96" s="79">
        <f>+(C96-C$7)/C$8</f>
        <v>9887.6010487062267</v>
      </c>
      <c r="F96" s="17">
        <f>ROUND(2*E96,0)/2</f>
        <v>9887.5</v>
      </c>
      <c r="G96" s="20">
        <f>+C96-(C$7+F96*C$8)</f>
        <v>4.2342499997175764E-2</v>
      </c>
      <c r="J96" s="20">
        <f>G96</f>
        <v>4.2342499997175764E-2</v>
      </c>
      <c r="O96" s="20">
        <f ca="1">+C$11+C$12*F96</f>
        <v>-2.549710743689565E-3</v>
      </c>
      <c r="P96" s="77">
        <f>D$11+D$12*F96+D$13*F96^2</f>
        <v>4.0011263558333163E-2</v>
      </c>
      <c r="Q96" s="21">
        <f>+C96-15018.5</f>
        <v>36767.885999999999</v>
      </c>
      <c r="R96" s="20">
        <f>+(P96-G96)^2</f>
        <v>5.4346633337875345E-6</v>
      </c>
      <c r="S96" s="20">
        <v>1</v>
      </c>
      <c r="T96" s="20">
        <f>+S96*R96</f>
        <v>5.4346633337875345E-6</v>
      </c>
      <c r="U96" s="77">
        <f>G96-P96</f>
        <v>2.3312364388426016E-3</v>
      </c>
      <c r="V96" s="77">
        <f>Q$2+Q$3*F96+Q$4*SIN(RADIANS(Q$5*F96+Q$6))</f>
        <v>9.4233032908423242E-4</v>
      </c>
      <c r="W96" s="77">
        <f>+(U96-V96)^2</f>
        <v>1.9290601817241269E-6</v>
      </c>
      <c r="X96" s="77">
        <f>G96-V96</f>
        <v>4.1400169668091534E-2</v>
      </c>
      <c r="Y96" s="77"/>
    </row>
    <row r="97" spans="1:25" s="20" customFormat="1" ht="12.75" customHeight="1">
      <c r="A97" s="166" t="s">
        <v>116</v>
      </c>
      <c r="B97" s="162" t="s">
        <v>117</v>
      </c>
      <c r="C97" s="88">
        <v>51786.387000000002</v>
      </c>
      <c r="D97" s="64">
        <v>2E-3</v>
      </c>
      <c r="E97" s="79">
        <f>+(C97-C$7)/C$8</f>
        <v>9887.603435166795</v>
      </c>
      <c r="F97" s="17">
        <f>ROUND(2*E97,0)/2</f>
        <v>9887.5</v>
      </c>
      <c r="G97" s="20">
        <f>+C97-(C$7+F97*C$8)</f>
        <v>4.334250000101747E-2</v>
      </c>
      <c r="H97" s="23"/>
      <c r="I97" s="29"/>
      <c r="J97" s="29"/>
      <c r="K97" s="28">
        <f>G97</f>
        <v>4.334250000101747E-2</v>
      </c>
      <c r="P97" s="77">
        <f>D$11+D$12*F97+D$13*F97^2</f>
        <v>4.0011263558333163E-2</v>
      </c>
      <c r="Q97" s="21">
        <f>+C97-15018.5</f>
        <v>36767.887000000002</v>
      </c>
      <c r="R97" s="20">
        <f>+(P97-G97)^2</f>
        <v>1.1097136237067997E-5</v>
      </c>
      <c r="S97" s="20">
        <v>1</v>
      </c>
      <c r="T97" s="20">
        <f>+S97*R97</f>
        <v>1.1097136237067997E-5</v>
      </c>
      <c r="U97" s="77">
        <f>G97-P97</f>
        <v>3.3312364426843072E-3</v>
      </c>
      <c r="V97" s="77">
        <f>Q$2+Q$3*F97+Q$4*SIN(RADIANS(Q$5*F97+Q$6))</f>
        <v>9.4233032908423242E-4</v>
      </c>
      <c r="W97" s="77">
        <f>+(U97-V97)^2</f>
        <v>5.7068724195958135E-6</v>
      </c>
      <c r="X97" s="77">
        <f>G97-V97</f>
        <v>4.240016967193324E-2</v>
      </c>
      <c r="Y97">
        <v>19000</v>
      </c>
    </row>
    <row r="98" spans="1:25" s="20" customFormat="1" ht="12.75" customHeight="1">
      <c r="A98" s="155" t="s">
        <v>354</v>
      </c>
      <c r="B98" s="61" t="str">
        <f>IF(G98=INT(G98),"I","II")</f>
        <v>II</v>
      </c>
      <c r="C98" s="156">
        <v>51816.355000000003</v>
      </c>
      <c r="D98" s="157" t="s">
        <v>518</v>
      </c>
      <c r="E98" s="79">
        <f>+(C98-C$7)/C$8</f>
        <v>9959.1208852050531</v>
      </c>
      <c r="F98" s="17">
        <f>ROUND(2*E98,0)/2</f>
        <v>9959</v>
      </c>
      <c r="G98" s="20">
        <f>+C98-(C$7+F98*C$8)</f>
        <v>5.0654600003326777E-2</v>
      </c>
      <c r="I98" s="20">
        <f>G98</f>
        <v>5.0654600003326777E-2</v>
      </c>
      <c r="O98" s="20">
        <f ca="1">+C$11+C$12*F98</f>
        <v>-2.0162015216799861E-3</v>
      </c>
      <c r="P98" s="77">
        <f>D$11+D$12*F98+D$13*F98^2</f>
        <v>4.041369790911125E-2</v>
      </c>
      <c r="Q98" s="21">
        <f>+C98-15018.5</f>
        <v>36797.855000000003</v>
      </c>
      <c r="R98" s="20">
        <f>+(P98-G98)^2</f>
        <v>1.0487607570330798E-4</v>
      </c>
      <c r="S98" s="20">
        <v>0.1</v>
      </c>
      <c r="T98" s="20">
        <f>+S98*R98</f>
        <v>1.0487607570330799E-5</v>
      </c>
      <c r="V98" s="77">
        <f>Q$2+Q$3*F98+Q$4*SIN(RADIANS(Q$5*F98+Q$6))</f>
        <v>1.1937894771359219E-3</v>
      </c>
      <c r="W98" s="77"/>
      <c r="X98" s="77">
        <f>G98-V98</f>
        <v>4.9460810526190856E-2</v>
      </c>
      <c r="Y98"/>
    </row>
    <row r="99" spans="1:25" s="20" customFormat="1" ht="12.75" customHeight="1">
      <c r="A99" s="155" t="s">
        <v>354</v>
      </c>
      <c r="B99" s="61" t="str">
        <f>IF(G99=INT(G99),"I","II")</f>
        <v>II</v>
      </c>
      <c r="C99" s="156">
        <v>52053.51</v>
      </c>
      <c r="D99" s="157" t="s">
        <v>518</v>
      </c>
      <c r="E99" s="79">
        <f>+(C99-C$7)/C$8</f>
        <v>10525.081939123307</v>
      </c>
      <c r="F99" s="17">
        <f>ROUND(2*E99,0)/2</f>
        <v>10525</v>
      </c>
      <c r="G99" s="20">
        <f>+C99-(C$7+F99*C$8)</f>
        <v>3.4335000003920868E-2</v>
      </c>
      <c r="I99" s="20">
        <f>G99</f>
        <v>3.4335000003920868E-2</v>
      </c>
      <c r="O99" s="20">
        <f ca="1">+C$11+C$12*F99</f>
        <v>2.2071022497524573E-3</v>
      </c>
      <c r="P99" s="77">
        <f>D$11+D$12*F99+D$13*F99^2</f>
        <v>4.3546976779682077E-2</v>
      </c>
      <c r="Q99" s="21">
        <f>+C99-15018.5</f>
        <v>37035.01</v>
      </c>
      <c r="R99" s="20">
        <f>+(P99-G99)^2</f>
        <v>8.4860516117163883E-5</v>
      </c>
      <c r="S99" s="20">
        <v>0.1</v>
      </c>
      <c r="T99" s="20">
        <f>+S99*R99</f>
        <v>8.486051611716389E-6</v>
      </c>
      <c r="V99" s="77">
        <f>Q$2+Q$3*F99+Q$4*SIN(RADIANS(Q$5*F99+Q$6))</f>
        <v>3.0761852874043412E-3</v>
      </c>
      <c r="W99" s="77"/>
      <c r="X99" s="77">
        <f>G99-V99</f>
        <v>3.1258814716516529E-2</v>
      </c>
      <c r="Y99"/>
    </row>
    <row r="100" spans="1:25" s="20" customFormat="1" ht="12.75" customHeight="1">
      <c r="A100" s="168" t="s">
        <v>362</v>
      </c>
      <c r="B100" s="61" t="str">
        <f>IF(G100=INT(G100),"I","II")</f>
        <v>II</v>
      </c>
      <c r="C100" s="146">
        <v>52087.455000000002</v>
      </c>
      <c r="D100" s="147" t="s">
        <v>518</v>
      </c>
      <c r="E100" s="79">
        <f>+(C100-C$7)/C$8</f>
        <v>10606.090342805521</v>
      </c>
      <c r="F100" s="17">
        <f>ROUND(2*E100,0)/2</f>
        <v>10606</v>
      </c>
      <c r="G100" s="20">
        <f>+C100-(C$7+F100*C$8)</f>
        <v>3.7856400005694013E-2</v>
      </c>
      <c r="I100" s="20">
        <f>G100</f>
        <v>3.7856400005694013E-2</v>
      </c>
      <c r="O100" s="20">
        <f ca="1">+C$11+C$12*F100</f>
        <v>2.8114973124486187E-3</v>
      </c>
      <c r="P100" s="77">
        <f>D$11+D$12*F100+D$13*F100^2</f>
        <v>4.3987764527557704E-2</v>
      </c>
      <c r="Q100" s="21">
        <f>+C100-15018.5</f>
        <v>37068.955000000002</v>
      </c>
      <c r="R100" s="20">
        <f>+(P100-G100)^2</f>
        <v>3.7593630899968773E-5</v>
      </c>
      <c r="S100" s="20">
        <v>0.1</v>
      </c>
      <c r="T100" s="20">
        <f>+S100*R100</f>
        <v>3.7593630899968775E-6</v>
      </c>
      <c r="V100" s="77">
        <f>Q$2+Q$3*F100+Q$4*SIN(RADIANS(Q$5*F100+Q$6))</f>
        <v>3.3244496135505122E-3</v>
      </c>
      <c r="W100" s="77"/>
      <c r="X100" s="77">
        <f>G100-V100</f>
        <v>3.4531950392143504E-2</v>
      </c>
      <c r="Y100"/>
    </row>
    <row r="101" spans="1:25" s="20" customFormat="1" ht="12.75" customHeight="1">
      <c r="A101" s="168" t="s">
        <v>362</v>
      </c>
      <c r="B101" s="61" t="str">
        <f>IF(G101=INT(G101),"I","II")</f>
        <v>II</v>
      </c>
      <c r="C101" s="146">
        <v>52113.455999999998</v>
      </c>
      <c r="D101" s="147" t="s">
        <v>518</v>
      </c>
      <c r="E101" s="79">
        <f>+(C101-C$7)/C$8</f>
        <v>10668.1407038054</v>
      </c>
      <c r="F101" s="17">
        <f>ROUND(2*E101,0)/2</f>
        <v>10668</v>
      </c>
      <c r="G101" s="20">
        <f>+C101-(C$7+F101*C$8)</f>
        <v>5.8959199996024836E-2</v>
      </c>
      <c r="I101" s="20">
        <f>G101</f>
        <v>5.8959199996024836E-2</v>
      </c>
      <c r="O101" s="20">
        <f ca="1">+C$11+C$12*F101</f>
        <v>3.274120693771615E-3</v>
      </c>
      <c r="P101" s="77">
        <f>D$11+D$12*F101+D$13*F101^2</f>
        <v>4.4323869453877868E-2</v>
      </c>
      <c r="Q101" s="21">
        <f>+C101-15018.5</f>
        <v>37094.955999999998</v>
      </c>
      <c r="R101" s="20">
        <f>+(P101-G101)^2</f>
        <v>2.1419290007789987E-4</v>
      </c>
      <c r="S101" s="20">
        <v>0.1</v>
      </c>
      <c r="T101" s="20">
        <f>+S101*R101</f>
        <v>2.1419290007789989E-5</v>
      </c>
      <c r="V101" s="77">
        <f>Q$2+Q$3*F101+Q$4*SIN(RADIANS(Q$5*F101+Q$6))</f>
        <v>3.5100469512521536E-3</v>
      </c>
      <c r="W101" s="77"/>
      <c r="X101" s="77">
        <f>G101-V101</f>
        <v>5.544915304477268E-2</v>
      </c>
      <c r="Y101" s="77"/>
    </row>
    <row r="102" spans="1:25" s="20" customFormat="1" ht="12.75" customHeight="1">
      <c r="A102" s="148" t="s">
        <v>144</v>
      </c>
      <c r="B102" s="63" t="s">
        <v>143</v>
      </c>
      <c r="C102" s="143">
        <v>52215.28</v>
      </c>
      <c r="D102" s="143">
        <v>5.0000000000000001E-3</v>
      </c>
      <c r="E102" s="79">
        <f>+(C102-C$7)/C$8</f>
        <v>10911.139663785891</v>
      </c>
      <c r="F102" s="17">
        <f>ROUND(2*E102,0)/2</f>
        <v>10911</v>
      </c>
      <c r="G102" s="20">
        <f>+C102-(C$7+F102*C$8)</f>
        <v>5.8523400002741255E-2</v>
      </c>
      <c r="K102" s="28">
        <f>G102</f>
        <v>5.8523400002741255E-2</v>
      </c>
      <c r="P102" s="77">
        <f>D$11+D$12*F102+D$13*F102^2</f>
        <v>4.5630415558314277E-2</v>
      </c>
      <c r="Q102" s="21">
        <f>+C102-15018.5</f>
        <v>37196.78</v>
      </c>
      <c r="R102" s="20">
        <f>+(P102-G102)^2</f>
        <v>1.6622904788423602E-4</v>
      </c>
      <c r="S102" s="20">
        <v>1</v>
      </c>
      <c r="T102" s="20">
        <f>+S102*R102</f>
        <v>1.6622904788423602E-4</v>
      </c>
      <c r="U102" s="77">
        <f>G102-P102</f>
        <v>1.2892984444426978E-2</v>
      </c>
      <c r="V102" s="77">
        <f>Q$2+Q$3*F102+Q$4*SIN(RADIANS(Q$5*F102+Q$6))</f>
        <v>4.1968170103178475E-3</v>
      </c>
      <c r="W102" s="77">
        <f>+(U102-V102)^2</f>
        <v>7.5623328042060168E-5</v>
      </c>
      <c r="X102" s="77">
        <f>G102-V102</f>
        <v>5.4326582992423406E-2</v>
      </c>
      <c r="Y102" s="77"/>
    </row>
    <row r="103" spans="1:25" s="20" customFormat="1" ht="12.75" customHeight="1">
      <c r="A103" s="148" t="s">
        <v>144</v>
      </c>
      <c r="B103" s="63" t="s">
        <v>117</v>
      </c>
      <c r="C103" s="143">
        <v>52321.498</v>
      </c>
      <c r="D103" s="143">
        <v>4.0000000000000001E-3</v>
      </c>
      <c r="E103" s="79">
        <f>+(C103-C$7)/C$8</f>
        <v>11164.624731463527</v>
      </c>
      <c r="F103" s="17">
        <f>ROUND(2*E103,0)/2</f>
        <v>11164.5</v>
      </c>
      <c r="G103" s="20">
        <f>+C103-(C$7+F103*C$8)</f>
        <v>5.2266300001065247E-2</v>
      </c>
      <c r="K103" s="28">
        <f>G103</f>
        <v>5.2266300001065247E-2</v>
      </c>
      <c r="P103" s="77">
        <f>D$11+D$12*F103+D$13*F103^2</f>
        <v>4.6975130425974745E-2</v>
      </c>
      <c r="Q103" s="21">
        <f>+C103-15018.5</f>
        <v>37302.998</v>
      </c>
      <c r="R103" s="20">
        <f>+(P103-G103)^2</f>
        <v>2.7996475472363397E-5</v>
      </c>
      <c r="S103" s="20">
        <v>1</v>
      </c>
      <c r="T103" s="20">
        <f>+S103*R103</f>
        <v>2.7996475472363397E-5</v>
      </c>
      <c r="U103" s="77">
        <f>G103-P103</f>
        <v>5.2911695750905013E-3</v>
      </c>
      <c r="V103" s="77">
        <f>Q$2+Q$3*F103+Q$4*SIN(RADIANS(Q$5*F103+Q$6))</f>
        <v>4.8359801787482325E-3</v>
      </c>
      <c r="W103" s="77">
        <f>+(U103-V103)^2</f>
        <v>2.071973865424391E-7</v>
      </c>
      <c r="X103" s="77">
        <f>G103-V103</f>
        <v>4.7430319822317012E-2</v>
      </c>
      <c r="Y103" s="77"/>
    </row>
    <row r="104" spans="1:25" s="20" customFormat="1" ht="12.75" customHeight="1">
      <c r="A104" s="168" t="s">
        <v>362</v>
      </c>
      <c r="B104" s="61" t="str">
        <f>IF(G104=INT(G104),"I","II")</f>
        <v>II</v>
      </c>
      <c r="C104" s="146">
        <v>52347.483999999997</v>
      </c>
      <c r="D104" s="147" t="s">
        <v>518</v>
      </c>
      <c r="E104" s="79">
        <f>+(C104-C$7)/C$8</f>
        <v>11226.63929555502</v>
      </c>
      <c r="F104" s="17">
        <f>ROUND(2*E104,0)/2</f>
        <v>11226.5</v>
      </c>
      <c r="G104" s="20">
        <f>+C104-(C$7+F104*C$8)</f>
        <v>5.8369099999254104E-2</v>
      </c>
      <c r="I104" s="20">
        <f>G104</f>
        <v>5.8369099999254104E-2</v>
      </c>
      <c r="O104" s="20">
        <f ca="1">+C$11+C$12*F104</f>
        <v>7.4414619593988623E-3</v>
      </c>
      <c r="P104" s="77">
        <f>D$11+D$12*F104+D$13*F104^2</f>
        <v>4.7301173255022172E-2</v>
      </c>
      <c r="Q104" s="21">
        <f>+C104-15018.5</f>
        <v>37328.983999999997</v>
      </c>
      <c r="R104" s="20">
        <f>+(P104-G104)^2</f>
        <v>1.2249900241568444E-4</v>
      </c>
      <c r="S104" s="20">
        <v>0.1</v>
      </c>
      <c r="T104" s="20">
        <f>+S104*R104</f>
        <v>1.2249900241568444E-5</v>
      </c>
      <c r="V104" s="77">
        <f>Q$2+Q$3*F104+Q$4*SIN(RADIANS(Q$5*F104+Q$6))</f>
        <v>4.9791102617765867E-3</v>
      </c>
      <c r="W104" s="77"/>
      <c r="X104" s="77">
        <f>G104-V104</f>
        <v>5.3389989737477515E-2</v>
      </c>
      <c r="Y104" s="77"/>
    </row>
    <row r="105" spans="1:25" s="20" customFormat="1" ht="12.75" customHeight="1">
      <c r="A105" s="145" t="s">
        <v>375</v>
      </c>
      <c r="B105" s="61" t="str">
        <f>IF(G105=INT(G105),"I","II")</f>
        <v>II</v>
      </c>
      <c r="C105" s="146">
        <v>52359.421699999999</v>
      </c>
      <c r="D105" s="147" t="s">
        <v>520</v>
      </c>
      <c r="E105" s="79">
        <f>+(C105-C$7)/C$8</f>
        <v>11255.128145772647</v>
      </c>
      <c r="F105" s="17">
        <f>ROUND(2*E105,0)/2</f>
        <v>11255</v>
      </c>
      <c r="G105" s="20">
        <f>+C105-(C$7+F105*C$8)</f>
        <v>5.3697000003012363E-2</v>
      </c>
      <c r="J105" s="20">
        <f>G105</f>
        <v>5.3697000003012363E-2</v>
      </c>
      <c r="O105" s="20">
        <f ca="1">+C$11+C$12*F105</f>
        <v>7.6541194814586239E-3</v>
      </c>
      <c r="P105" s="77">
        <f>D$11+D$12*F105+D$13*F105^2</f>
        <v>4.7450673035207003E-2</v>
      </c>
      <c r="Q105" s="21">
        <f>+C105-15018.5</f>
        <v>37340.921699999999</v>
      </c>
      <c r="R105" s="20">
        <f>+(P105-G105)^2</f>
        <v>3.9016600588732502E-5</v>
      </c>
      <c r="S105" s="20">
        <v>1</v>
      </c>
      <c r="T105" s="20">
        <f>+S105*R105</f>
        <v>3.9016600588732502E-5</v>
      </c>
      <c r="U105" s="77">
        <f>G105-P105</f>
        <v>6.2463269678053601E-3</v>
      </c>
      <c r="V105" s="77">
        <f>Q$2+Q$3*F105+Q$4*SIN(RADIANS(Q$5*F105+Q$6))</f>
        <v>5.0430762602699068E-3</v>
      </c>
      <c r="W105" s="77">
        <f>+(U105-V105)^2</f>
        <v>1.447812265184569E-6</v>
      </c>
      <c r="X105" s="77">
        <f>G105-V105</f>
        <v>4.8653923742742453E-2</v>
      </c>
      <c r="Y105" s="77"/>
    </row>
    <row r="106" spans="1:25" s="20" customFormat="1" ht="12.75" customHeight="1">
      <c r="A106" s="168" t="s">
        <v>362</v>
      </c>
      <c r="B106" s="61" t="str">
        <f>IF(G106=INT(G106),"I","II")</f>
        <v>II</v>
      </c>
      <c r="C106" s="146">
        <v>52367.377999999997</v>
      </c>
      <c r="D106" s="147" t="s">
        <v>518</v>
      </c>
      <c r="E106" s="79">
        <f>+(C106-C$7)/C$8</f>
        <v>11274.115541919846</v>
      </c>
      <c r="F106" s="17">
        <f>ROUND(2*E106,0)/2</f>
        <v>11274</v>
      </c>
      <c r="G106" s="20">
        <f>+C106-(C$7+F106*C$8)</f>
        <v>4.8415600002044812E-2</v>
      </c>
      <c r="I106" s="20">
        <f>G106</f>
        <v>4.8415600002044812E-2</v>
      </c>
      <c r="O106" s="20">
        <f ca="1">+C$11+C$12*F106</f>
        <v>7.795891162831789E-3</v>
      </c>
      <c r="P106" s="77">
        <f>D$11+D$12*F106+D$13*F106^2</f>
        <v>4.7550208428712409E-2</v>
      </c>
      <c r="Q106" s="21">
        <f>+C106-15018.5</f>
        <v>37348.877999999997</v>
      </c>
      <c r="R106" s="20">
        <f>+(P106-G106)^2</f>
        <v>7.4890257519473093E-7</v>
      </c>
      <c r="S106" s="20">
        <v>0.1</v>
      </c>
      <c r="T106" s="20">
        <f>+S106*R106</f>
        <v>7.4890257519473101E-8</v>
      </c>
      <c r="V106" s="77">
        <f>Q$2+Q$3*F106+Q$4*SIN(RADIANS(Q$5*F106+Q$6))</f>
        <v>5.0850715355187552E-3</v>
      </c>
      <c r="W106" s="77"/>
      <c r="X106" s="77">
        <f>G106-V106</f>
        <v>4.3330528466526054E-2</v>
      </c>
      <c r="Y106" s="77"/>
    </row>
    <row r="107" spans="1:25" s="20" customFormat="1" ht="12.75" customHeight="1">
      <c r="A107" s="148" t="s">
        <v>116</v>
      </c>
      <c r="B107" s="162"/>
      <c r="C107" s="143">
        <v>52426.466999999997</v>
      </c>
      <c r="D107" s="142">
        <v>5.9999999999999995E-4</v>
      </c>
      <c r="E107" s="79">
        <f>+(C107-C$7)/C$8</f>
        <v>11415.129109902709</v>
      </c>
      <c r="F107" s="17">
        <f>ROUND(2*E107,0)/2</f>
        <v>11415</v>
      </c>
      <c r="G107" s="20">
        <f>+C107-(C$7+F107*C$8)</f>
        <v>5.4100999994261656E-2</v>
      </c>
      <c r="H107" s="23"/>
      <c r="I107" s="30"/>
      <c r="J107" s="29"/>
      <c r="K107" s="20">
        <f>G107</f>
        <v>5.4100999994261656E-2</v>
      </c>
      <c r="P107" s="77">
        <f>D$11+D$12*F107+D$13*F107^2</f>
        <v>4.8285588020407888E-2</v>
      </c>
      <c r="Q107" s="21">
        <f>+C107-15018.5</f>
        <v>37407.966999999997</v>
      </c>
      <c r="R107" s="20">
        <f>+(P107-G107)^2</f>
        <v>3.3819016425641781E-5</v>
      </c>
      <c r="S107" s="20">
        <v>1</v>
      </c>
      <c r="T107" s="20">
        <f>+S107*R107</f>
        <v>3.3819016425641781E-5</v>
      </c>
      <c r="U107" s="77">
        <f>G107-P107</f>
        <v>5.815411973853768E-3</v>
      </c>
      <c r="V107" s="77">
        <f>Q$2+Q$3*F107+Q$4*SIN(RADIANS(Q$5*F107+Q$6))</f>
        <v>5.3801264005571368E-3</v>
      </c>
      <c r="W107" s="77">
        <f>+(U107-V107)^2</f>
        <v>1.8947353032017687E-7</v>
      </c>
      <c r="X107" s="77">
        <f>G107-V107</f>
        <v>4.8720873593704521E-2</v>
      </c>
      <c r="Y107" s="77"/>
    </row>
    <row r="108" spans="1:25" s="20" customFormat="1" ht="12.75" customHeight="1">
      <c r="A108" s="145" t="s">
        <v>375</v>
      </c>
      <c r="B108" s="61" t="str">
        <f>IF(G108=INT(G108),"I","II")</f>
        <v>II</v>
      </c>
      <c r="C108" s="146">
        <v>52427.5141</v>
      </c>
      <c r="D108" s="147" t="s">
        <v>520</v>
      </c>
      <c r="E108" s="79">
        <f>+(C108-C$7)/C$8</f>
        <v>11417.627972754261</v>
      </c>
      <c r="F108" s="17">
        <f>ROUND(2*E108,0)/2</f>
        <v>11417.5</v>
      </c>
      <c r="G108" s="20">
        <f>+C108-(C$7+F108*C$8)</f>
        <v>5.3624500003934372E-2</v>
      </c>
      <c r="J108" s="20">
        <f>G108</f>
        <v>5.3624500003934372E-2</v>
      </c>
      <c r="O108" s="20">
        <f ca="1">+C$11+C$12*F108</f>
        <v>8.8666404405712967E-3</v>
      </c>
      <c r="P108" s="77">
        <f>D$11+D$12*F108+D$13*F108^2</f>
        <v>4.8298574541912054E-2</v>
      </c>
      <c r="Q108" s="21">
        <f>+C108-15018.5</f>
        <v>37409.0141</v>
      </c>
      <c r="R108" s="20">
        <f>+(P108-G108)^2</f>
        <v>2.8365482027017646E-5</v>
      </c>
      <c r="S108" s="20">
        <v>1</v>
      </c>
      <c r="T108" s="20">
        <f>+S108*R108</f>
        <v>2.8365482027017646E-5</v>
      </c>
      <c r="U108" s="77">
        <f>G108-P108</f>
        <v>5.3259254620223184E-3</v>
      </c>
      <c r="V108" s="77">
        <f>Q$2+Q$3*F108+Q$4*SIN(RADIANS(Q$5*F108+Q$6))</f>
        <v>5.3850889994996806E-3</v>
      </c>
      <c r="W108" s="77">
        <f>+(U108-V108)^2</f>
        <v>3.5003241668352408E-9</v>
      </c>
      <c r="X108" s="77">
        <f>G108-V108</f>
        <v>4.8239411004434692E-2</v>
      </c>
      <c r="Y108" s="77"/>
    </row>
    <row r="109" spans="1:25" s="20" customFormat="1" ht="12.75" customHeight="1">
      <c r="A109" s="148" t="s">
        <v>116</v>
      </c>
      <c r="B109" s="162"/>
      <c r="C109" s="143">
        <v>52452.446000000004</v>
      </c>
      <c r="D109" s="142">
        <v>5.0000000000000001E-4</v>
      </c>
      <c r="E109" s="79">
        <f>+(C109-C$7)/C$8</f>
        <v>11477.126968770312</v>
      </c>
      <c r="F109" s="17">
        <f>ROUND(2*E109,0)/2</f>
        <v>11477</v>
      </c>
      <c r="G109" s="20">
        <f>+C109-(C$7+F109*C$8)</f>
        <v>5.3203800001938362E-2</v>
      </c>
      <c r="H109" s="23"/>
      <c r="I109" s="30"/>
      <c r="J109" s="29"/>
      <c r="K109" s="20">
        <f>G109</f>
        <v>5.3203800001938362E-2</v>
      </c>
      <c r="P109" s="77">
        <f>D$11+D$12*F109+D$13*F109^2</f>
        <v>4.8607117769120814E-2</v>
      </c>
      <c r="Q109" s="21">
        <f>+C109-15018.5</f>
        <v>37433.946000000004</v>
      </c>
      <c r="R109" s="20">
        <f>+(P109-G109)^2</f>
        <v>2.1129487549500515E-5</v>
      </c>
      <c r="S109" s="20">
        <v>1</v>
      </c>
      <c r="T109" s="20">
        <f>+S109*R109</f>
        <v>2.1129487549500515E-5</v>
      </c>
      <c r="U109" s="77">
        <f>G109-P109</f>
        <v>4.5966822328175477E-3</v>
      </c>
      <c r="V109" s="77">
        <f>Q$2+Q$3*F109+Q$4*SIN(RADIANS(Q$5*F109+Q$6))</f>
        <v>5.5003729661813839E-3</v>
      </c>
      <c r="W109" s="77">
        <f>+(U109-V109)^2</f>
        <v>8.1665694156766806E-7</v>
      </c>
      <c r="X109" s="77">
        <f>G109-V109</f>
        <v>4.770342703575698E-2</v>
      </c>
      <c r="Y109" s="77"/>
    </row>
    <row r="110" spans="1:25" s="20" customFormat="1" ht="12.75" customHeight="1">
      <c r="A110" s="168" t="s">
        <v>208</v>
      </c>
      <c r="B110" s="61" t="str">
        <f>IF(G110=INT(G110),"I","II")</f>
        <v>II</v>
      </c>
      <c r="C110" s="146">
        <v>52764.415000000001</v>
      </c>
      <c r="D110" s="147" t="s">
        <v>518</v>
      </c>
      <c r="E110" s="79">
        <f>+(C110-C$7)/C$8</f>
        <v>12221.628682964923</v>
      </c>
      <c r="F110" s="17">
        <f>ROUND(2*E110,0)/2</f>
        <v>12221.5</v>
      </c>
      <c r="G110" s="20">
        <f>+C110-(C$7+F110*C$8)</f>
        <v>5.3922099999908824E-2</v>
      </c>
      <c r="I110" s="20">
        <f>G110</f>
        <v>5.3922099999908824E-2</v>
      </c>
      <c r="O110" s="20">
        <f ca="1">+C$11+C$12*F110</f>
        <v>1.4865821062888765E-2</v>
      </c>
      <c r="P110" s="77">
        <f>D$11+D$12*F110+D$13*F110^2</f>
        <v>5.2380828324946851E-2</v>
      </c>
      <c r="Q110" s="21">
        <f>+C110-15018.5</f>
        <v>37745.915000000001</v>
      </c>
      <c r="R110" s="20">
        <f>+(P110-G110)^2</f>
        <v>2.375518376040083E-6</v>
      </c>
      <c r="S110" s="20">
        <v>0.1</v>
      </c>
      <c r="T110" s="20">
        <f>+S110*R110</f>
        <v>2.3755183760400832E-7</v>
      </c>
      <c r="V110" s="77">
        <f>Q$2+Q$3*F110+Q$4*SIN(RADIANS(Q$5*F110+Q$6))</f>
        <v>6.4535305896093447E-3</v>
      </c>
      <c r="W110" s="77"/>
      <c r="X110" s="77">
        <f>G110-V110</f>
        <v>4.7468569410299477E-2</v>
      </c>
      <c r="Y110" s="77"/>
    </row>
    <row r="111" spans="1:25" s="20" customFormat="1" ht="12.75" customHeight="1">
      <c r="A111" s="141" t="s">
        <v>12</v>
      </c>
      <c r="B111" s="61" t="s">
        <v>143</v>
      </c>
      <c r="C111" s="92">
        <v>52770.495900000002</v>
      </c>
      <c r="D111" s="92">
        <v>4.0000000000000002E-4</v>
      </c>
      <c r="E111" s="79">
        <f>+(C111-C$7)/C$8</f>
        <v>12236.140510979396</v>
      </c>
      <c r="F111" s="17">
        <f>ROUND(2*E111,0)/2</f>
        <v>12236</v>
      </c>
      <c r="G111" s="20">
        <f>+C111-(C$7+F111*C$8)</f>
        <v>5.8878400006506126E-2</v>
      </c>
      <c r="J111" s="20">
        <f>G111</f>
        <v>5.8878400006506126E-2</v>
      </c>
      <c r="O111" s="20">
        <f ca="1">+C$11+C$12*F111</f>
        <v>1.4974015240778821E-2</v>
      </c>
      <c r="P111" s="77">
        <f>D$11+D$12*F111+D$13*F111^2</f>
        <v>5.2452726691574934E-2</v>
      </c>
      <c r="Q111" s="21">
        <f>+C111-15018.5</f>
        <v>37751.995900000002</v>
      </c>
      <c r="R111" s="20">
        <f>+(P111-G111)^2</f>
        <v>4.1289277550218815E-5</v>
      </c>
      <c r="S111" s="20">
        <v>1</v>
      </c>
      <c r="T111" s="20">
        <f>+S111*R111</f>
        <v>4.1289277550218815E-5</v>
      </c>
      <c r="U111" s="77">
        <f>G111-P111</f>
        <v>6.425673314931192E-3</v>
      </c>
      <c r="V111" s="77">
        <f>Q$2+Q$3*F111+Q$4*SIN(RADIANS(Q$5*F111+Q$6))</f>
        <v>6.4626671781031382E-3</v>
      </c>
      <c r="W111" s="77">
        <f>+(U111-V111)^2</f>
        <v>1.368545912384675E-9</v>
      </c>
      <c r="X111" s="77">
        <f>G111-V111</f>
        <v>5.2415732828402992E-2</v>
      </c>
      <c r="Y111" s="77"/>
    </row>
    <row r="112" spans="1:25" s="20" customFormat="1" ht="12.75" customHeight="1">
      <c r="A112" s="141" t="s">
        <v>12</v>
      </c>
      <c r="B112" s="61" t="s">
        <v>143</v>
      </c>
      <c r="C112" s="92">
        <v>52776.359799999998</v>
      </c>
      <c r="D112" s="92">
        <v>8.0000000000000004E-4</v>
      </c>
      <c r="E112" s="79">
        <f>+(C112-C$7)/C$8</f>
        <v>12250.13447705251</v>
      </c>
      <c r="F112" s="17">
        <f>ROUND(2*E112,0)/2</f>
        <v>12250</v>
      </c>
      <c r="G112" s="20">
        <f>+C112-(C$7+F112*C$8)</f>
        <v>5.6349999998928979E-2</v>
      </c>
      <c r="J112" s="20">
        <f>G112</f>
        <v>5.6349999998928979E-2</v>
      </c>
      <c r="O112" s="20">
        <f ca="1">+C$11+C$12*F112</f>
        <v>1.5078478584948526E-2</v>
      </c>
      <c r="P112" s="77">
        <f>D$11+D$12*F112+D$13*F112^2</f>
        <v>5.2522087832413522E-2</v>
      </c>
      <c r="Q112" s="21">
        <f>+C112-15018.5</f>
        <v>37757.859799999998</v>
      </c>
      <c r="R112" s="20">
        <f>+(P112-G112)^2</f>
        <v>1.465291155455706E-5</v>
      </c>
      <c r="S112" s="20">
        <v>1</v>
      </c>
      <c r="T112" s="20">
        <f>+S112*R112</f>
        <v>1.465291155455706E-5</v>
      </c>
      <c r="U112" s="77">
        <f>G112-P112</f>
        <v>3.827912166515457E-3</v>
      </c>
      <c r="V112" s="77">
        <f>Q$2+Q$3*F112+Q$4*SIN(RADIANS(Q$5*F112+Q$6))</f>
        <v>6.4711373796769809E-3</v>
      </c>
      <c r="W112" s="77">
        <f>+(U112-V112)^2</f>
        <v>6.9866395274927835E-6</v>
      </c>
      <c r="X112" s="77">
        <f>G112-V112</f>
        <v>4.9878862619252E-2</v>
      </c>
      <c r="Y112" s="77"/>
    </row>
    <row r="113" spans="1:25" s="20" customFormat="1" ht="12.75" customHeight="1">
      <c r="A113" s="141" t="s">
        <v>12</v>
      </c>
      <c r="B113" s="61" t="s">
        <v>117</v>
      </c>
      <c r="C113" s="92">
        <v>52780.34</v>
      </c>
      <c r="D113" s="92">
        <v>8.9999999999999998E-4</v>
      </c>
      <c r="E113" s="79">
        <f>+(C113-C$7)/C$8</f>
        <v>12259.633067370252</v>
      </c>
      <c r="F113" s="17">
        <f>ROUND(2*E113,0)/2</f>
        <v>12259.5</v>
      </c>
      <c r="G113" s="20">
        <f>+C113-(C$7+F113*C$8)</f>
        <v>5.5759299997589551E-2</v>
      </c>
      <c r="J113" s="20">
        <f>G113</f>
        <v>5.5759299997589551E-2</v>
      </c>
      <c r="O113" s="20">
        <f ca="1">+C$11+C$12*F113</f>
        <v>1.5149364425635109E-2</v>
      </c>
      <c r="P113" s="77">
        <f>D$11+D$12*F113+D$13*F113^2</f>
        <v>5.256912188425529E-2</v>
      </c>
      <c r="Q113" s="21">
        <f>+C113-15018.5</f>
        <v>37761.839999999997</v>
      </c>
      <c r="R113" s="20">
        <f>+(P113-G113)^2</f>
        <v>1.0177236394796942E-5</v>
      </c>
      <c r="S113" s="20">
        <v>1</v>
      </c>
      <c r="T113" s="20">
        <f>+S113*R113</f>
        <v>1.0177236394796942E-5</v>
      </c>
      <c r="U113" s="77">
        <f>G113-P113</f>
        <v>3.1901781133342605E-3</v>
      </c>
      <c r="V113" s="77">
        <f>Q$2+Q$3*F113+Q$4*SIN(RADIANS(Q$5*F113+Q$6))</f>
        <v>6.4766883118079904E-3</v>
      </c>
      <c r="W113" s="77">
        <f>+(U113-V113)^2</f>
        <v>1.0801149284671835E-5</v>
      </c>
      <c r="X113" s="77">
        <f>G113-V113</f>
        <v>4.928261168578156E-2</v>
      </c>
      <c r="Y113" s="77"/>
    </row>
    <row r="114" spans="1:25" s="20" customFormat="1" ht="12.75" customHeight="1">
      <c r="A114" s="141" t="s">
        <v>12</v>
      </c>
      <c r="B114" s="61" t="s">
        <v>143</v>
      </c>
      <c r="C114" s="92">
        <v>52794.376600000003</v>
      </c>
      <c r="D114" s="92">
        <v>8.9999999999999998E-4</v>
      </c>
      <c r="E114" s="79">
        <f>+(C114-C$7)/C$8</f>
        <v>12293.130859655606</v>
      </c>
      <c r="F114" s="17">
        <f>ROUND(2*E114,0)/2</f>
        <v>12293</v>
      </c>
      <c r="G114" s="20">
        <f>+C114-(C$7+F114*C$8)</f>
        <v>5.4834200003824662E-2</v>
      </c>
      <c r="J114" s="20">
        <f>G114</f>
        <v>5.4834200003824662E-2</v>
      </c>
      <c r="O114" s="20">
        <f ca="1">+C$11+C$12*F114</f>
        <v>1.5399330284898344E-2</v>
      </c>
      <c r="P114" s="77">
        <f>D$11+D$12*F114+D$13*F114^2</f>
        <v>5.2734769509843668E-2</v>
      </c>
      <c r="Q114" s="21">
        <f>+C114-15018.5</f>
        <v>37775.876600000003</v>
      </c>
      <c r="R114" s="20">
        <f>+(P114-G114)^2</f>
        <v>4.4076083990572819E-6</v>
      </c>
      <c r="S114" s="20">
        <v>1</v>
      </c>
      <c r="T114" s="20">
        <f>+S114*R114</f>
        <v>4.4076083990572819E-6</v>
      </c>
      <c r="U114" s="77">
        <f>G114-P114</f>
        <v>2.0994304939809943E-3</v>
      </c>
      <c r="V114" s="77">
        <f>Q$2+Q$3*F114+Q$4*SIN(RADIANS(Q$5*F114+Q$6))</f>
        <v>6.4949923364178916E-3</v>
      </c>
      <c r="W114" s="77">
        <f>+(U114-V114)^2</f>
        <v>1.9320963910687252E-5</v>
      </c>
      <c r="X114" s="77">
        <f>G114-V114</f>
        <v>4.8339207667406771E-2</v>
      </c>
      <c r="Y114" s="77"/>
    </row>
    <row r="115" spans="1:25" s="20" customFormat="1" ht="12.75" customHeight="1">
      <c r="A115" s="168" t="s">
        <v>388</v>
      </c>
      <c r="B115" s="61" t="str">
        <f>IF(G115=INT(G115),"I","II")</f>
        <v>II</v>
      </c>
      <c r="C115" s="146">
        <v>52800.451999999997</v>
      </c>
      <c r="D115" s="147" t="s">
        <v>518</v>
      </c>
      <c r="E115" s="79">
        <f>+(C115-C$7)/C$8</f>
        <v>12307.629562136986</v>
      </c>
      <c r="F115" s="17">
        <f>ROUND(2*E115,0)/2</f>
        <v>12307.5</v>
      </c>
      <c r="G115" s="20">
        <f>+C115-(C$7+F115*C$8)</f>
        <v>5.4290499996568542E-2</v>
      </c>
      <c r="I115" s="20">
        <f>G115</f>
        <v>5.4290499996568542E-2</v>
      </c>
      <c r="O115" s="20">
        <f ca="1">+C$11+C$12*F115</f>
        <v>1.55075244627884E-2</v>
      </c>
      <c r="P115" s="77">
        <f>D$11+D$12*F115+D$13*F115^2</f>
        <v>5.2806366612159324E-2</v>
      </c>
      <c r="Q115" s="21">
        <f>+C115-15018.5</f>
        <v>37781.951999999997</v>
      </c>
      <c r="R115" s="20">
        <f>+(P115-G115)^2</f>
        <v>2.2026519027179607E-6</v>
      </c>
      <c r="S115" s="20">
        <v>0.1</v>
      </c>
      <c r="T115" s="20">
        <f>+S115*R115</f>
        <v>2.2026519027179609E-7</v>
      </c>
      <c r="V115" s="77">
        <f>Q$2+Q$3*F115+Q$4*SIN(RADIANS(Q$5*F115+Q$6))</f>
        <v>6.5023007268724597E-3</v>
      </c>
      <c r="W115" s="77"/>
      <c r="X115" s="77">
        <f>G115-V115</f>
        <v>4.7788199269696081E-2</v>
      </c>
      <c r="Y115" s="77"/>
    </row>
    <row r="116" spans="1:25" s="20" customFormat="1" ht="12.75" customHeight="1">
      <c r="A116" s="145" t="s">
        <v>392</v>
      </c>
      <c r="B116" s="61" t="str">
        <f>IF(G116=INT(G116),"I","II")</f>
        <v>II</v>
      </c>
      <c r="C116" s="146">
        <v>52825.388299999999</v>
      </c>
      <c r="D116" s="147" t="s">
        <v>520</v>
      </c>
      <c r="E116" s="79">
        <f>+(C116-C$7)/C$8</f>
        <v>12367.139058579492</v>
      </c>
      <c r="F116" s="17">
        <f>ROUND(2*E116,0)/2</f>
        <v>12367</v>
      </c>
      <c r="G116" s="20">
        <f>+C116-(C$7+F116*C$8)</f>
        <v>5.8269799999834504E-2</v>
      </c>
      <c r="J116" s="20">
        <f>G116</f>
        <v>5.8269799999834504E-2</v>
      </c>
      <c r="O116" s="20">
        <f ca="1">+C$11+C$12*F116</f>
        <v>1.5951493675509645E-2</v>
      </c>
      <c r="P116" s="77">
        <f>D$11+D$12*F116+D$13*F116^2</f>
        <v>5.3099521894669516E-2</v>
      </c>
      <c r="Q116" s="21">
        <f>+C116-15018.5</f>
        <v>37806.888299999999</v>
      </c>
      <c r="R116" s="20">
        <f>+(P116-G116)^2</f>
        <v>2.673177568474846E-5</v>
      </c>
      <c r="S116" s="20">
        <v>1</v>
      </c>
      <c r="T116" s="20">
        <f>+S116*R116</f>
        <v>2.673177568474846E-5</v>
      </c>
      <c r="U116" s="77">
        <f>G116-P116</f>
        <v>5.1702781051649882E-3</v>
      </c>
      <c r="V116" s="77">
        <f>Q$2+Q$3*F116+Q$4*SIN(RADIANS(Q$5*F116+Q$6))</f>
        <v>6.5284000559965756E-3</v>
      </c>
      <c r="W116" s="77">
        <f>+(U116-V116)^2</f>
        <v>1.8444952333305968E-6</v>
      </c>
      <c r="X116" s="77">
        <f>G116-V116</f>
        <v>5.1741399943837932E-2</v>
      </c>
      <c r="Y116" s="77"/>
    </row>
    <row r="117" spans="1:25" s="20" customFormat="1" ht="12.75" customHeight="1">
      <c r="A117" s="145" t="s">
        <v>392</v>
      </c>
      <c r="B117" s="61" t="str">
        <f>IF(G117=INT(G117),"I","II")</f>
        <v>II</v>
      </c>
      <c r="C117" s="146">
        <v>52826.437899999997</v>
      </c>
      <c r="D117" s="147" t="s">
        <v>520</v>
      </c>
      <c r="E117" s="79">
        <f>+(C117-C$7)/C$8</f>
        <v>12369.64388758243</v>
      </c>
      <c r="F117" s="17">
        <f>ROUND(2*E117,0)/2</f>
        <v>12369.5</v>
      </c>
      <c r="G117" s="20">
        <f>+C117-(C$7+F117*C$8)</f>
        <v>6.0293299997283611E-2</v>
      </c>
      <c r="J117" s="20">
        <f>G117</f>
        <v>6.0293299997283611E-2</v>
      </c>
      <c r="O117" s="20">
        <f ca="1">+C$11+C$12*F117</f>
        <v>1.5970147844111382E-2</v>
      </c>
      <c r="P117" s="77">
        <f>D$11+D$12*F117+D$13*F117^2</f>
        <v>5.3111816823153524E-2</v>
      </c>
      <c r="Q117" s="21">
        <f>+C117-15018.5</f>
        <v>37807.937899999997</v>
      </c>
      <c r="R117" s="20">
        <f>+(P117-G117)^2</f>
        <v>5.1573700580313559E-5</v>
      </c>
      <c r="S117" s="20">
        <v>1</v>
      </c>
      <c r="T117" s="20">
        <f>+S117*R117</f>
        <v>5.1573700580313559E-5</v>
      </c>
      <c r="U117" s="77">
        <f>G117-P117</f>
        <v>7.1814831741300877E-3</v>
      </c>
      <c r="V117" s="77">
        <f>Q$2+Q$3*F117+Q$4*SIN(RADIANS(Q$5*F117+Q$6))</f>
        <v>6.5293596318493734E-3</v>
      </c>
      <c r="W117" s="77">
        <f>+(U117-V117)^2</f>
        <v>4.2526511439674664E-7</v>
      </c>
      <c r="X117" s="77">
        <f>G117-V117</f>
        <v>5.3763940365434235E-2</v>
      </c>
      <c r="Y117" s="77"/>
    </row>
    <row r="118" spans="1:25" s="20" customFormat="1" ht="12.75" customHeight="1">
      <c r="A118" s="148" t="s">
        <v>146</v>
      </c>
      <c r="B118" s="149"/>
      <c r="C118" s="143">
        <v>52830.417600000001</v>
      </c>
      <c r="D118" s="143">
        <v>4.0000000000000002E-4</v>
      </c>
      <c r="E118" s="79">
        <f>+(C118-C$7)/C$8</f>
        <v>12379.141284669906</v>
      </c>
      <c r="F118" s="17">
        <f>ROUND(2*E118,0)/2</f>
        <v>12379</v>
      </c>
      <c r="G118" s="20">
        <f>+C118-(C$7+F118*C$8)</f>
        <v>5.9202600001299288E-2</v>
      </c>
      <c r="K118" s="20">
        <f>G118</f>
        <v>5.9202600001299288E-2</v>
      </c>
      <c r="O118" s="20">
        <f ca="1">+C$11+C$12*F118</f>
        <v>1.6041033684797965E-2</v>
      </c>
      <c r="P118" s="77">
        <f>D$11+D$12*F118+D$13*F118^2</f>
        <v>5.3158520988030526E-2</v>
      </c>
      <c r="Q118" s="21">
        <f>+C118-15018.5</f>
        <v>37811.917600000001</v>
      </c>
      <c r="R118" s="20">
        <f>+(P118-G118)^2</f>
        <v>3.653089111863589E-5</v>
      </c>
      <c r="S118" s="20">
        <v>1</v>
      </c>
      <c r="T118" s="20">
        <f>+S118*R118</f>
        <v>3.653089111863589E-5</v>
      </c>
      <c r="U118" s="77">
        <f>G118-P118</f>
        <v>6.0440790132687619E-3</v>
      </c>
      <c r="V118" s="77">
        <f>Q$2+Q$3*F118+Q$4*SIN(RADIANS(Q$5*F118+Q$6))</f>
        <v>6.5329051900933997E-3</v>
      </c>
      <c r="W118" s="77">
        <f>+(U118-V118)^2</f>
        <v>2.3895103114899202E-7</v>
      </c>
      <c r="X118" s="77">
        <f>G118-V118</f>
        <v>5.266969481120589E-2</v>
      </c>
      <c r="Y118" s="77"/>
    </row>
    <row r="119" spans="1:25" s="20" customFormat="1" ht="12.75" customHeight="1">
      <c r="A119" s="168" t="s">
        <v>401</v>
      </c>
      <c r="B119" s="61" t="str">
        <f>IF(G119=INT(G119),"I","II")</f>
        <v>II</v>
      </c>
      <c r="C119" s="146">
        <v>53081.838799999998</v>
      </c>
      <c r="D119" s="147" t="s">
        <v>520</v>
      </c>
      <c r="E119" s="79">
        <f>+(C119-C$7)/C$8</f>
        <v>12979.148062217888</v>
      </c>
      <c r="F119" s="17">
        <f>ROUND(2*E119,0)/2</f>
        <v>12979</v>
      </c>
      <c r="G119" s="20">
        <f>+C119-(C$7+F119*C$8)</f>
        <v>6.2042599995038472E-2</v>
      </c>
      <c r="J119" s="20">
        <f>G119</f>
        <v>6.2042599995038472E-2</v>
      </c>
      <c r="O119" s="20">
        <f ca="1">+C$11+C$12*F119</f>
        <v>2.0518034149213993E-2</v>
      </c>
      <c r="P119" s="77">
        <f>D$11+D$12*F119+D$13*F119^2</f>
        <v>5.6055124194526566E-2</v>
      </c>
      <c r="Q119" s="21">
        <f>+C119-15018.5</f>
        <v>38063.338799999998</v>
      </c>
      <c r="R119" s="20">
        <f>+(P119-G119)^2</f>
        <v>3.5849866461715685E-5</v>
      </c>
      <c r="S119" s="20">
        <v>1</v>
      </c>
      <c r="T119" s="20">
        <f>+S119*R119</f>
        <v>3.5849866461715685E-5</v>
      </c>
      <c r="U119" s="77">
        <f>G119-P119</f>
        <v>5.9874758005119058E-3</v>
      </c>
      <c r="V119" s="77">
        <f>Q$2+Q$3*F119+Q$4*SIN(RADIANS(Q$5*F119+Q$6))</f>
        <v>6.4353407002597351E-3</v>
      </c>
      <c r="W119" s="77">
        <f>+(U119-V119)^2</f>
        <v>2.0058296842613315E-7</v>
      </c>
      <c r="X119" s="77">
        <f>G119-V119</f>
        <v>5.5607259294778735E-2</v>
      </c>
    </row>
    <row r="120" spans="1:25" s="20" customFormat="1" ht="12.75" customHeight="1">
      <c r="A120" s="169" t="s">
        <v>141</v>
      </c>
      <c r="B120" s="63"/>
      <c r="C120" s="143">
        <v>53081.838900000002</v>
      </c>
      <c r="D120" s="142">
        <v>1E-4</v>
      </c>
      <c r="E120" s="79">
        <f>+(C120-C$7)/C$8</f>
        <v>12979.148300863955</v>
      </c>
      <c r="F120" s="17">
        <f>ROUND(2*E120,0)/2</f>
        <v>12979</v>
      </c>
      <c r="G120" s="20">
        <f>+C120-(C$7+F120*C$8)</f>
        <v>6.2142599999788217E-2</v>
      </c>
      <c r="K120" s="20">
        <f>G120</f>
        <v>6.2142599999788217E-2</v>
      </c>
      <c r="O120" s="20">
        <f ca="1">+C$11+C$12*F120</f>
        <v>2.0518034149213993E-2</v>
      </c>
      <c r="P120" s="77">
        <f>D$11+D$12*F120+D$13*F120^2</f>
        <v>5.6055124194526566E-2</v>
      </c>
      <c r="Q120" s="21">
        <f>+C120-15018.5</f>
        <v>38063.338900000002</v>
      </c>
      <c r="R120" s="20">
        <f>+(P120-G120)^2</f>
        <v>3.7057361679645984E-5</v>
      </c>
      <c r="S120" s="20">
        <v>1</v>
      </c>
      <c r="T120" s="20">
        <f>+S120*R120</f>
        <v>3.7057361679645984E-5</v>
      </c>
      <c r="U120" s="77">
        <f>G120-P120</f>
        <v>6.0874758052616509E-3</v>
      </c>
      <c r="V120" s="77">
        <f>Q$2+Q$3*F120+Q$4*SIN(RADIANS(Q$5*F120+Q$6))</f>
        <v>6.4353407002597351E-3</v>
      </c>
      <c r="W120" s="77">
        <f>+(U120-V120)^2</f>
        <v>1.210099851720281E-7</v>
      </c>
      <c r="X120" s="77">
        <f>G120-V120</f>
        <v>5.570725929952848E-2</v>
      </c>
    </row>
    <row r="121" spans="1:25" s="20" customFormat="1" ht="12.75" customHeight="1">
      <c r="A121" s="141" t="s">
        <v>12</v>
      </c>
      <c r="B121" s="61" t="s">
        <v>143</v>
      </c>
      <c r="C121" s="92">
        <v>53087.7048</v>
      </c>
      <c r="D121" s="92">
        <v>1E-4</v>
      </c>
      <c r="E121" s="79">
        <f>+(C121-C$7)/C$8</f>
        <v>12993.147039858188</v>
      </c>
      <c r="F121" s="17">
        <f>ROUND(2*E121,0)/2</f>
        <v>12993</v>
      </c>
      <c r="G121" s="20">
        <f>+C121-(C$7+F121*C$8)</f>
        <v>6.1614199999894481E-2</v>
      </c>
      <c r="K121" s="20">
        <f>G121</f>
        <v>6.1614199999894481E-2</v>
      </c>
      <c r="O121" s="20">
        <f ca="1">+C$11+C$12*F121</f>
        <v>2.0622497493383699E-2</v>
      </c>
      <c r="P121" s="77">
        <f>D$11+D$12*F121+D$13*F121^2</f>
        <v>5.6121462667047629E-2</v>
      </c>
      <c r="Q121" s="21">
        <f>+C121-15018.5</f>
        <v>38069.2048</v>
      </c>
      <c r="R121" s="20">
        <f>+(P121-G121)^2</f>
        <v>3.0170163407649548E-5</v>
      </c>
      <c r="S121" s="20">
        <v>1</v>
      </c>
      <c r="T121" s="20">
        <f>+S121*R121</f>
        <v>3.0170163407649548E-5</v>
      </c>
      <c r="U121" s="77">
        <f>G121-P121</f>
        <v>5.4927373328468518E-3</v>
      </c>
      <c r="V121" s="77">
        <f>Q$2+Q$3*F121+Q$4*SIN(RADIANS(Q$5*F121+Q$6))</f>
        <v>6.425623960474457E-3</v>
      </c>
      <c r="W121" s="77">
        <f>+(U121-V121)^2</f>
        <v>8.7027746000640614E-7</v>
      </c>
      <c r="X121" s="77">
        <f>G121-V121</f>
        <v>5.5188576039420026E-2</v>
      </c>
      <c r="Y121" s="77"/>
    </row>
    <row r="122" spans="1:25" s="20" customFormat="1" ht="12.75" customHeight="1">
      <c r="A122" s="141" t="s">
        <v>12</v>
      </c>
      <c r="B122" s="61" t="s">
        <v>117</v>
      </c>
      <c r="C122" s="92">
        <v>53088.752699999997</v>
      </c>
      <c r="D122" s="92">
        <v>1E-4</v>
      </c>
      <c r="E122" s="79">
        <f>+(C122-C$7)/C$8</f>
        <v>12995.647811878174</v>
      </c>
      <c r="F122" s="17">
        <f>ROUND(2*E122,0)/2</f>
        <v>12995.5</v>
      </c>
      <c r="G122" s="20">
        <f>+C122-(C$7+F122*C$8)</f>
        <v>6.1937699996633455E-2</v>
      </c>
      <c r="K122" s="20">
        <f>G122</f>
        <v>6.1937699996633455E-2</v>
      </c>
      <c r="O122" s="20">
        <f ca="1">+C$11+C$12*F122</f>
        <v>2.0641151661985435E-2</v>
      </c>
      <c r="P122" s="77">
        <f>D$11+D$12*F122+D$13*F122^2</f>
        <v>5.6133302829533091E-2</v>
      </c>
      <c r="Q122" s="21">
        <f>+C122-15018.5</f>
        <v>38070.252699999997</v>
      </c>
      <c r="R122" s="20">
        <f>+(P122-G122)^2</f>
        <v>3.3691026473442734E-5</v>
      </c>
      <c r="S122" s="20">
        <v>1</v>
      </c>
      <c r="T122" s="20">
        <f>+S122*R122</f>
        <v>3.3691026473442734E-5</v>
      </c>
      <c r="U122" s="77">
        <f>G122-P122</f>
        <v>5.8043971671003641E-3</v>
      </c>
      <c r="V122" s="77">
        <f>Q$2+Q$3*F122+Q$4*SIN(RADIANS(Q$5*F122+Q$6))</f>
        <v>6.4238540063916057E-3</v>
      </c>
      <c r="W122" s="77">
        <f>+(U122-V122)^2</f>
        <v>3.8372677574469507E-7</v>
      </c>
      <c r="X122" s="77">
        <f>G122-V122</f>
        <v>5.5513845990241853E-2</v>
      </c>
      <c r="Y122" s="77"/>
    </row>
    <row r="123" spans="1:25" s="20" customFormat="1" ht="12.75" customHeight="1">
      <c r="A123" s="141" t="s">
        <v>12</v>
      </c>
      <c r="B123" s="61" t="s">
        <v>117</v>
      </c>
      <c r="C123" s="92">
        <v>53101.7425</v>
      </c>
      <c r="D123" s="92">
        <v>1E-4</v>
      </c>
      <c r="E123" s="79">
        <f>+(C123-C$7)/C$8</f>
        <v>13026.647457250141</v>
      </c>
      <c r="F123" s="17">
        <f>ROUND(2*E123,0)/2</f>
        <v>13026.5</v>
      </c>
      <c r="G123" s="20">
        <f>+C123-(C$7+F123*C$8)</f>
        <v>6.1789100000169128E-2</v>
      </c>
      <c r="K123" s="20">
        <f>G123</f>
        <v>6.1789100000169128E-2</v>
      </c>
      <c r="O123" s="20">
        <f ca="1">+C$11+C$12*F123</f>
        <v>2.0872463352646933E-2</v>
      </c>
      <c r="P123" s="77">
        <f>D$11+D$12*F123+D$13*F123^2</f>
        <v>5.6279969957934481E-2</v>
      </c>
      <c r="Q123" s="21">
        <f>+C123-15018.5</f>
        <v>38083.2425</v>
      </c>
      <c r="R123" s="20">
        <f>+(P123-G123)^2</f>
        <v>3.0350513822252327E-5</v>
      </c>
      <c r="S123" s="20">
        <v>1</v>
      </c>
      <c r="T123" s="20">
        <f>+S123*R123</f>
        <v>3.0350513822252327E-5</v>
      </c>
      <c r="U123" s="77">
        <f>G123-P123</f>
        <v>5.5091300422346473E-3</v>
      </c>
      <c r="V123" s="77">
        <f>Q$2+Q$3*F123+Q$4*SIN(RADIANS(Q$5*F123+Q$6))</f>
        <v>6.4010322656801776E-3</v>
      </c>
      <c r="W123" s="77">
        <f>+(U123-V123)^2</f>
        <v>7.954895761870806E-7</v>
      </c>
      <c r="X123" s="77">
        <f>G123-V123</f>
        <v>5.5388067734488948E-2</v>
      </c>
      <c r="Y123" s="77"/>
    </row>
    <row r="124" spans="1:25" s="20" customFormat="1" ht="12.75" customHeight="1">
      <c r="A124" s="168" t="s">
        <v>401</v>
      </c>
      <c r="B124" s="61" t="str">
        <f>IF(G124=INT(G124),"I","II")</f>
        <v>II</v>
      </c>
      <c r="C124" s="146">
        <v>53111.800499999998</v>
      </c>
      <c r="D124" s="147" t="s">
        <v>520</v>
      </c>
      <c r="E124" s="79">
        <f>+(C124-C$7)/C$8</f>
        <v>13050.65047755462</v>
      </c>
      <c r="F124" s="17">
        <f>ROUND(2*E124,0)/2</f>
        <v>13050.5</v>
      </c>
      <c r="G124" s="20">
        <f>+C124-(C$7+F124*C$8)</f>
        <v>6.3054699996428099E-2</v>
      </c>
      <c r="J124" s="20">
        <f>G124</f>
        <v>6.3054699996428099E-2</v>
      </c>
      <c r="O124" s="20">
        <f ca="1">+C$11+C$12*F124</f>
        <v>2.1051543371223572E-2</v>
      </c>
      <c r="P124" s="77">
        <f>D$11+D$12*F124+D$13*F124^2</f>
        <v>5.6393326916203593E-2</v>
      </c>
      <c r="Q124" s="21">
        <f>+C124-15018.5</f>
        <v>38093.300499999998</v>
      </c>
      <c r="R124" s="20">
        <f>+(P124-G124)^2</f>
        <v>4.4373891313939718E-5</v>
      </c>
      <c r="S124" s="20">
        <v>1</v>
      </c>
      <c r="T124" s="20">
        <f>+S124*R124</f>
        <v>4.4373891313939718E-5</v>
      </c>
      <c r="U124" s="77">
        <f>G124-P124</f>
        <v>6.6613730802245058E-3</v>
      </c>
      <c r="V124" s="77">
        <f>Q$2+Q$3*F124+Q$4*SIN(RADIANS(Q$5*F124+Q$6))</f>
        <v>6.3822562559806267E-3</v>
      </c>
      <c r="W124" s="77">
        <f>+(U124-V124)^2</f>
        <v>7.7906201575988516E-8</v>
      </c>
      <c r="X124" s="77">
        <f>G124-V124</f>
        <v>5.667244374044747E-2</v>
      </c>
      <c r="Y124" s="77"/>
    </row>
    <row r="125" spans="1:25" s="20" customFormat="1" ht="12.75" customHeight="1">
      <c r="A125" s="142" t="s">
        <v>141</v>
      </c>
      <c r="B125" s="63" t="s">
        <v>143</v>
      </c>
      <c r="C125" s="143">
        <v>53111.80053</v>
      </c>
      <c r="D125" s="142">
        <v>5.0000000000000002E-5</v>
      </c>
      <c r="E125" s="79">
        <f>+(C125-C$7)/C$8</f>
        <v>13050.650549148442</v>
      </c>
      <c r="F125" s="17">
        <f>ROUND(2*E125,0)/2</f>
        <v>13050.5</v>
      </c>
      <c r="G125" s="20">
        <f>+C125-(C$7+F125*C$8)</f>
        <v>6.3084699999308214E-2</v>
      </c>
      <c r="K125" s="20">
        <f>G125</f>
        <v>6.3084699999308214E-2</v>
      </c>
      <c r="O125" s="20">
        <f ca="1">+C$11+C$12*F125</f>
        <v>2.1051543371223572E-2</v>
      </c>
      <c r="P125" s="77">
        <f>D$11+D$12*F125+D$13*F125^2</f>
        <v>5.6393326916203593E-2</v>
      </c>
      <c r="Q125" s="21">
        <f>+C125-15018.5</f>
        <v>38093.30053</v>
      </c>
      <c r="R125" s="20">
        <f>+(P125-G125)^2</f>
        <v>4.477447373729704E-5</v>
      </c>
      <c r="S125" s="20">
        <v>1</v>
      </c>
      <c r="T125" s="20">
        <f>+S125*R125</f>
        <v>4.477447373729704E-5</v>
      </c>
      <c r="U125" s="77">
        <f>G125-P125</f>
        <v>6.6913730831046209E-3</v>
      </c>
      <c r="V125" s="77">
        <f>Q$2+Q$3*F125+Q$4*SIN(RADIANS(Q$5*F125+Q$6))</f>
        <v>6.3822562559806267E-3</v>
      </c>
      <c r="W125" s="77">
        <f>+(U125-V125)^2</f>
        <v>9.5553212811205317E-8</v>
      </c>
      <c r="X125" s="77">
        <f>G125-V125</f>
        <v>5.6702443743327585E-2</v>
      </c>
      <c r="Y125" s="77"/>
    </row>
    <row r="126" spans="1:25" s="20" customFormat="1" ht="12.75" customHeight="1">
      <c r="A126" s="168" t="s">
        <v>388</v>
      </c>
      <c r="B126" s="61" t="str">
        <f>IF(G126=INT(G126),"I","II")</f>
        <v>II</v>
      </c>
      <c r="C126" s="146">
        <v>53112.432999999997</v>
      </c>
      <c r="D126" s="147" t="s">
        <v>518</v>
      </c>
      <c r="E126" s="79">
        <f>+(C126-C$7)/C$8</f>
        <v>13052.159913858315</v>
      </c>
      <c r="F126" s="17">
        <f>ROUND(2*E126,0)/2</f>
        <v>13052</v>
      </c>
      <c r="G126" s="20">
        <f>+C126-(C$7+F126*C$8)</f>
        <v>6.7008799996983726E-2</v>
      </c>
      <c r="I126" s="20">
        <f>G126</f>
        <v>6.7008799996983726E-2</v>
      </c>
      <c r="O126" s="20">
        <f ca="1">+C$11+C$12*F126</f>
        <v>2.1062735872384608E-2</v>
      </c>
      <c r="P126" s="77">
        <f>D$11+D$12*F126+D$13*F126^2</f>
        <v>5.6400406168651503E-2</v>
      </c>
      <c r="Q126" s="21">
        <f>+C126-15018.5</f>
        <v>38093.932999999997</v>
      </c>
      <c r="R126" s="20">
        <f>+(P126-G126)^2</f>
        <v>1.1253801961699719E-4</v>
      </c>
      <c r="S126" s="20">
        <v>0.1</v>
      </c>
      <c r="T126" s="20">
        <f>+S126*R126</f>
        <v>1.1253801961699721E-5</v>
      </c>
      <c r="V126" s="77">
        <f>Q$2+Q$3*F126+Q$4*SIN(RADIANS(Q$5*F126+Q$6))</f>
        <v>6.3810507701459809E-3</v>
      </c>
      <c r="W126" s="77"/>
      <c r="X126" s="77">
        <f>G126-V126</f>
        <v>6.0627749226837745E-2</v>
      </c>
      <c r="Y126" s="77"/>
    </row>
    <row r="127" spans="1:25" s="20" customFormat="1" ht="12.75" customHeight="1">
      <c r="A127" s="142" t="s">
        <v>142</v>
      </c>
      <c r="B127" s="162" t="s">
        <v>143</v>
      </c>
      <c r="C127" s="170">
        <v>53134.6371</v>
      </c>
      <c r="D127" s="142">
        <v>2.0000000000000001E-4</v>
      </c>
      <c r="E127" s="79">
        <f>+(C127-C$7)/C$8</f>
        <v>13105.149122760966</v>
      </c>
      <c r="F127" s="17">
        <f>ROUND(2*E127,0)/2</f>
        <v>13105</v>
      </c>
      <c r="G127" s="20">
        <f>+C127-(C$7+F127*C$8)</f>
        <v>6.2487000002874993E-2</v>
      </c>
      <c r="K127" s="20">
        <f>G127</f>
        <v>6.2487000002874993E-2</v>
      </c>
      <c r="O127" s="20">
        <f ca="1">+C$11+C$12*F127</f>
        <v>2.1458204246741358E-2</v>
      </c>
      <c r="P127" s="77">
        <f>D$11+D$12*F127+D$13*F127^2</f>
        <v>5.6650120077320947E-2</v>
      </c>
      <c r="Q127" s="21">
        <f>+C127-15018.5</f>
        <v>38116.1371</v>
      </c>
      <c r="R127" s="20">
        <f>+(P127-G127)^2</f>
        <v>3.4069167265335807E-5</v>
      </c>
      <c r="S127" s="20">
        <v>1</v>
      </c>
      <c r="T127" s="20">
        <f>+S127*R127</f>
        <v>3.4069167265335807E-5</v>
      </c>
      <c r="U127" s="77">
        <f>G127-P127</f>
        <v>5.8368799255540463E-3</v>
      </c>
      <c r="V127" s="77">
        <f>Q$2+Q$3*F127+Q$4*SIN(RADIANS(Q$5*F127+Q$6))</f>
        <v>6.336053457354331E-3</v>
      </c>
      <c r="W127" s="77">
        <f>+(U127-V127)^2</f>
        <v>2.4917421484996981E-7</v>
      </c>
      <c r="X127" s="77">
        <f>G127-V127</f>
        <v>5.6150946545520664E-2</v>
      </c>
      <c r="Y127" s="77"/>
    </row>
    <row r="128" spans="1:25" s="20" customFormat="1" ht="12.75" customHeight="1">
      <c r="A128" s="148" t="s">
        <v>146</v>
      </c>
      <c r="B128" s="149"/>
      <c r="C128" s="143">
        <v>53143.4378</v>
      </c>
      <c r="D128" s="143">
        <v>1.5E-3</v>
      </c>
      <c r="E128" s="79">
        <f>+(C128-C$7)/C$8</f>
        <v>13126.15164620436</v>
      </c>
      <c r="F128" s="17">
        <f>ROUND(2*E128,0)/2</f>
        <v>13126</v>
      </c>
      <c r="G128" s="20">
        <f>+C128-(C$7+F128*C$8)</f>
        <v>6.3544399999955203E-2</v>
      </c>
      <c r="K128" s="28">
        <f>G128</f>
        <v>6.3544399999955203E-2</v>
      </c>
      <c r="O128" s="20">
        <f ca="1">+C$11+C$12*F128</f>
        <v>2.1614899262995924E-2</v>
      </c>
      <c r="P128" s="77">
        <f>D$11+D$12*F128+D$13*F128^2</f>
        <v>5.6748837539372141E-2</v>
      </c>
      <c r="Q128" s="21">
        <f>+C128-15018.5</f>
        <v>38124.9378</v>
      </c>
      <c r="R128" s="20">
        <f>+(P128-G128)^2</f>
        <v>4.6179669155685729E-5</v>
      </c>
      <c r="S128" s="20">
        <v>1</v>
      </c>
      <c r="T128" s="20">
        <f>+S128*R128</f>
        <v>4.6179669155685729E-5</v>
      </c>
      <c r="U128" s="77">
        <f>G128-P128</f>
        <v>6.7955624605830628E-3</v>
      </c>
      <c r="V128" s="77">
        <f>Q$2+Q$3*F128+Q$4*SIN(RADIANS(Q$5*F128+Q$6))</f>
        <v>6.3169376737687577E-3</v>
      </c>
      <c r="W128" s="77">
        <f>+(U128-V128)^2</f>
        <v>2.2908168655303899E-7</v>
      </c>
      <c r="X128" s="77">
        <f>G128-V128</f>
        <v>5.7227462326186446E-2</v>
      </c>
      <c r="Y128" s="77"/>
    </row>
    <row r="129" spans="1:25" s="20" customFormat="1" ht="12.75" customHeight="1">
      <c r="A129" s="141" t="s">
        <v>12</v>
      </c>
      <c r="B129" s="61" t="s">
        <v>143</v>
      </c>
      <c r="C129" s="92">
        <v>53164.806299999997</v>
      </c>
      <c r="D129" s="92">
        <v>2.0000000000000001E-4</v>
      </c>
      <c r="E129" s="79">
        <f>+(C129-C$7)/C$8</f>
        <v>13177.146728663723</v>
      </c>
      <c r="F129" s="17">
        <f>ROUND(2*E129,0)/2</f>
        <v>13177</v>
      </c>
      <c r="G129" s="20">
        <f>+C129-(C$7+F129*C$8)</f>
        <v>6.1483799996494781E-2</v>
      </c>
      <c r="K129" s="20">
        <f>G129</f>
        <v>6.1483799996494781E-2</v>
      </c>
      <c r="O129" s="20">
        <f ca="1">+C$11+C$12*F129</f>
        <v>2.1995444302471287E-2</v>
      </c>
      <c r="P129" s="77">
        <f>D$11+D$12*F129+D$13*F129^2</f>
        <v>5.6988046432595189E-2</v>
      </c>
      <c r="Q129" s="21">
        <f>+C129-15018.5</f>
        <v>38146.306299999997</v>
      </c>
      <c r="R129" s="20">
        <f>+(P129-G129)^2</f>
        <v>2.0211800107315881E-5</v>
      </c>
      <c r="S129" s="20">
        <v>1</v>
      </c>
      <c r="T129" s="20">
        <f>+S129*R129</f>
        <v>2.0211800107315881E-5</v>
      </c>
      <c r="U129" s="77">
        <f>G129-P129</f>
        <v>4.4957535638995919E-3</v>
      </c>
      <c r="V129" s="77">
        <f>Q$2+Q$3*F129+Q$4*SIN(RADIANS(Q$5*F129+Q$6))</f>
        <v>6.2674995177861275E-3</v>
      </c>
      <c r="W129" s="77">
        <f>+(U129-V129)^2</f>
        <v>3.13908372511331E-6</v>
      </c>
      <c r="X129" s="77">
        <f>G129-V129</f>
        <v>5.5216300478708652E-2</v>
      </c>
      <c r="Y129" s="77"/>
    </row>
    <row r="130" spans="1:25" s="20" customFormat="1" ht="12.75" customHeight="1">
      <c r="A130" s="142" t="s">
        <v>179</v>
      </c>
      <c r="B130" s="63" t="s">
        <v>143</v>
      </c>
      <c r="C130" s="143">
        <v>53196.453000000001</v>
      </c>
      <c r="D130" s="144" t="s">
        <v>180</v>
      </c>
      <c r="E130" s="17">
        <f>+(C130-C$7)/C$8</f>
        <v>13252.670330042729</v>
      </c>
      <c r="F130" s="17">
        <f>ROUND(2*E130,0)/2</f>
        <v>13252.5</v>
      </c>
      <c r="G130" s="20">
        <f>+C130-(C$7+F130*C$8)</f>
        <v>7.1373500002664514E-2</v>
      </c>
      <c r="I130" s="20">
        <f>G130</f>
        <v>7.1373500002664514E-2</v>
      </c>
      <c r="N130" s="20">
        <f>G130</f>
        <v>7.1373500002664514E-2</v>
      </c>
      <c r="O130" s="20">
        <f ca="1">+C$11+C$12*F130</f>
        <v>2.2558800194243625E-2</v>
      </c>
      <c r="P130" s="77">
        <f>D$11+D$12*F130+D$13*F130^2</f>
        <v>5.7340781748185035E-2</v>
      </c>
      <c r="Q130" s="21">
        <f>+C130-15018.5</f>
        <v>38177.953000000001</v>
      </c>
      <c r="R130" s="20">
        <f>+(P130-G130)^2</f>
        <v>1.9691718160960158E-4</v>
      </c>
      <c r="S130" s="20">
        <v>0.1</v>
      </c>
      <c r="T130" s="20">
        <f>+S130*R130</f>
        <v>1.9691718160960159E-5</v>
      </c>
      <c r="U130" s="77"/>
      <c r="V130" s="77">
        <f>Q$2+Q$3*F130+Q$4*SIN(RADIANS(Q$5*F130+Q$6))</f>
        <v>6.1865579026115607E-3</v>
      </c>
      <c r="W130" s="77"/>
      <c r="X130" s="77">
        <f>G130-V130</f>
        <v>6.518694210005295E-2</v>
      </c>
      <c r="Y130" s="77"/>
    </row>
    <row r="131" spans="1:25" s="20" customFormat="1" ht="12.75" customHeight="1">
      <c r="A131" s="145" t="s">
        <v>392</v>
      </c>
      <c r="B131" s="61" t="str">
        <f>IF(G131=INT(G131),"I","II")</f>
        <v>II</v>
      </c>
      <c r="C131" s="146">
        <v>53211.318700000003</v>
      </c>
      <c r="D131" s="147" t="s">
        <v>520</v>
      </c>
      <c r="E131" s="79">
        <f>+(C131-C$7)/C$8</f>
        <v>13288.146736777706</v>
      </c>
      <c r="F131" s="17">
        <f>ROUND(2*E131,0)/2</f>
        <v>13288</v>
      </c>
      <c r="G131" s="20">
        <f>+C131-(C$7+F131*C$8)</f>
        <v>6.1487200000556186E-2</v>
      </c>
      <c r="J131" s="20">
        <f>G131</f>
        <v>6.1487200000556186E-2</v>
      </c>
      <c r="O131" s="20">
        <f ca="1">+C$11+C$12*F131</f>
        <v>2.2823689388388246E-2</v>
      </c>
      <c r="P131" s="77">
        <f>D$11+D$12*F131+D$13*F131^2</f>
        <v>5.7506064900683863E-2</v>
      </c>
      <c r="Q131" s="21">
        <f>+C131-15018.5</f>
        <v>38192.818700000003</v>
      </c>
      <c r="R131" s="20">
        <f>+(P131-G131)^2</f>
        <v>1.5849436683435408E-5</v>
      </c>
      <c r="S131" s="20">
        <v>1</v>
      </c>
      <c r="T131" s="20">
        <f>+S131*R131</f>
        <v>1.5849436683435408E-5</v>
      </c>
      <c r="U131" s="77">
        <f>G131-P131</f>
        <v>3.9811350998723224E-3</v>
      </c>
      <c r="V131" s="77">
        <f>Q$2+Q$3*F131+Q$4*SIN(RADIANS(Q$5*F131+Q$6))</f>
        <v>6.145341320384648E-3</v>
      </c>
      <c r="W131" s="77">
        <f>+(U131-V131)^2</f>
        <v>4.6837885649042445E-6</v>
      </c>
      <c r="X131" s="77">
        <f>G131-V131</f>
        <v>5.5341858680171538E-2</v>
      </c>
      <c r="Y131" s="77"/>
    </row>
    <row r="132" spans="1:25" s="20" customFormat="1" ht="12.75" customHeight="1">
      <c r="A132" s="145" t="s">
        <v>392</v>
      </c>
      <c r="B132" s="61" t="str">
        <f>IF(G132=INT(G132),"I","II")</f>
        <v>II</v>
      </c>
      <c r="C132" s="146">
        <v>53214.464800000002</v>
      </c>
      <c r="D132" s="147" t="s">
        <v>520</v>
      </c>
      <c r="E132" s="79">
        <f>+(C132-C$7)/C$8</f>
        <v>13295.654780343017</v>
      </c>
      <c r="F132" s="17">
        <f>ROUND(2*E132,0)/2</f>
        <v>13295.5</v>
      </c>
      <c r="G132" s="20">
        <f>+C132-(C$7+F132*C$8)</f>
        <v>6.4857700002903584E-2</v>
      </c>
      <c r="J132" s="20">
        <f>G132</f>
        <v>6.4857700002903584E-2</v>
      </c>
      <c r="O132" s="20">
        <f ca="1">+C$11+C$12*F132</f>
        <v>2.2879651894193442E-2</v>
      </c>
      <c r="P132" s="77">
        <f>D$11+D$12*F132+D$13*F132^2</f>
        <v>5.754093701968388E-2</v>
      </c>
      <c r="Q132" s="21">
        <f>+C132-15018.5</f>
        <v>38195.964800000002</v>
      </c>
      <c r="R132" s="20">
        <f>+(P132-G132)^2</f>
        <v>5.353502055261411E-5</v>
      </c>
      <c r="S132" s="20">
        <v>1</v>
      </c>
      <c r="T132" s="20">
        <f>+S132*R132</f>
        <v>5.353502055261411E-5</v>
      </c>
      <c r="U132" s="77">
        <f>G132-P132</f>
        <v>7.3167629832197045E-3</v>
      </c>
      <c r="V132" s="77">
        <f>Q$2+Q$3*F132+Q$4*SIN(RADIANS(Q$5*F132+Q$6))</f>
        <v>6.1363777247410121E-3</v>
      </c>
      <c r="W132" s="77">
        <f>+(U132-V132)^2</f>
        <v>1.3933093584338093E-6</v>
      </c>
      <c r="X132" s="77">
        <f>G132-V132</f>
        <v>5.8721322278162569E-2</v>
      </c>
      <c r="Y132" s="77"/>
    </row>
    <row r="133" spans="1:25" s="20" customFormat="1" ht="12.75" customHeight="1">
      <c r="A133" s="142" t="s">
        <v>179</v>
      </c>
      <c r="B133" s="63" t="s">
        <v>143</v>
      </c>
      <c r="C133" s="143">
        <v>53222.423000000003</v>
      </c>
      <c r="D133" s="144" t="s">
        <v>180</v>
      </c>
      <c r="E133" s="17">
        <f>+(C133-C$7)/C$8</f>
        <v>13314.646710765284</v>
      </c>
      <c r="F133" s="17">
        <f>ROUND(2*E133,0)/2</f>
        <v>13314.5</v>
      </c>
      <c r="G133" s="20">
        <f>+C133-(C$7+F133*C$8)</f>
        <v>6.1476300004869699E-2</v>
      </c>
      <c r="I133" s="20">
        <f>G133</f>
        <v>6.1476300004869699E-2</v>
      </c>
      <c r="N133" s="20">
        <f>G133</f>
        <v>6.1476300004869699E-2</v>
      </c>
      <c r="O133" s="20">
        <f ca="1">+C$11+C$12*F133</f>
        <v>2.3021423575566621E-2</v>
      </c>
      <c r="P133" s="77">
        <f>D$11+D$12*F133+D$13*F133^2</f>
        <v>5.7629206566300578E-2</v>
      </c>
      <c r="Q133" s="21">
        <f>+C133-15018.5</f>
        <v>38203.923000000003</v>
      </c>
      <c r="R133" s="20">
        <f>+(P133-G133)^2</f>
        <v>1.4800127925081587E-5</v>
      </c>
      <c r="S133" s="20">
        <v>0.1</v>
      </c>
      <c r="T133" s="20">
        <f>+S133*R133</f>
        <v>1.4800127925081588E-6</v>
      </c>
      <c r="U133" s="77"/>
      <c r="V133" s="77">
        <f>Q$2+Q$3*F133+Q$4*SIN(RADIANS(Q$5*F133+Q$6))</f>
        <v>6.1132726730544233E-3</v>
      </c>
      <c r="W133" s="77"/>
      <c r="X133" s="77">
        <f>G133-V133</f>
        <v>5.5363027331815279E-2</v>
      </c>
      <c r="Y133" s="77"/>
    </row>
    <row r="134" spans="1:25" s="20" customFormat="1" ht="12.75" customHeight="1">
      <c r="A134" s="141" t="s">
        <v>12</v>
      </c>
      <c r="B134" s="61" t="s">
        <v>117</v>
      </c>
      <c r="C134" s="92">
        <v>53235.419500000004</v>
      </c>
      <c r="D134" s="92">
        <v>8.9999999999999998E-4</v>
      </c>
      <c r="E134" s="79">
        <f>+(C134-C$7)/C$8</f>
        <v>13345.662345422994</v>
      </c>
      <c r="F134" s="17">
        <f>ROUND(2*E134,0)/2</f>
        <v>13345.5</v>
      </c>
      <c r="G134" s="20">
        <f>+C134-(C$7+F134*C$8)</f>
        <v>6.8027700006496161E-2</v>
      </c>
      <c r="K134" s="20">
        <f>G134</f>
        <v>6.8027700006496161E-2</v>
      </c>
      <c r="O134" s="20">
        <f ca="1">+C$11+C$12*F134</f>
        <v>2.3252735266228119E-2</v>
      </c>
      <c r="P134" s="77">
        <f>D$11+D$12*F134+D$13*F134^2</f>
        <v>5.7773000096644676E-2</v>
      </c>
      <c r="Q134" s="21">
        <f>+C134-15018.5</f>
        <v>38216.919500000004</v>
      </c>
      <c r="R134" s="20">
        <f>+(P134-G134)^2</f>
        <v>1.0515887024110806E-4</v>
      </c>
      <c r="S134" s="20">
        <v>1</v>
      </c>
      <c r="T134" s="20">
        <f>+S134*R134</f>
        <v>1.0515887024110806E-4</v>
      </c>
      <c r="U134" s="77">
        <f>G134-P134</f>
        <v>1.0254699909851485E-2</v>
      </c>
      <c r="V134" s="77">
        <f>Q$2+Q$3*F134+Q$4*SIN(RADIANS(Q$5*F134+Q$6))</f>
        <v>6.0743583807401878E-3</v>
      </c>
      <c r="W134" s="77">
        <f>+(U134-V134)^2</f>
        <v>1.7475255300012577E-5</v>
      </c>
      <c r="X134" s="77">
        <f>G134-V134</f>
        <v>6.195334162575597E-2</v>
      </c>
      <c r="Y134" s="77"/>
    </row>
    <row r="135" spans="1:25" s="20" customFormat="1" ht="12.75" customHeight="1">
      <c r="A135" s="141" t="s">
        <v>12</v>
      </c>
      <c r="B135" s="61" t="s">
        <v>143</v>
      </c>
      <c r="C135" s="92">
        <v>53244.425600000002</v>
      </c>
      <c r="D135" s="92">
        <v>8.9999999999999998E-4</v>
      </c>
      <c r="E135" s="79">
        <f>+(C135-C$7)/C$8</f>
        <v>13367.155047865248</v>
      </c>
      <c r="F135" s="17">
        <f>ROUND(2*E135,0)/2</f>
        <v>13367</v>
      </c>
      <c r="G135" s="20">
        <f>+C135-(C$7+F135*C$8)</f>
        <v>6.496980000520125E-2</v>
      </c>
      <c r="K135" s="20">
        <f>G135</f>
        <v>6.496980000520125E-2</v>
      </c>
      <c r="O135" s="20">
        <f ca="1">+C$11+C$12*F135</f>
        <v>2.3413161116203021E-2</v>
      </c>
      <c r="P135" s="77">
        <f>D$11+D$12*F135+D$13*F135^2</f>
        <v>5.7872563868609631E-2</v>
      </c>
      <c r="Q135" s="21">
        <f>+C135-15018.5</f>
        <v>38225.925600000002</v>
      </c>
      <c r="R135" s="20">
        <f>+(P135-G135)^2</f>
        <v>5.0370760778541944E-5</v>
      </c>
      <c r="S135" s="20">
        <v>1</v>
      </c>
      <c r="T135" s="20">
        <f>+S135*R135</f>
        <v>5.0370760778541944E-5</v>
      </c>
      <c r="U135" s="77">
        <f>G135-P135</f>
        <v>7.0972361365916198E-3</v>
      </c>
      <c r="V135" s="77">
        <f>Q$2+Q$3*F135+Q$4*SIN(RADIANS(Q$5*F135+Q$6))</f>
        <v>6.0464894242985819E-3</v>
      </c>
      <c r="W135" s="77">
        <f>+(U135-V135)^2</f>
        <v>1.1040686533946283E-6</v>
      </c>
      <c r="X135" s="77">
        <f>G135-V135</f>
        <v>5.8923310580902666E-2</v>
      </c>
      <c r="Y135" s="77"/>
    </row>
    <row r="136" spans="1:25" s="20" customFormat="1" ht="12.75" customHeight="1">
      <c r="A136" s="148" t="s">
        <v>150</v>
      </c>
      <c r="B136" s="149"/>
      <c r="C136" s="143">
        <v>53453.519899999999</v>
      </c>
      <c r="D136" s="142">
        <v>1E-4</v>
      </c>
      <c r="E136" s="17">
        <f>+(C136-C$7)/C$8</f>
        <v>13866.150347969815</v>
      </c>
      <c r="F136" s="17">
        <f>ROUND(2*E136,0)/2</f>
        <v>13866</v>
      </c>
      <c r="G136" s="20">
        <f>+C136-(C$7+F136*C$8)</f>
        <v>6.3000399997690693E-2</v>
      </c>
      <c r="K136" s="20">
        <f>G136</f>
        <v>6.3000399997690693E-2</v>
      </c>
      <c r="O136" s="20">
        <f ca="1">+C$11+C$12*F136</f>
        <v>2.7136533169109009E-2</v>
      </c>
      <c r="P136" s="77">
        <f>D$11+D$12*F136+D$13*F136^2</f>
        <v>6.0145632765145035E-2</v>
      </c>
      <c r="Q136" s="21">
        <f>+C136-15018.5</f>
        <v>38435.019899999999</v>
      </c>
      <c r="R136" s="20">
        <f>+(P136-G136)^2</f>
        <v>8.1496959520163916E-6</v>
      </c>
      <c r="S136" s="20">
        <v>1</v>
      </c>
      <c r="T136" s="20">
        <f>+S136*R136</f>
        <v>8.1496959520163916E-6</v>
      </c>
      <c r="U136" s="77">
        <f>G136-P136</f>
        <v>2.8547672325456575E-3</v>
      </c>
      <c r="V136" s="77">
        <f>Q$2+Q$3*F136+Q$4*SIN(RADIANS(Q$5*F136+Q$6))</f>
        <v>5.2091676200461063E-3</v>
      </c>
      <c r="W136" s="77">
        <f>+(U136-V136)^2</f>
        <v>5.5432011846622635E-6</v>
      </c>
      <c r="X136" s="77">
        <f>G136-V136</f>
        <v>5.7791232377644587E-2</v>
      </c>
      <c r="Y136" s="77"/>
    </row>
    <row r="137" spans="1:25" s="20" customFormat="1" ht="12.75" customHeight="1">
      <c r="A137" s="148" t="s">
        <v>151</v>
      </c>
      <c r="B137" s="63" t="s">
        <v>143</v>
      </c>
      <c r="C137" s="143">
        <v>53463.578000000001</v>
      </c>
      <c r="D137" s="142">
        <v>5.0000000000000001E-4</v>
      </c>
      <c r="E137" s="17">
        <f>+(C137-C$7)/C$8</f>
        <v>13890.153606920359</v>
      </c>
      <c r="F137" s="17">
        <f>ROUND(2*E137,0)/2</f>
        <v>13890</v>
      </c>
      <c r="G137" s="20">
        <f>+C137-(C$7+F137*C$8)</f>
        <v>6.4365999998699408E-2</v>
      </c>
      <c r="K137" s="20">
        <f>G137</f>
        <v>6.4365999998699408E-2</v>
      </c>
      <c r="O137" s="20">
        <f ca="1">+C$11+C$12*F137</f>
        <v>2.7315613187685661E-2</v>
      </c>
      <c r="P137" s="77">
        <f>D$11+D$12*F137+D$13*F137^2</f>
        <v>6.0253135010737605E-2</v>
      </c>
      <c r="Q137" s="21">
        <f>+C137-15018.5</f>
        <v>38445.078000000001</v>
      </c>
      <c r="R137" s="20">
        <f>+(P137-G137)^2</f>
        <v>1.6915658409202047E-5</v>
      </c>
      <c r="S137" s="20">
        <v>1</v>
      </c>
      <c r="T137" s="20">
        <f>+S137*R137</f>
        <v>1.6915658409202047E-5</v>
      </c>
      <c r="U137" s="77">
        <f>G137-P137</f>
        <v>4.1128649879618034E-3</v>
      </c>
      <c r="V137" s="77">
        <f>Q$2+Q$3*F137+Q$4*SIN(RADIANS(Q$5*F137+Q$6))</f>
        <v>5.160328956313044E-3</v>
      </c>
      <c r="W137" s="77">
        <f>+(U137-V137)^2</f>
        <v>1.0971807649941286E-6</v>
      </c>
      <c r="X137" s="77">
        <f>G137-V137</f>
        <v>5.9205671042386367E-2</v>
      </c>
      <c r="Y137" s="77"/>
    </row>
    <row r="138" spans="1:25" s="20" customFormat="1" ht="12.75" customHeight="1">
      <c r="A138" s="148" t="s">
        <v>148</v>
      </c>
      <c r="B138" s="63" t="s">
        <v>117</v>
      </c>
      <c r="C138" s="143">
        <v>53464.625</v>
      </c>
      <c r="D138" s="142">
        <v>3.0000000000000001E-3</v>
      </c>
      <c r="E138" s="17">
        <f>+(C138-C$7)/C$8</f>
        <v>13892.652231125843</v>
      </c>
      <c r="F138" s="17">
        <f>ROUND(2*E138,0)/2</f>
        <v>13892.5</v>
      </c>
      <c r="G138" s="20">
        <f>+C138-(C$7+F138*C$8)</f>
        <v>6.3789500003622379E-2</v>
      </c>
      <c r="K138" s="28">
        <f>G138</f>
        <v>6.3789500003622379E-2</v>
      </c>
      <c r="O138" s="20">
        <f ca="1">+C$11+C$12*F138</f>
        <v>2.7334267356287384E-2</v>
      </c>
      <c r="P138" s="77">
        <f>D$11+D$12*F138+D$13*F138^2</f>
        <v>6.0264323535682007E-2</v>
      </c>
      <c r="Q138" s="21">
        <f>+C138-15018.5</f>
        <v>38446.125</v>
      </c>
      <c r="R138" s="20">
        <f>+(P138-G138)^2</f>
        <v>1.2426869130120556E-5</v>
      </c>
      <c r="S138" s="20">
        <v>1</v>
      </c>
      <c r="T138" s="20">
        <f>+S138*R138</f>
        <v>1.2426869130120556E-5</v>
      </c>
      <c r="U138" s="77">
        <f>G138-P138</f>
        <v>3.5251764679403719E-3</v>
      </c>
      <c r="V138" s="77">
        <f>Q$2+Q$3*F138+Q$4*SIN(RADIANS(Q$5*F138+Q$6))</f>
        <v>5.1551999521741321E-3</v>
      </c>
      <c r="W138" s="77">
        <f>+(U138-V138)^2</f>
        <v>2.6569765591535678E-6</v>
      </c>
      <c r="X138" s="77">
        <f>G138-V138</f>
        <v>5.8634300051448249E-2</v>
      </c>
      <c r="Y138" s="77"/>
    </row>
    <row r="139" spans="1:25" s="20" customFormat="1" ht="12.75" customHeight="1">
      <c r="A139" s="148" t="s">
        <v>148</v>
      </c>
      <c r="B139" s="63" t="s">
        <v>117</v>
      </c>
      <c r="C139" s="143">
        <v>53485.5795</v>
      </c>
      <c r="D139" s="142">
        <v>3.5000000000000001E-3</v>
      </c>
      <c r="E139" s="17">
        <f>+(C139-C$7)/C$8</f>
        <v>13942.659318913704</v>
      </c>
      <c r="F139" s="17">
        <f>ROUND(2*E139,0)/2</f>
        <v>13942.5</v>
      </c>
      <c r="G139" s="20">
        <f>+C139-(C$7+F139*C$8)</f>
        <v>6.6759499997715466E-2</v>
      </c>
      <c r="K139" s="28">
        <f>G139</f>
        <v>6.6759499997715466E-2</v>
      </c>
      <c r="O139" s="20">
        <f ca="1">+C$11+C$12*F139</f>
        <v>2.7707350728322061E-2</v>
      </c>
      <c r="P139" s="77">
        <f>D$11+D$12*F139+D$13*F139^2</f>
        <v>6.0487712641360575E-2</v>
      </c>
      <c r="Q139" s="21">
        <f>+C139-15018.5</f>
        <v>38467.0795</v>
      </c>
      <c r="R139" s="20">
        <f>+(P139-G139)^2</f>
        <v>3.933531664333307E-5</v>
      </c>
      <c r="S139" s="20">
        <v>1</v>
      </c>
      <c r="T139" s="20">
        <f>+S139*R139</f>
        <v>3.933531664333307E-5</v>
      </c>
      <c r="U139" s="77">
        <f>G139-P139</f>
        <v>6.2717873563548909E-3</v>
      </c>
      <c r="V139" s="77">
        <f>Q$2+Q$3*F139+Q$4*SIN(RADIANS(Q$5*F139+Q$6))</f>
        <v>5.0509922544110701E-3</v>
      </c>
      <c r="W139" s="77">
        <f>+(U139-V139)^2</f>
        <v>1.4903406809300239E-6</v>
      </c>
      <c r="X139" s="77">
        <f>G139-V139</f>
        <v>6.1708507743304393E-2</v>
      </c>
      <c r="Y139" s="77"/>
    </row>
    <row r="140" spans="1:25" s="20" customFormat="1" ht="12.75" customHeight="1">
      <c r="A140" s="148" t="s">
        <v>150</v>
      </c>
      <c r="B140" s="63" t="s">
        <v>117</v>
      </c>
      <c r="C140" s="143">
        <v>53522.453300000001</v>
      </c>
      <c r="D140" s="142">
        <v>1.4E-3</v>
      </c>
      <c r="E140" s="17">
        <f>+(C140-C$7)/C$8</f>
        <v>14030.657188281721</v>
      </c>
      <c r="F140" s="17">
        <f>ROUND(2*E140,0)/2</f>
        <v>14030.5</v>
      </c>
      <c r="G140" s="20">
        <f>+C140-(C$7+F140*C$8)</f>
        <v>6.5866700002516154E-2</v>
      </c>
      <c r="K140" s="28">
        <f>G140</f>
        <v>6.5866700002516154E-2</v>
      </c>
      <c r="O140" s="20">
        <f ca="1">+C$11+C$12*F140</f>
        <v>2.8363977463103082E-2</v>
      </c>
      <c r="P140" s="77">
        <f>D$11+D$12*F140+D$13*F140^2</f>
        <v>6.0879113033397478E-2</v>
      </c>
      <c r="Q140" s="21">
        <f>+C140-15018.5</f>
        <v>38503.953300000001</v>
      </c>
      <c r="R140" s="20">
        <f>+(P140-G140)^2</f>
        <v>2.4876023774522424E-5</v>
      </c>
      <c r="S140" s="20">
        <v>1</v>
      </c>
      <c r="T140" s="20">
        <f>+S140*R140</f>
        <v>2.4876023774522424E-5</v>
      </c>
      <c r="U140" s="77">
        <f>G140-P140</f>
        <v>4.9875869691186764E-3</v>
      </c>
      <c r="V140" s="77">
        <f>Q$2+Q$3*F140+Q$4*SIN(RADIANS(Q$5*F140+Q$6))</f>
        <v>4.8602513406589241E-3</v>
      </c>
      <c r="W140" s="77">
        <f>+(U140-V140)^2</f>
        <v>1.6214362275240066E-8</v>
      </c>
      <c r="X140" s="77">
        <f>G140-V140</f>
        <v>6.1006448661857227E-2</v>
      </c>
      <c r="Y140" s="77"/>
    </row>
    <row r="141" spans="1:25" s="20" customFormat="1" ht="12.75" customHeight="1">
      <c r="A141" s="141" t="s">
        <v>12</v>
      </c>
      <c r="B141" s="61" t="s">
        <v>143</v>
      </c>
      <c r="C141" s="92">
        <v>53547.385499999997</v>
      </c>
      <c r="D141" s="92">
        <v>5.9999999999999995E-4</v>
      </c>
      <c r="E141" s="79">
        <f>+(C141-C$7)/C$8</f>
        <v>14090.156900235919</v>
      </c>
      <c r="F141" s="17">
        <f>ROUND(2*E141,0)/2</f>
        <v>14090</v>
      </c>
      <c r="G141" s="20">
        <f>+C141-(C$7+F141*C$8)</f>
        <v>6.5746000000217464E-2</v>
      </c>
      <c r="J141" s="20">
        <f>G141</f>
        <v>6.5746000000217464E-2</v>
      </c>
      <c r="O141" s="20">
        <f ca="1">+C$11+C$12*F141</f>
        <v>2.8807946675824328E-2</v>
      </c>
      <c r="P141" s="77">
        <f>D$11+D$12*F141+D$13*F141^2</f>
        <v>6.1142477946564258E-2</v>
      </c>
      <c r="Q141" s="21">
        <f>+C141-15018.5</f>
        <v>38528.885499999997</v>
      </c>
      <c r="R141" s="20">
        <f>+(P141-G141)^2</f>
        <v>2.1192415298471427E-5</v>
      </c>
      <c r="S141" s="20">
        <v>1</v>
      </c>
      <c r="T141" s="20">
        <f>+S141*R141</f>
        <v>2.1192415298471427E-5</v>
      </c>
      <c r="U141" s="77">
        <f>G141-P141</f>
        <v>4.6035220536532057E-3</v>
      </c>
      <c r="V141" s="77">
        <f>Q$2+Q$3*F141+Q$4*SIN(RADIANS(Q$5*F141+Q$6))</f>
        <v>4.7261857912822324E-3</v>
      </c>
      <c r="W141" s="77">
        <f>+(U141-V141)^2</f>
        <v>1.5046392529122706E-8</v>
      </c>
      <c r="X141" s="77">
        <f>G141-V141</f>
        <v>6.1019814208935229E-2</v>
      </c>
      <c r="Y141" s="77"/>
    </row>
    <row r="142" spans="1:25" s="20" customFormat="1" ht="12.75" customHeight="1">
      <c r="A142" s="141" t="s">
        <v>12</v>
      </c>
      <c r="B142" s="61" t="s">
        <v>143</v>
      </c>
      <c r="C142" s="92">
        <v>53549.479299999999</v>
      </c>
      <c r="D142" s="92">
        <v>5.9999999999999995E-4</v>
      </c>
      <c r="E142" s="79">
        <f>+(C142-C$7)/C$8</f>
        <v>14095.153671354788</v>
      </c>
      <c r="F142" s="17">
        <f>ROUND(2*E142,0)/2</f>
        <v>14095</v>
      </c>
      <c r="G142" s="20">
        <f>+C142-(C$7+F142*C$8)</f>
        <v>6.4393000000563916E-2</v>
      </c>
      <c r="J142" s="20">
        <f>G142</f>
        <v>6.4393000000563916E-2</v>
      </c>
      <c r="O142" s="20">
        <f ca="1">+C$11+C$12*F142</f>
        <v>2.8845255013027801E-2</v>
      </c>
      <c r="P142" s="77">
        <f>D$11+D$12*F142+D$13*F142^2</f>
        <v>6.1164562594992367E-2</v>
      </c>
      <c r="Q142" s="21">
        <f>+C142-15018.5</f>
        <v>38530.979299999999</v>
      </c>
      <c r="R142" s="20">
        <f>+(P142-G142)^2</f>
        <v>1.0422808081693556E-5</v>
      </c>
      <c r="S142" s="20">
        <v>1</v>
      </c>
      <c r="T142" s="20">
        <f>+S142*R142</f>
        <v>1.0422808081693556E-5</v>
      </c>
      <c r="U142" s="77">
        <f>G142-P142</f>
        <v>3.2284374055715492E-3</v>
      </c>
      <c r="V142" s="77">
        <f>Q$2+Q$3*F142+Q$4*SIN(RADIANS(Q$5*F142+Q$6))</f>
        <v>4.7147383005149909E-3</v>
      </c>
      <c r="W142" s="77">
        <f>+(U142-V142)^2</f>
        <v>2.2090903503096758E-6</v>
      </c>
      <c r="X142" s="77">
        <f>G142-V142</f>
        <v>5.9678261700048925E-2</v>
      </c>
      <c r="Y142" s="77"/>
    </row>
    <row r="143" spans="1:25" s="20" customFormat="1" ht="12.75" customHeight="1">
      <c r="A143" s="141" t="s">
        <v>12</v>
      </c>
      <c r="B143" s="61" t="s">
        <v>143</v>
      </c>
      <c r="C143" s="92">
        <v>53562.469899999996</v>
      </c>
      <c r="D143" s="92">
        <v>8.0000000000000004E-4</v>
      </c>
      <c r="E143" s="79">
        <f>+(C143-C$7)/C$8</f>
        <v>14126.155225895191</v>
      </c>
      <c r="F143" s="17">
        <f>ROUND(2*E143,0)/2</f>
        <v>14126</v>
      </c>
      <c r="G143" s="20">
        <f>+C143-(C$7+F143*C$8)</f>
        <v>6.5044399998441804E-2</v>
      </c>
      <c r="J143" s="20">
        <f>G143</f>
        <v>6.5044399998441804E-2</v>
      </c>
      <c r="O143" s="20">
        <f ca="1">+C$11+C$12*F143</f>
        <v>2.9076566703689286E-2</v>
      </c>
      <c r="P143" s="77">
        <f>D$11+D$12*F143+D$13*F143^2</f>
        <v>6.1301325268647691E-2</v>
      </c>
      <c r="Q143" s="21">
        <f>+C143-15018.5</f>
        <v>38543.969899999996</v>
      </c>
      <c r="R143" s="20">
        <f>+(P143-G143)^2</f>
        <v>1.4010608432823273E-5</v>
      </c>
      <c r="S143" s="20">
        <v>1</v>
      </c>
      <c r="T143" s="20">
        <f>+S143*R143</f>
        <v>1.4010608432823273E-5</v>
      </c>
      <c r="U143" s="77">
        <f>G143-P143</f>
        <v>3.743074729794113E-3</v>
      </c>
      <c r="V143" s="77">
        <f>Q$2+Q$3*F143+Q$4*SIN(RADIANS(Q$5*F143+Q$6))</f>
        <v>4.6431488697918737E-3</v>
      </c>
      <c r="W143" s="77">
        <f>+(U143-V143)^2</f>
        <v>8.1013345749270838E-7</v>
      </c>
      <c r="X143" s="77">
        <f>G143-V143</f>
        <v>6.0401251128649927E-2</v>
      </c>
      <c r="Y143" s="77"/>
    </row>
    <row r="144" spans="1:25" s="20" customFormat="1" ht="12.75" customHeight="1">
      <c r="A144" s="141" t="s">
        <v>12</v>
      </c>
      <c r="B144" s="61" t="s">
        <v>117</v>
      </c>
      <c r="C144" s="92">
        <v>53571.479899999998</v>
      </c>
      <c r="D144" s="92">
        <v>1.4E-3</v>
      </c>
      <c r="E144" s="79">
        <f>+(C144-C$7)/C$8</f>
        <v>14147.657235533632</v>
      </c>
      <c r="F144" s="17">
        <f>ROUND(2*E144,0)/2</f>
        <v>14147.5</v>
      </c>
      <c r="G144" s="20">
        <f>+C144-(C$7+F144*C$8)</f>
        <v>6.5886500000488013E-2</v>
      </c>
      <c r="J144" s="20">
        <f>G144</f>
        <v>6.5886500000488013E-2</v>
      </c>
      <c r="O144" s="20">
        <f ca="1">+C$11+C$12*F144</f>
        <v>2.9236992553664201E-2</v>
      </c>
      <c r="P144" s="77">
        <f>D$11+D$12*F144+D$13*F144^2</f>
        <v>6.139601280129621E-2</v>
      </c>
      <c r="Q144" s="21">
        <f>+C144-15018.5</f>
        <v>38552.979899999998</v>
      </c>
      <c r="R144" s="20">
        <f>+(P144-G144)^2</f>
        <v>2.0164475286105447E-5</v>
      </c>
      <c r="S144" s="20">
        <v>1</v>
      </c>
      <c r="T144" s="20">
        <f>+S144*R144</f>
        <v>2.0164475286105447E-5</v>
      </c>
      <c r="U144" s="77">
        <f>G144-P144</f>
        <v>4.4904871991918033E-3</v>
      </c>
      <c r="V144" s="77">
        <f>Q$2+Q$3*F144+Q$4*SIN(RADIANS(Q$5*F144+Q$6))</f>
        <v>4.5928841444927374E-3</v>
      </c>
      <c r="W144" s="77">
        <f>+(U144-V144)^2</f>
        <v>1.0485134406962499E-8</v>
      </c>
      <c r="X144" s="77">
        <f>G144-V144</f>
        <v>6.1293615855995277E-2</v>
      </c>
      <c r="Y144" s="77"/>
    </row>
    <row r="145" spans="1:27" s="20" customFormat="1" ht="12.75" customHeight="1">
      <c r="A145" s="141" t="s">
        <v>12</v>
      </c>
      <c r="B145" s="61" t="s">
        <v>117</v>
      </c>
      <c r="C145" s="92">
        <v>53587.403700000003</v>
      </c>
      <c r="D145" s="92">
        <v>6.9999999999999999E-4</v>
      </c>
      <c r="E145" s="79">
        <f>+(C145-C$7)/C$8</f>
        <v>14185.658756186311</v>
      </c>
      <c r="F145" s="17">
        <f>ROUND(2*E145,0)/2</f>
        <v>14185.5</v>
      </c>
      <c r="G145" s="20">
        <f>+C145-(C$7+F145*C$8)</f>
        <v>6.6523700006655417E-2</v>
      </c>
      <c r="J145" s="20">
        <f>G145</f>
        <v>6.6523700006655417E-2</v>
      </c>
      <c r="O145" s="20">
        <f ca="1">+C$11+C$12*F145</f>
        <v>2.9520535916410545E-2</v>
      </c>
      <c r="P145" s="77">
        <f>D$11+D$12*F145+D$13*F145^2</f>
        <v>6.1563039003478801E-2</v>
      </c>
      <c r="Q145" s="21">
        <f>+C145-15018.5</f>
        <v>38568.903700000003</v>
      </c>
      <c r="R145" s="20">
        <f>+(P145-G145)^2</f>
        <v>2.4608157588437239E-5</v>
      </c>
      <c r="S145" s="20">
        <v>1</v>
      </c>
      <c r="T145" s="20">
        <f>+S145*R145</f>
        <v>2.4608157588437239E-5</v>
      </c>
      <c r="U145" s="77">
        <f>G145-P145</f>
        <v>4.9606610031766168E-3</v>
      </c>
      <c r="V145" s="77">
        <f>Q$2+Q$3*F145+Q$4*SIN(RADIANS(Q$5*F145+Q$6))</f>
        <v>4.5028398237711448E-3</v>
      </c>
      <c r="W145" s="77">
        <f>+(U145-V145)^2</f>
        <v>2.0960023231221737E-7</v>
      </c>
      <c r="X145" s="77">
        <f>G145-V145</f>
        <v>6.2020860182884274E-2</v>
      </c>
      <c r="Y145" s="77"/>
    </row>
    <row r="146" spans="1:27" s="20" customFormat="1" ht="12.75" customHeight="1">
      <c r="A146" s="148" t="s">
        <v>150</v>
      </c>
      <c r="B146" s="63" t="s">
        <v>117</v>
      </c>
      <c r="C146" s="143">
        <v>53621.345099999999</v>
      </c>
      <c r="D146" s="142">
        <v>2.0000000000000001E-4</v>
      </c>
      <c r="E146" s="17">
        <f>+(C146-C$7)/C$8</f>
        <v>14266.658568610501</v>
      </c>
      <c r="F146" s="17">
        <f>ROUND(2*E146,0)/2</f>
        <v>14266.5</v>
      </c>
      <c r="G146" s="20">
        <f>+C146-(C$7+F146*C$8)</f>
        <v>6.6445099997508805E-2</v>
      </c>
      <c r="K146" s="20">
        <f>G146</f>
        <v>6.6445099997508805E-2</v>
      </c>
      <c r="O146" s="20">
        <f ca="1">+C$11+C$12*F146</f>
        <v>3.0124930979106707E-2</v>
      </c>
      <c r="P146" s="77">
        <f>D$11+D$12*F146+D$13*F146^2</f>
        <v>6.1917668063844342E-2</v>
      </c>
      <c r="Q146" s="21">
        <f>+C146-15018.5</f>
        <v>38602.845099999999</v>
      </c>
      <c r="R146" s="20">
        <f>+(P146-G146)^2</f>
        <v>2.0497639913964744E-5</v>
      </c>
      <c r="S146" s="20">
        <v>1</v>
      </c>
      <c r="T146" s="20">
        <f>+S146*R146</f>
        <v>2.0497639913964744E-5</v>
      </c>
      <c r="U146" s="77">
        <f>G146-P146</f>
        <v>4.5274319336644636E-3</v>
      </c>
      <c r="V146" s="77">
        <f>Q$2+Q$3*F146+Q$4*SIN(RADIANS(Q$5*F146+Q$6))</f>
        <v>4.3059409266396308E-3</v>
      </c>
      <c r="W146" s="77">
        <f>+(U146-V146)^2</f>
        <v>4.9058266192874551E-8</v>
      </c>
      <c r="X146" s="77">
        <f>G146-V146</f>
        <v>6.2139159070869171E-2</v>
      </c>
      <c r="Y146" s="77"/>
    </row>
    <row r="147" spans="1:27" s="20" customFormat="1" ht="12.75" customHeight="1">
      <c r="A147" s="150" t="s">
        <v>158</v>
      </c>
      <c r="B147" s="151" t="s">
        <v>143</v>
      </c>
      <c r="C147" s="143">
        <v>53813.8891</v>
      </c>
      <c r="D147" s="143">
        <v>1E-4</v>
      </c>
      <c r="E147" s="17">
        <f>+(C147-C$7)/C$8</f>
        <v>14726.157230522071</v>
      </c>
      <c r="F147" s="17">
        <f>ROUND(2*E147,0)/2</f>
        <v>14726</v>
      </c>
      <c r="G147" s="20">
        <f>+C147-(C$7+F147*C$8)</f>
        <v>6.5884399999049492E-2</v>
      </c>
      <c r="K147" s="20">
        <f>G147</f>
        <v>6.5884399999049492E-2</v>
      </c>
      <c r="O147" s="20">
        <f ca="1">+C$11+C$12*F147</f>
        <v>3.3553567168105314E-2</v>
      </c>
      <c r="P147" s="77">
        <f>D$11+D$12*F147+D$13*F147^2</f>
        <v>6.3893336960970548E-2</v>
      </c>
      <c r="Q147" s="21">
        <f>+C147-15018.5</f>
        <v>38795.3891</v>
      </c>
      <c r="R147" s="20">
        <f>+(P147-G147)^2</f>
        <v>3.9643320216041542E-6</v>
      </c>
      <c r="S147" s="20">
        <v>1</v>
      </c>
      <c r="T147" s="20">
        <f>+S147*R147</f>
        <v>3.9643320216041542E-6</v>
      </c>
      <c r="U147" s="77">
        <f>G147-P147</f>
        <v>1.991063038078944E-3</v>
      </c>
      <c r="V147" s="77">
        <f>Q$2+Q$3*F147+Q$4*SIN(RADIANS(Q$5*F147+Q$6))</f>
        <v>3.0803291773415127E-3</v>
      </c>
      <c r="W147" s="77">
        <f>+(U147-V147)^2</f>
        <v>1.1865007221439817E-6</v>
      </c>
      <c r="X147" s="77">
        <f>G147-V147</f>
        <v>6.2804070821707983E-2</v>
      </c>
      <c r="Y147" s="77"/>
    </row>
    <row r="148" spans="1:27" s="20" customFormat="1" ht="12.75" customHeight="1">
      <c r="A148" s="150" t="s">
        <v>158</v>
      </c>
      <c r="B148" s="151" t="s">
        <v>143</v>
      </c>
      <c r="C148" s="143">
        <v>53829.812599999997</v>
      </c>
      <c r="D148" s="143">
        <v>1E-4</v>
      </c>
      <c r="E148" s="17">
        <f>+(C148-C$7)/C$8</f>
        <v>14764.158035236564</v>
      </c>
      <c r="F148" s="17">
        <f>ROUND(2*E148,0)/2</f>
        <v>14764</v>
      </c>
      <c r="G148" s="20">
        <f>+C148-(C$7+F148*C$8)</f>
        <v>6.6221599998243619E-2</v>
      </c>
      <c r="K148" s="20">
        <f>G148</f>
        <v>6.6221599998243619E-2</v>
      </c>
      <c r="O148" s="20">
        <f ca="1">+C$11+C$12*F148</f>
        <v>3.3837110530851658E-2</v>
      </c>
      <c r="P148" s="77">
        <f>D$11+D$12*F148+D$13*F148^2</f>
        <v>6.4053975226446361E-2</v>
      </c>
      <c r="Q148" s="21">
        <f>+C148-15018.5</f>
        <v>38811.312599999997</v>
      </c>
      <c r="R148" s="20">
        <f>+(P148-G148)^2</f>
        <v>4.6985971513091151E-6</v>
      </c>
      <c r="S148" s="20">
        <v>1</v>
      </c>
      <c r="T148" s="20">
        <f>+S148*R148</f>
        <v>4.6985971513091151E-6</v>
      </c>
      <c r="U148" s="77">
        <f>G148-P148</f>
        <v>2.167624771797258E-3</v>
      </c>
      <c r="V148" s="77">
        <f>Q$2+Q$3*F148+Q$4*SIN(RADIANS(Q$5*F148+Q$6))</f>
        <v>2.9722350855760252E-3</v>
      </c>
      <c r="W148" s="77">
        <f>+(U148-V148)^2</f>
        <v>6.4739775703916612E-7</v>
      </c>
      <c r="X148" s="77">
        <f>G148-V148</f>
        <v>6.3249364912667597E-2</v>
      </c>
      <c r="Y148" s="77"/>
    </row>
    <row r="149" spans="1:27" s="20" customFormat="1" ht="12.75" customHeight="1">
      <c r="A149" s="148" t="s">
        <v>150</v>
      </c>
      <c r="B149" s="63" t="s">
        <v>117</v>
      </c>
      <c r="C149" s="143">
        <v>53846.361100000002</v>
      </c>
      <c r="D149" s="142">
        <v>6.9999999999999999E-4</v>
      </c>
      <c r="E149" s="17">
        <f>+(C149-C$7)/C$8</f>
        <v>14803.650377800579</v>
      </c>
      <c r="F149" s="17">
        <f>ROUND(2*E149,0)/2</f>
        <v>14803.5</v>
      </c>
      <c r="G149" s="20">
        <f>+C149-(C$7+F149*C$8)</f>
        <v>6.3012900005560368E-2</v>
      </c>
      <c r="K149" s="20">
        <f>G149</f>
        <v>6.3012900005560368E-2</v>
      </c>
      <c r="O149" s="20">
        <f ca="1">+C$11+C$12*F149</f>
        <v>3.4131846394759052E-2</v>
      </c>
      <c r="P149" s="77">
        <f>D$11+D$12*F149+D$13*F149^2</f>
        <v>6.4220509698956929E-2</v>
      </c>
      <c r="Q149" s="21">
        <f>+C149-15018.5</f>
        <v>38827.861100000002</v>
      </c>
      <c r="R149" s="20">
        <f>+(P149-G149)^2</f>
        <v>1.4583211715853355E-6</v>
      </c>
      <c r="S149" s="20">
        <v>1</v>
      </c>
      <c r="T149" s="20">
        <f>+S149*R149</f>
        <v>1.4583211715853355E-6</v>
      </c>
      <c r="U149" s="77">
        <f>G149-P149</f>
        <v>-1.2076096933965608E-3</v>
      </c>
      <c r="V149" s="77">
        <f>Q$2+Q$3*F149+Q$4*SIN(RADIANS(Q$5*F149+Q$6))</f>
        <v>2.8590222651975437E-3</v>
      </c>
      <c r="W149" s="77">
        <f>+(U149-V149)^2</f>
        <v>1.6537495486658923E-5</v>
      </c>
      <c r="X149" s="77">
        <f>G149-V149</f>
        <v>6.0153877740362821E-2</v>
      </c>
      <c r="Y149" s="77"/>
    </row>
    <row r="150" spans="1:27" s="20" customFormat="1" ht="12.75" customHeight="1">
      <c r="A150" s="152" t="s">
        <v>159</v>
      </c>
      <c r="B150" s="151" t="s">
        <v>143</v>
      </c>
      <c r="C150" s="153">
        <v>54157.492100000003</v>
      </c>
      <c r="D150" s="154">
        <v>5.0000000000000001E-4</v>
      </c>
      <c r="E150" s="17">
        <f>+(C150-C$7)/C$8</f>
        <v>15546.152238046587</v>
      </c>
      <c r="F150" s="17">
        <f>ROUND(2*E150,0)/2</f>
        <v>15546</v>
      </c>
      <c r="G150" s="20">
        <f>+C150-(C$7+F150*C$8)</f>
        <v>6.3792400003876537E-2</v>
      </c>
      <c r="K150" s="20">
        <f>G150</f>
        <v>6.3792400003876537E-2</v>
      </c>
      <c r="O150" s="20">
        <f ca="1">+C$11+C$12*F150</f>
        <v>3.9672134469473888E-2</v>
      </c>
      <c r="P150" s="77">
        <f>D$11+D$12*F150+D$13*F150^2</f>
        <v>6.726657417731155E-2</v>
      </c>
      <c r="Q150" s="21">
        <f>+C150-15018.5</f>
        <v>39138.992100000003</v>
      </c>
      <c r="R150" s="20">
        <f>+(P150-G150)^2</f>
        <v>1.2069886187362856E-5</v>
      </c>
      <c r="S150" s="20">
        <v>1</v>
      </c>
      <c r="T150" s="20">
        <f>+S150*R150</f>
        <v>1.2069886187362856E-5</v>
      </c>
      <c r="U150" s="77">
        <f>G150-P150</f>
        <v>-3.4741741734350129E-3</v>
      </c>
      <c r="V150" s="77">
        <f>Q$2+Q$3*F150+Q$4*SIN(RADIANS(Q$5*F150+Q$6))</f>
        <v>6.422408703556623E-4</v>
      </c>
      <c r="W150" s="77">
        <f>+(U150-V150)^2</f>
        <v>1.6944872812746186E-5</v>
      </c>
      <c r="X150" s="77">
        <f>G150-V150</f>
        <v>6.3150159133520872E-2</v>
      </c>
      <c r="Y150" s="77"/>
    </row>
    <row r="151" spans="1:27" s="20" customFormat="1" ht="12.75" customHeight="1">
      <c r="A151" s="152" t="s">
        <v>159</v>
      </c>
      <c r="B151" s="151" t="s">
        <v>143</v>
      </c>
      <c r="C151" s="153">
        <v>54207.361400000002</v>
      </c>
      <c r="D151" s="154">
        <v>1E-3</v>
      </c>
      <c r="E151" s="17">
        <f>+(C151-C$7)/C$8</f>
        <v>15665.163355611745</v>
      </c>
      <c r="F151" s="17">
        <f>ROUND(2*E151,0)/2</f>
        <v>15665</v>
      </c>
      <c r="G151" s="20">
        <f>+C151-(C$7+F151*C$8)</f>
        <v>6.8451000006461982E-2</v>
      </c>
      <c r="K151" s="28">
        <f>G151</f>
        <v>6.8451000006461982E-2</v>
      </c>
      <c r="O151" s="20">
        <f ca="1">+C$11+C$12*F151</f>
        <v>4.0560072894916394E-2</v>
      </c>
      <c r="P151" s="77">
        <f>D$11+D$12*F151+D$13*F151^2</f>
        <v>6.7739869797924956E-2</v>
      </c>
      <c r="Q151" s="21">
        <f>+C151-15018.5</f>
        <v>39188.861400000002</v>
      </c>
      <c r="R151" s="20">
        <f>+(P151-G151)^2</f>
        <v>5.0570617349391299E-7</v>
      </c>
      <c r="S151" s="20">
        <v>1</v>
      </c>
      <c r="T151" s="20">
        <f>+S151*R151</f>
        <v>5.0570617349391299E-7</v>
      </c>
      <c r="U151" s="77">
        <f>G151-P151</f>
        <v>7.1113020853702524E-4</v>
      </c>
      <c r="V151" s="77">
        <f>Q$2+Q$3*F151+Q$4*SIN(RADIANS(Q$5*F151+Q$6))</f>
        <v>2.8570146578307093E-4</v>
      </c>
      <c r="W151" s="77">
        <f>+(U151-V151)^2</f>
        <v>1.8098961516121024E-7</v>
      </c>
      <c r="X151" s="77">
        <f>G151-V151</f>
        <v>6.8165298540678917E-2</v>
      </c>
      <c r="Y151" s="77"/>
    </row>
    <row r="152" spans="1:27" s="20" customFormat="1" ht="12.75" customHeight="1">
      <c r="A152" s="152" t="s">
        <v>159</v>
      </c>
      <c r="B152" s="151" t="s">
        <v>143</v>
      </c>
      <c r="C152" s="153">
        <v>54212.387000000002</v>
      </c>
      <c r="D152" s="154">
        <v>4.0000000000000002E-4</v>
      </c>
      <c r="E152" s="17">
        <f>+(C152-C$7)/C$8</f>
        <v>15677.156751798087</v>
      </c>
      <c r="F152" s="17">
        <f>ROUND(2*E152,0)/2</f>
        <v>15677</v>
      </c>
      <c r="G152" s="20">
        <f>+C152-(C$7+F152*C$8)</f>
        <v>6.5683799999533221E-2</v>
      </c>
      <c r="K152" s="20">
        <f>G152</f>
        <v>6.5683799999533221E-2</v>
      </c>
      <c r="O152" s="20">
        <f ca="1">+C$11+C$12*F152</f>
        <v>4.0649612904204713E-2</v>
      </c>
      <c r="P152" s="77">
        <f>D$11+D$12*F152+D$13*F152^2</f>
        <v>6.7787368687350733E-2</v>
      </c>
      <c r="Q152" s="21">
        <f>+C152-15018.5</f>
        <v>39193.887000000002</v>
      </c>
      <c r="R152" s="20">
        <f>+(P152-G152)^2</f>
        <v>4.4250012243662869E-6</v>
      </c>
      <c r="S152" s="20">
        <v>1</v>
      </c>
      <c r="T152" s="20">
        <f>+S152*R152</f>
        <v>4.4250012243662869E-6</v>
      </c>
      <c r="U152" s="77">
        <f>G152-P152</f>
        <v>-2.1035686878175114E-3</v>
      </c>
      <c r="V152" s="77">
        <f>Q$2+Q$3*F152+Q$4*SIN(RADIANS(Q$5*F152+Q$6))</f>
        <v>2.4994369496632719E-4</v>
      </c>
      <c r="W152" s="77">
        <f>+(U152-V152)^2</f>
        <v>5.5390205359168626E-6</v>
      </c>
      <c r="X152" s="77">
        <f>G152-V152</f>
        <v>6.5433856304566898E-2</v>
      </c>
      <c r="Y152" s="77"/>
    </row>
    <row r="153" spans="1:27" s="20" customFormat="1" ht="12.75" customHeight="1">
      <c r="A153" s="141" t="s">
        <v>12</v>
      </c>
      <c r="B153" s="61" t="s">
        <v>117</v>
      </c>
      <c r="C153" s="92">
        <v>54278.3894</v>
      </c>
      <c r="D153" s="92">
        <v>4.0000000000000002E-4</v>
      </c>
      <c r="E153" s="79">
        <f>+(C153-C$7)/C$8</f>
        <v>15834.668876210952</v>
      </c>
      <c r="F153" s="17">
        <f>ROUND(2*E153,0)/2</f>
        <v>15834.5</v>
      </c>
      <c r="G153" s="20">
        <f>+C153-(C$7+F153*C$8)</f>
        <v>7.0764299998700153E-2</v>
      </c>
      <c r="K153" s="20">
        <f>G153</f>
        <v>7.0764299998700153E-2</v>
      </c>
      <c r="O153" s="20">
        <f ca="1">+C$11+C$12*F153</f>
        <v>4.1824825526113912E-2</v>
      </c>
      <c r="P153" s="77">
        <f>D$11+D$12*F153+D$13*F153^2</f>
        <v>6.8406912842122081E-2</v>
      </c>
      <c r="Q153" s="21">
        <f>+C153-15018.5</f>
        <v>39259.8894</v>
      </c>
      <c r="R153" s="20">
        <f>+(P153-G153)^2</f>
        <v>5.5572742059992495E-6</v>
      </c>
      <c r="S153" s="20">
        <v>1</v>
      </c>
      <c r="T153" s="20">
        <f>+S153*R153</f>
        <v>5.5572742059992495E-6</v>
      </c>
      <c r="U153" s="77">
        <f>G153-P153</f>
        <v>2.3573871565780724E-3</v>
      </c>
      <c r="V153" s="77">
        <f>Q$2+Q$3*F153+Q$4*SIN(RADIANS(Q$5*F153+Q$6))</f>
        <v>-2.1485839187613339E-4</v>
      </c>
      <c r="W153" s="77">
        <f>+(U153-V153)^2</f>
        <v>6.6164471615424765E-6</v>
      </c>
      <c r="X153" s="77">
        <f>G153-V153</f>
        <v>7.097915839057628E-2</v>
      </c>
      <c r="Y153" s="77"/>
    </row>
    <row r="154" spans="1:27" s="20" customFormat="1" ht="12.75" customHeight="1">
      <c r="A154" s="141" t="s">
        <v>12</v>
      </c>
      <c r="B154" s="61" t="s">
        <v>143</v>
      </c>
      <c r="C154" s="92">
        <v>54279.433299999997</v>
      </c>
      <c r="D154" s="92">
        <v>2.0000000000000001E-4</v>
      </c>
      <c r="E154" s="79">
        <f>+(C154-C$7)/C$8</f>
        <v>15837.1601023887</v>
      </c>
      <c r="F154" s="17">
        <f>ROUND(2*E154,0)/2</f>
        <v>15837</v>
      </c>
      <c r="G154" s="20">
        <f>+C154-(C$7+F154*C$8)</f>
        <v>6.7087800001900177E-2</v>
      </c>
      <c r="K154" s="20">
        <f>G154</f>
        <v>6.7087800001900177E-2</v>
      </c>
      <c r="O154" s="20">
        <f ca="1">+C$11+C$12*F154</f>
        <v>4.1843479694715649E-2</v>
      </c>
      <c r="P154" s="77">
        <f>D$11+D$12*F154+D$13*F154^2</f>
        <v>6.8416688759264266E-2</v>
      </c>
      <c r="Q154" s="21">
        <f>+C154-15018.5</f>
        <v>39260.933299999997</v>
      </c>
      <c r="R154" s="20">
        <f>+(P154-G154)^2</f>
        <v>1.7659453294486709E-6</v>
      </c>
      <c r="S154" s="20">
        <v>1</v>
      </c>
      <c r="T154" s="20">
        <f>+S154*R154</f>
        <v>1.7659453294486709E-6</v>
      </c>
      <c r="U154" s="77">
        <f>G154-P154</f>
        <v>-1.3288887573640884E-3</v>
      </c>
      <c r="V154" s="77">
        <f>Q$2+Q$3*F154+Q$4*SIN(RADIANS(Q$5*F154+Q$6))</f>
        <v>-2.2215791122253293E-4</v>
      </c>
      <c r="W154" s="77">
        <f>+(U154-V154)^2</f>
        <v>1.2248531658012033E-6</v>
      </c>
      <c r="X154" s="77">
        <f>G154-V154</f>
        <v>6.7309957913122706E-2</v>
      </c>
      <c r="Y154" s="77"/>
    </row>
    <row r="155" spans="1:27" s="20" customFormat="1" ht="12.75" customHeight="1">
      <c r="A155" s="152" t="s">
        <v>159</v>
      </c>
      <c r="B155" s="151" t="s">
        <v>143</v>
      </c>
      <c r="C155" s="153">
        <v>54292.4257</v>
      </c>
      <c r="D155" s="154">
        <v>5.0000000000000001E-4</v>
      </c>
      <c r="E155" s="17">
        <f>+(C155-C$7)/C$8</f>
        <v>15868.16595255812</v>
      </c>
      <c r="F155" s="17">
        <f>ROUND(2*E155,0)/2</f>
        <v>15868</v>
      </c>
      <c r="G155" s="20">
        <f>+C155-(C$7+F155*C$8)</f>
        <v>6.9539199997961987E-2</v>
      </c>
      <c r="K155" s="20">
        <f>G155</f>
        <v>6.9539199997961987E-2</v>
      </c>
      <c r="O155" s="20">
        <f ca="1">+C$11+C$12*F155</f>
        <v>4.2074791385377147E-2</v>
      </c>
      <c r="P155" s="77">
        <f>D$11+D$12*F155+D$13*F155^2</f>
        <v>6.853775924540921E-2</v>
      </c>
      <c r="Q155" s="21">
        <f>+C155-15018.5</f>
        <v>39273.9257</v>
      </c>
      <c r="R155" s="20">
        <f>+(P155-G155)^2</f>
        <v>1.0028835808734709E-6</v>
      </c>
      <c r="S155" s="20">
        <v>1</v>
      </c>
      <c r="T155" s="20">
        <f>+S155*R155</f>
        <v>1.0028835808734709E-6</v>
      </c>
      <c r="U155" s="77">
        <f>G155-P155</f>
        <v>1.0014407525527763E-3</v>
      </c>
      <c r="V155" s="77">
        <f>Q$2+Q$3*F155+Q$4*SIN(RADIANS(Q$5*F155+Q$6))</f>
        <v>-3.1243834825376215E-4</v>
      </c>
      <c r="W155" s="77">
        <f>+(U155-V155)^2</f>
        <v>1.7262782915361981E-6</v>
      </c>
      <c r="X155" s="77">
        <f>G155-V155</f>
        <v>6.9851638346215744E-2</v>
      </c>
      <c r="Y155" s="77"/>
    </row>
    <row r="156" spans="1:27" s="20" customFormat="1" ht="12.75" customHeight="1">
      <c r="A156" s="92" t="s">
        <v>160</v>
      </c>
      <c r="B156" s="151"/>
      <c r="C156" s="94">
        <v>54297.452299999997</v>
      </c>
      <c r="D156" s="92">
        <v>4.0000000000000002E-4</v>
      </c>
      <c r="E156" s="17">
        <f>+(C156-C$7)/C$8</f>
        <v>15880.161735205014</v>
      </c>
      <c r="F156" s="17">
        <f>ROUND(2*E156,0)/2</f>
        <v>15880</v>
      </c>
      <c r="G156" s="20">
        <f>+C156-(C$7+F156*C$8)</f>
        <v>6.7772000002150889E-2</v>
      </c>
      <c r="K156" s="20">
        <f>G156</f>
        <v>6.7772000002150889E-2</v>
      </c>
      <c r="O156" s="20">
        <f ca="1">+C$11+C$12*F156</f>
        <v>4.2164331394665466E-2</v>
      </c>
      <c r="P156" s="77">
        <f>D$11+D$12*F156+D$13*F156^2</f>
        <v>6.8584550269037897E-2</v>
      </c>
      <c r="Q156" s="21">
        <f>+C156-15018.5</f>
        <v>39278.952299999997</v>
      </c>
      <c r="R156" s="20">
        <f>+(P156-G156)^2</f>
        <v>6.6023793621814742E-7</v>
      </c>
      <c r="S156" s="20">
        <v>1</v>
      </c>
      <c r="T156" s="20">
        <f>+S156*R156</f>
        <v>6.6023793621814742E-7</v>
      </c>
      <c r="U156" s="77">
        <f>G156-P156</f>
        <v>-8.1255026688700771E-4</v>
      </c>
      <c r="V156" s="77">
        <f>Q$2+Q$3*F156+Q$4*SIN(RADIANS(Q$5*F156+Q$6))</f>
        <v>-3.472659768450168E-4</v>
      </c>
      <c r="W156" s="77">
        <f>+(U156-V156)^2</f>
        <v>2.1648947055987953E-7</v>
      </c>
      <c r="X156" s="77">
        <f>G156-V156</f>
        <v>6.811926597899591E-2</v>
      </c>
      <c r="Y156" s="77"/>
    </row>
    <row r="157" spans="1:27" s="20" customFormat="1" ht="12.75" customHeight="1">
      <c r="A157" s="92" t="s">
        <v>163</v>
      </c>
      <c r="B157" s="61" t="s">
        <v>117</v>
      </c>
      <c r="C157" s="94">
        <v>54593.498599999999</v>
      </c>
      <c r="D157" s="92">
        <v>5.0000000000000001E-4</v>
      </c>
      <c r="E157" s="17">
        <f>+(C157-C$7)/C$8</f>
        <v>16586.664553853585</v>
      </c>
      <c r="F157" s="17">
        <f>ROUND(2*E157,0)/2</f>
        <v>16586.5</v>
      </c>
      <c r="G157" s="20">
        <f>+C157-(C$7+F157*C$8)</f>
        <v>6.8953100002545398E-2</v>
      </c>
      <c r="K157" s="20">
        <f>G157</f>
        <v>6.8953100002545398E-2</v>
      </c>
      <c r="O157" s="20">
        <f ca="1">+C$11+C$12*F157</f>
        <v>4.7435999441515331E-2</v>
      </c>
      <c r="P157" s="77">
        <f>D$11+D$12*F157+D$13*F157^2</f>
        <v>7.1265618293203409E-2</v>
      </c>
      <c r="Q157" s="21">
        <f>+C157-15018.5</f>
        <v>39574.998599999999</v>
      </c>
      <c r="R157" s="20">
        <f>+(P157-G157)^2</f>
        <v>5.3477408446278496E-6</v>
      </c>
      <c r="S157" s="20">
        <v>1</v>
      </c>
      <c r="T157" s="20">
        <f>+S157*R157</f>
        <v>5.3477408446278496E-6</v>
      </c>
      <c r="U157" s="77">
        <f>G157-P157</f>
        <v>-2.3125182906580111E-3</v>
      </c>
      <c r="V157" s="77">
        <f>Q$2+Q$3*F157+Q$4*SIN(RADIANS(Q$5*F157+Q$6))</f>
        <v>-2.2242390092831951E-3</v>
      </c>
      <c r="W157" s="77">
        <f>+(U157-V157)^2</f>
        <v>7.7932315200539253E-9</v>
      </c>
      <c r="X157" s="77">
        <f>G157-V157</f>
        <v>7.11773390118286E-2</v>
      </c>
      <c r="Y157" s="77"/>
    </row>
    <row r="158" spans="1:27" s="20" customFormat="1" ht="12.75" customHeight="1">
      <c r="A158" s="92" t="s">
        <v>162</v>
      </c>
      <c r="B158" s="61" t="s">
        <v>143</v>
      </c>
      <c r="C158" s="94">
        <v>54610.470699999998</v>
      </c>
      <c r="D158" s="92">
        <v>6.9999999999999999E-4</v>
      </c>
      <c r="E158" s="79">
        <f>+(C158-C$7)/C$8</f>
        <v>16627.167801110467</v>
      </c>
      <c r="F158" s="17">
        <f>ROUND(2*E158,0)/2</f>
        <v>16627</v>
      </c>
      <c r="G158" s="20">
        <f>+C158-(C$7+F158*C$8)</f>
        <v>7.0313800002622884E-2</v>
      </c>
      <c r="K158" s="20">
        <f>G158</f>
        <v>7.0313800002622884E-2</v>
      </c>
      <c r="O158" s="20">
        <f ca="1">+C$11+C$12*F158</f>
        <v>4.7738196972863411E-2</v>
      </c>
      <c r="P158" s="77">
        <f>D$11+D$12*F158+D$13*F158^2</f>
        <v>7.1414914479541097E-2</v>
      </c>
      <c r="Q158" s="21">
        <f>+C158-15018.5</f>
        <v>39591.970699999998</v>
      </c>
      <c r="R158" s="20">
        <f>+(P158-G158)^2</f>
        <v>1.212453091278871E-6</v>
      </c>
      <c r="S158" s="20">
        <v>1</v>
      </c>
      <c r="T158" s="20">
        <f>+S158*R158</f>
        <v>1.212453091278871E-6</v>
      </c>
      <c r="U158" s="77">
        <f>G158-P158</f>
        <v>-1.1011144769182135E-3</v>
      </c>
      <c r="V158" s="77">
        <f>Q$2+Q$3*F158+Q$4*SIN(RADIANS(Q$5*F158+Q$6))</f>
        <v>-2.3182833164398986E-3</v>
      </c>
      <c r="W158" s="77">
        <f>+(U158-V158)^2</f>
        <v>1.4814999839025654E-6</v>
      </c>
      <c r="X158" s="77">
        <f>G158-V158</f>
        <v>7.2632083319062776E-2</v>
      </c>
      <c r="Y158" s="77"/>
    </row>
    <row r="159" spans="1:27" s="20" customFormat="1" ht="12.75" customHeight="1">
      <c r="A159" s="171" t="s">
        <v>163</v>
      </c>
      <c r="B159" s="61" t="s">
        <v>143</v>
      </c>
      <c r="C159" s="94">
        <v>54670.387699999999</v>
      </c>
      <c r="D159" s="92">
        <v>2.9999999999999997E-4</v>
      </c>
      <c r="E159" s="79">
        <f>+(C159-C$7)/C$8</f>
        <v>16770.157358436354</v>
      </c>
      <c r="F159" s="17">
        <f>ROUND(2*E159,0)/2</f>
        <v>16770</v>
      </c>
      <c r="G159" s="20">
        <f>+C159-(C$7+F159*C$8)</f>
        <v>6.593799999973271E-2</v>
      </c>
      <c r="K159" s="20">
        <f>G159</f>
        <v>6.593799999973271E-2</v>
      </c>
      <c r="O159" s="20">
        <f ca="1">+C$11+C$12*F159</f>
        <v>4.8805215416882555E-2</v>
      </c>
      <c r="P159" s="77">
        <f>D$11+D$12*F159+D$13*F159^2</f>
        <v>7.193824648689251E-2</v>
      </c>
      <c r="Q159" s="21">
        <f>+C159-15018.5</f>
        <v>39651.887699999999</v>
      </c>
      <c r="R159" s="20">
        <f>+(P159-G159)^2</f>
        <v>3.6002957906673509E-5</v>
      </c>
      <c r="S159" s="20">
        <v>1</v>
      </c>
      <c r="T159" s="20">
        <f>+S159*R159</f>
        <v>3.6002957906673509E-5</v>
      </c>
      <c r="U159" s="77">
        <f>G159-P159</f>
        <v>-6.0002464871597994E-3</v>
      </c>
      <c r="V159" s="77">
        <f>Q$2+Q$3*F159+Q$4*SIN(RADIANS(Q$5*F159+Q$6))</f>
        <v>-2.6355388549349551E-3</v>
      </c>
      <c r="W159" s="77">
        <f>+(U159-V159)^2</f>
        <v>1.1321257450352117E-5</v>
      </c>
      <c r="X159" s="77">
        <f>G159-V159</f>
        <v>6.8573538854667659E-2</v>
      </c>
      <c r="Y159" s="77"/>
    </row>
    <row r="160" spans="1:27" s="20" customFormat="1" ht="12.75" customHeight="1">
      <c r="A160" s="167" t="s">
        <v>169</v>
      </c>
      <c r="B160" s="63" t="s">
        <v>143</v>
      </c>
      <c r="C160" s="88">
        <v>54709.361499999999</v>
      </c>
      <c r="D160" s="64">
        <v>1E-4</v>
      </c>
      <c r="E160" s="79">
        <f>+(C160-C$7)/C$8</f>
        <v>16863.166794978697</v>
      </c>
      <c r="F160" s="17">
        <f>ROUND(2*E160,0)/2</f>
        <v>16863</v>
      </c>
      <c r="G160" s="20">
        <f>+C160-(C$7+F160*C$8)</f>
        <v>6.9892200001049787E-2</v>
      </c>
      <c r="K160" s="20">
        <f>G160</f>
        <v>6.9892200001049787E-2</v>
      </c>
      <c r="O160" s="20">
        <f ca="1">+C$11+C$12*F160</f>
        <v>4.9499150488867064E-2</v>
      </c>
      <c r="P160" s="77">
        <f>D$11+D$12*F160+D$13*F160^2</f>
        <v>7.2275406391779651E-2</v>
      </c>
      <c r="Q160" s="21">
        <f>+C160-15018.5</f>
        <v>39690.861499999999</v>
      </c>
      <c r="R160" s="20">
        <f>+(P160-G160)^2</f>
        <v>5.6796727008156653E-6</v>
      </c>
      <c r="S160" s="20">
        <v>1</v>
      </c>
      <c r="T160" s="20">
        <f>+S160*R160</f>
        <v>5.6796727008156653E-6</v>
      </c>
      <c r="U160" s="77">
        <f>G160-P160</f>
        <v>-2.383206390729864E-3</v>
      </c>
      <c r="V160" s="77">
        <f>Q$2+Q$3*F160+Q$4*SIN(RADIANS(Q$5*F160+Q$6))</f>
        <v>-2.8287668168441226E-3</v>
      </c>
      <c r="W160" s="77">
        <f>+(U160-V160)^2</f>
        <v>1.9852409331911977E-7</v>
      </c>
      <c r="X160" s="77">
        <f>G160-V160</f>
        <v>7.2720966817893903E-2</v>
      </c>
      <c r="Y160" s="77"/>
      <c r="AA160" s="138" t="s">
        <v>2</v>
      </c>
    </row>
    <row r="161" spans="1:27" s="20" customFormat="1" ht="12.75" customHeight="1">
      <c r="A161" s="172" t="s">
        <v>164</v>
      </c>
      <c r="B161" s="63"/>
      <c r="C161" s="88">
        <v>54872.994700000003</v>
      </c>
      <c r="D161" s="64">
        <v>2.0000000000000001E-4</v>
      </c>
      <c r="E161" s="79">
        <f>+(C161-C$7)/C$8</f>
        <v>17253.670972955206</v>
      </c>
      <c r="F161" s="17">
        <f>ROUND(2*E161,0)/2</f>
        <v>17253.5</v>
      </c>
      <c r="G161" s="20">
        <f>+C161-(C$7+F161*C$8)</f>
        <v>7.1642900002188981E-2</v>
      </c>
      <c r="K161" s="20">
        <f>G161</f>
        <v>7.1642900002188981E-2</v>
      </c>
      <c r="O161" s="20">
        <f ca="1">+C$11+C$12*F161</f>
        <v>5.2412931624457801E-2</v>
      </c>
      <c r="P161" s="77">
        <f>D$11+D$12*F161+D$13*F161^2</f>
        <v>7.3663683221483797E-2</v>
      </c>
      <c r="Q161" s="21">
        <f>+C161-15018.5</f>
        <v>39854.494700000003</v>
      </c>
      <c r="R161" s="20">
        <f>+(P161-G161)^2</f>
        <v>4.0835648193835227E-6</v>
      </c>
      <c r="S161" s="20">
        <v>1</v>
      </c>
      <c r="T161" s="20">
        <f>+S161*R161</f>
        <v>4.0835648193835227E-6</v>
      </c>
      <c r="U161" s="77">
        <f>G161-P161</f>
        <v>-2.0207832192948166E-3</v>
      </c>
      <c r="V161" s="77">
        <f>Q$2+Q$3*F161+Q$4*SIN(RADIANS(Q$5*F161+Q$6))</f>
        <v>-3.5145888364541186E-3</v>
      </c>
      <c r="W161" s="77">
        <f>+(U161-V161)^2</f>
        <v>2.231455221856683E-6</v>
      </c>
      <c r="X161" s="77">
        <f>G161-V161</f>
        <v>7.5157488838643094E-2</v>
      </c>
      <c r="Y161" s="77"/>
      <c r="AA161" s="138" t="s">
        <v>2</v>
      </c>
    </row>
    <row r="162" spans="1:27" s="20" customFormat="1" ht="12.75" customHeight="1">
      <c r="A162" s="167" t="s">
        <v>172</v>
      </c>
      <c r="B162" s="63" t="s">
        <v>117</v>
      </c>
      <c r="C162" s="88">
        <v>54932.498299999999</v>
      </c>
      <c r="D162" s="64">
        <v>1E-4</v>
      </c>
      <c r="E162" s="79">
        <f>+(C162-C$7)/C$8</f>
        <v>17395.673967485909</v>
      </c>
      <c r="F162" s="17">
        <f>ROUND(2*E162,0)/2</f>
        <v>17395.5</v>
      </c>
      <c r="G162" s="20">
        <f>+C162-(C$7+F162*C$8)</f>
        <v>7.2897700003522914E-2</v>
      </c>
      <c r="K162" s="20">
        <f>G162</f>
        <v>7.2897700003522914E-2</v>
      </c>
      <c r="O162" s="20">
        <f ca="1">+C$11+C$12*F162</f>
        <v>5.3472488401036286E-2</v>
      </c>
      <c r="P162" s="77">
        <f>D$11+D$12*F162+D$13*F162^2</f>
        <v>7.4157524855730433E-2</v>
      </c>
      <c r="Q162" s="21">
        <f>+C162-15018.5</f>
        <v>39913.998299999999</v>
      </c>
      <c r="R162" s="20">
        <f>+(P162-G162)^2</f>
        <v>1.5871586582396984E-6</v>
      </c>
      <c r="S162" s="20">
        <v>1</v>
      </c>
      <c r="T162" s="20">
        <f>+S162*R162</f>
        <v>1.5871586582396984E-6</v>
      </c>
      <c r="U162" s="77">
        <f>G162-P162</f>
        <v>-1.2598248522075195E-3</v>
      </c>
      <c r="V162" s="77">
        <f>Q$2+Q$3*F162+Q$4*SIN(RADIANS(Q$5*F162+Q$6))</f>
        <v>-3.7091484597838939E-3</v>
      </c>
      <c r="W162" s="77">
        <f>+(U162-V162)^2</f>
        <v>5.9991861346309455E-6</v>
      </c>
      <c r="X162" s="77">
        <f>G162-V162</f>
        <v>7.6606848463306815E-2</v>
      </c>
      <c r="Y162" s="77"/>
      <c r="AA162" s="138" t="s">
        <v>2</v>
      </c>
    </row>
    <row r="163" spans="1:27" s="20" customFormat="1" ht="12.75" customHeight="1">
      <c r="A163" s="155" t="s">
        <v>482</v>
      </c>
      <c r="B163" s="61" t="str">
        <f>IF(G163=INT(G163),"I","II")</f>
        <v>II</v>
      </c>
      <c r="C163" s="156">
        <v>54937.313000000002</v>
      </c>
      <c r="D163" s="157" t="s">
        <v>517</v>
      </c>
      <c r="E163" s="79">
        <f>+(C163-C$7)/C$8</f>
        <v>17407.164059140319</v>
      </c>
      <c r="F163" s="17">
        <f>ROUND(2*E163,0)/2</f>
        <v>17407</v>
      </c>
      <c r="G163" s="20">
        <f>+C163-(C$7+F163*C$8)</f>
        <v>6.8745800002943724E-2</v>
      </c>
      <c r="K163" s="28">
        <f>G163</f>
        <v>6.8745800002943724E-2</v>
      </c>
      <c r="O163" s="20">
        <f ca="1">+C$11+C$12*F163</f>
        <v>5.3558297576604255E-2</v>
      </c>
      <c r="P163" s="77">
        <f>D$11+D$12*F163+D$13*F163^2</f>
        <v>7.4197262594735733E-2</v>
      </c>
      <c r="Q163" s="21">
        <f>+C163-15018.5</f>
        <v>39918.813000000002</v>
      </c>
      <c r="R163" s="20">
        <f>+(P163-G163)^2</f>
        <v>2.9718444389707642E-5</v>
      </c>
      <c r="S163" s="20">
        <v>1</v>
      </c>
      <c r="T163" s="20">
        <f>+S163*R163</f>
        <v>2.9718444389707642E-5</v>
      </c>
      <c r="U163" s="77">
        <f>G163-P163</f>
        <v>-5.4514625917920084E-3</v>
      </c>
      <c r="V163" s="77">
        <f>Q$2+Q$3*F163+Q$4*SIN(RADIANS(Q$5*F163+Q$6))</f>
        <v>-3.7235428701469109E-3</v>
      </c>
      <c r="W163" s="77">
        <f>+(U163-V163)^2</f>
        <v>2.9857065644500711E-6</v>
      </c>
      <c r="X163" s="77">
        <f>G163-V163</f>
        <v>7.2469342873090634E-2</v>
      </c>
      <c r="Y163" s="77"/>
      <c r="AA163" s="138" t="s">
        <v>2</v>
      </c>
    </row>
    <row r="164" spans="1:27" s="20" customFormat="1" ht="12.75" customHeight="1">
      <c r="A164" s="167" t="s">
        <v>169</v>
      </c>
      <c r="B164" s="63" t="s">
        <v>117</v>
      </c>
      <c r="C164" s="88">
        <v>54940.4614</v>
      </c>
      <c r="D164" s="64">
        <v>6.9999999999999999E-4</v>
      </c>
      <c r="E164" s="79">
        <f>+(C164-C$7)/C$8</f>
        <v>17414.677591564916</v>
      </c>
      <c r="F164" s="17">
        <f>ROUND(2*E164,0)/2</f>
        <v>17414.5</v>
      </c>
      <c r="G164" s="20">
        <f>+C164-(C$7+F164*C$8)</f>
        <v>7.4416299998119939E-2</v>
      </c>
      <c r="K164" s="20">
        <f>G164</f>
        <v>7.4416299998119939E-2</v>
      </c>
      <c r="O164" s="20">
        <f ca="1">+C$11+C$12*F164</f>
        <v>5.3614260082409451E-2</v>
      </c>
      <c r="P164" s="77">
        <f>D$11+D$12*F164+D$13*F164^2</f>
        <v>7.4223157807275508E-2</v>
      </c>
      <c r="Q164" s="21">
        <f>+C164-15018.5</f>
        <v>39921.9614</v>
      </c>
      <c r="R164" s="20">
        <f>+(P164-G164)^2</f>
        <v>3.7303905884186546E-8</v>
      </c>
      <c r="S164" s="20">
        <v>1</v>
      </c>
      <c r="T164" s="20">
        <f>+S164*R164</f>
        <v>3.7303905884186546E-8</v>
      </c>
      <c r="U164" s="77">
        <f>G164-P164</f>
        <v>1.9314219084443085E-4</v>
      </c>
      <c r="V164" s="77">
        <f>Q$2+Q$3*F164+Q$4*SIN(RADIANS(Q$5*F164+Q$6))</f>
        <v>-3.7328188293459554E-3</v>
      </c>
      <c r="W164" s="77">
        <f>+(U164-V164)^2</f>
        <v>1.5413169932054339E-5</v>
      </c>
      <c r="X164" s="77">
        <f>G164-V164</f>
        <v>7.8149118827465891E-2</v>
      </c>
      <c r="Y164" s="77"/>
      <c r="AA164" s="138" t="s">
        <v>523</v>
      </c>
    </row>
    <row r="165" spans="1:27" s="20" customFormat="1" ht="12.75" customHeight="1">
      <c r="A165" s="167" t="s">
        <v>165</v>
      </c>
      <c r="B165" s="63" t="s">
        <v>143</v>
      </c>
      <c r="C165" s="88">
        <v>55010.647599999997</v>
      </c>
      <c r="D165" s="64">
        <v>1E-4</v>
      </c>
      <c r="E165" s="79">
        <f>+(C165-C$7)/C$8</f>
        <v>17582.17418966538</v>
      </c>
      <c r="F165" s="17">
        <f>ROUND(2*E165,0)/2</f>
        <v>17582</v>
      </c>
      <c r="G165" s="20">
        <f>+C165-(C$7+F165*C$8)</f>
        <v>7.29907999993884E-2</v>
      </c>
      <c r="K165" s="20">
        <f>G165</f>
        <v>7.29907999993884E-2</v>
      </c>
      <c r="O165" s="20">
        <f ca="1">+C$11+C$12*F165</f>
        <v>5.4864089378725597E-2</v>
      </c>
      <c r="P165" s="77">
        <f>D$11+D$12*F165+D$13*F165^2</f>
        <v>7.4797225329822886E-2</v>
      </c>
      <c r="Q165" s="21">
        <f>+C165-15018.5</f>
        <v>39992.147599999997</v>
      </c>
      <c r="R165" s="20">
        <f>+(P165-G165)^2</f>
        <v>3.2631724744353409E-6</v>
      </c>
      <c r="S165" s="20">
        <v>1</v>
      </c>
      <c r="T165" s="20">
        <f>+S165*R165</f>
        <v>3.2631724744353409E-6</v>
      </c>
      <c r="U165" s="77">
        <f>G165-P165</f>
        <v>-1.8064253304344857E-3</v>
      </c>
      <c r="V165" s="77">
        <f>Q$2+Q$3*F165+Q$4*SIN(RADIANS(Q$5*F165+Q$6))</f>
        <v>-3.9166244246120301E-3</v>
      </c>
      <c r="W165" s="77">
        <f>+(U165-V165)^2</f>
        <v>4.4529402170677286E-6</v>
      </c>
      <c r="X165" s="77">
        <f>G165-V165</f>
        <v>7.6907424424000434E-2</v>
      </c>
      <c r="Y165" s="77"/>
      <c r="AA165" s="138" t="s">
        <v>523</v>
      </c>
    </row>
    <row r="166" spans="1:27" s="20" customFormat="1" ht="12.75" customHeight="1">
      <c r="A166" s="155" t="s">
        <v>492</v>
      </c>
      <c r="B166" s="61" t="str">
        <f>IF(G166=INT(G166),"I","II")</f>
        <v>II</v>
      </c>
      <c r="C166" s="156">
        <v>55290.142999999996</v>
      </c>
      <c r="D166" s="157" t="s">
        <v>517</v>
      </c>
      <c r="E166" s="79">
        <f>+(C166-C$7)/C$8</f>
        <v>18249.1789382446</v>
      </c>
      <c r="F166" s="17">
        <f>ROUND(2*E166,0)/2</f>
        <v>18249</v>
      </c>
      <c r="G166" s="20">
        <f>+C166-(C$7+F166*C$8)</f>
        <v>7.4980599994887598E-2</v>
      </c>
      <c r="K166" s="28">
        <f>G166</f>
        <v>7.4980599994887598E-2</v>
      </c>
      <c r="O166" s="20">
        <f ca="1">+C$11+C$12*F166</f>
        <v>5.9841021561668054E-2</v>
      </c>
      <c r="P166" s="77">
        <f>D$11+D$12*F166+D$13*F166^2</f>
        <v>7.7002342053062528E-2</v>
      </c>
      <c r="Q166" s="21">
        <f>+C166-15018.5</f>
        <v>40271.642999999996</v>
      </c>
      <c r="R166" s="20">
        <f>+(P166-G166)^2</f>
        <v>4.0874409497934024E-6</v>
      </c>
      <c r="S166" s="20">
        <v>1</v>
      </c>
      <c r="T166" s="20">
        <f>+S166*R166</f>
        <v>4.0874409497934024E-6</v>
      </c>
      <c r="U166" s="77">
        <f>G166-P166</f>
        <v>-2.0217420581749301E-3</v>
      </c>
      <c r="V166" s="77">
        <f>Q$2+Q$3*F166+Q$4*SIN(RADIANS(Q$5*F166+Q$6))</f>
        <v>-4.1801776370718304E-3</v>
      </c>
      <c r="W166" s="77">
        <f>+(U166-V166)^2</f>
        <v>4.6588441482479967E-6</v>
      </c>
      <c r="X166" s="77">
        <f>G166-V166</f>
        <v>7.9160777631959431E-2</v>
      </c>
      <c r="Y166" s="77"/>
      <c r="AA166" s="138" t="s">
        <v>523</v>
      </c>
    </row>
    <row r="167" spans="1:27" s="20" customFormat="1" ht="12.75" customHeight="1">
      <c r="A167" s="167" t="s">
        <v>172</v>
      </c>
      <c r="B167" s="63" t="s">
        <v>143</v>
      </c>
      <c r="C167" s="88">
        <v>55340.427100000001</v>
      </c>
      <c r="D167" s="64">
        <v>6.9999999999999999E-4</v>
      </c>
      <c r="E167" s="79">
        <f>+(C167-C$7)/C$8</f>
        <v>18369.179959649729</v>
      </c>
      <c r="F167" s="17">
        <f>ROUND(2*E167,0)/2</f>
        <v>18369</v>
      </c>
      <c r="G167" s="20">
        <f>+C167-(C$7+F167*C$8)</f>
        <v>7.5408600001537707E-2</v>
      </c>
      <c r="K167" s="20">
        <f>G167</f>
        <v>7.5408600001537707E-2</v>
      </c>
      <c r="O167" s="20">
        <f ca="1">+C$11+C$12*F167</f>
        <v>6.0736421654551273E-2</v>
      </c>
      <c r="P167" s="77">
        <f>D$11+D$12*F167+D$13*F167^2</f>
        <v>7.738534326393301E-2</v>
      </c>
      <c r="Q167" s="21">
        <f>+C167-15018.5</f>
        <v>40321.927100000001</v>
      </c>
      <c r="R167" s="20">
        <f>+(P167-G167)^2</f>
        <v>3.9075139254252257E-6</v>
      </c>
      <c r="S167" s="20">
        <v>1</v>
      </c>
      <c r="T167" s="20">
        <f>+S167*R167</f>
        <v>3.9075139254252257E-6</v>
      </c>
      <c r="U167" s="77">
        <f>G167-P167</f>
        <v>-1.976743262395303E-3</v>
      </c>
      <c r="V167" s="77">
        <f>Q$2+Q$3*F167+Q$4*SIN(RADIANS(Q$5*F167+Q$6))</f>
        <v>-4.1450910191292737E-3</v>
      </c>
      <c r="W167" s="77">
        <f>+(U167-V167)^2</f>
        <v>4.7017319941332434E-6</v>
      </c>
      <c r="X167" s="77">
        <f>G167-V167</f>
        <v>7.9553691020666978E-2</v>
      </c>
      <c r="Y167" s="77"/>
      <c r="AA167" s="138" t="s">
        <v>523</v>
      </c>
    </row>
    <row r="168" spans="1:27" s="20" customFormat="1" ht="12.75" customHeight="1">
      <c r="A168" s="155" t="s">
        <v>497</v>
      </c>
      <c r="B168" s="61" t="str">
        <f>IF(G168=INT(G168),"I","II")</f>
        <v>II</v>
      </c>
      <c r="C168" s="156">
        <v>55376.463300000003</v>
      </c>
      <c r="D168" s="157" t="s">
        <v>517</v>
      </c>
      <c r="E168" s="79">
        <f>+(C168-C$7)/C$8</f>
        <v>18455.178929653357</v>
      </c>
      <c r="F168" s="17">
        <f>ROUND(2*E168,0)/2</f>
        <v>18455</v>
      </c>
      <c r="G168" s="20">
        <f>+C168-(C$7+F168*C$8)</f>
        <v>7.497700000385521E-2</v>
      </c>
      <c r="K168" s="28">
        <f>G168</f>
        <v>7.497700000385521E-2</v>
      </c>
      <c r="O168" s="20">
        <f ca="1">+C$11+C$12*F168</f>
        <v>6.1378125054450908E-2</v>
      </c>
      <c r="P168" s="77">
        <f>D$11+D$12*F168+D$13*F168^2</f>
        <v>7.7657253460446538E-2</v>
      </c>
      <c r="Q168" s="21">
        <f>+C168-15018.5</f>
        <v>40357.963300000003</v>
      </c>
      <c r="R168" s="20">
        <f>+(P168-G168)^2</f>
        <v>7.1837585915697601E-6</v>
      </c>
      <c r="S168" s="20">
        <v>1</v>
      </c>
      <c r="T168" s="20">
        <f>+S168*R168</f>
        <v>7.1837585915697601E-6</v>
      </c>
      <c r="U168" s="77">
        <f>G168-P168</f>
        <v>-2.6802534565913277E-3</v>
      </c>
      <c r="V168" s="77">
        <f>Q$2+Q$3*F168+Q$4*SIN(RADIANS(Q$5*F168+Q$6))</f>
        <v>-4.1042803548183076E-3</v>
      </c>
      <c r="W168" s="77">
        <f>+(U168-V168)^2</f>
        <v>2.0278526068739533E-6</v>
      </c>
      <c r="X168" s="77">
        <f>G168-V168</f>
        <v>7.9081280358673511E-2</v>
      </c>
      <c r="Y168" s="77"/>
      <c r="AA168" s="138" t="s">
        <v>523</v>
      </c>
    </row>
    <row r="169" spans="1:27" s="20" customFormat="1" ht="12.75" customHeight="1">
      <c r="A169" s="173" t="s">
        <v>168</v>
      </c>
      <c r="B169" s="61" t="s">
        <v>143</v>
      </c>
      <c r="C169" s="87">
        <v>55376.463320000003</v>
      </c>
      <c r="D169" s="60">
        <v>1E-4</v>
      </c>
      <c r="E169" s="79">
        <f>+(C169-C$7)/C$8</f>
        <v>18455.178977382569</v>
      </c>
      <c r="F169" s="17">
        <f>ROUND(2*E169,0)/2</f>
        <v>18455</v>
      </c>
      <c r="G169" s="20">
        <f>+C169-(C$7+F169*C$8)</f>
        <v>7.4997000003349967E-2</v>
      </c>
      <c r="K169" s="20">
        <f>G169</f>
        <v>7.4997000003349967E-2</v>
      </c>
      <c r="N169" s="20">
        <f>G169</f>
        <v>7.4997000003349967E-2</v>
      </c>
      <c r="O169" s="20">
        <f ca="1">+C$11+C$12*F169</f>
        <v>6.1378125054450908E-2</v>
      </c>
      <c r="P169" s="77">
        <f>D$11+D$12*F169+D$13*F169^2</f>
        <v>7.7657253460446538E-2</v>
      </c>
      <c r="Q169" s="21">
        <f>+C169-15018.5</f>
        <v>40357.963320000003</v>
      </c>
      <c r="R169" s="20">
        <f>+(P169-G169)^2</f>
        <v>7.0769484559942533E-6</v>
      </c>
      <c r="S169" s="20">
        <v>1</v>
      </c>
      <c r="T169" s="20">
        <f>+S169*R169</f>
        <v>7.0769484559942533E-6</v>
      </c>
      <c r="U169" s="77">
        <f>G169-P169</f>
        <v>-2.6602534570965702E-3</v>
      </c>
      <c r="V169" s="77">
        <f>Q$2+Q$3*F169+Q$4*SIN(RADIANS(Q$5*F169+Q$6))</f>
        <v>-4.1042803548183076E-3</v>
      </c>
      <c r="W169" s="77">
        <f>+(U169-V169)^2</f>
        <v>2.0852136813438648E-6</v>
      </c>
      <c r="X169" s="77">
        <f>G169-V169</f>
        <v>7.9101280358168269E-2</v>
      </c>
      <c r="Y169" s="77"/>
      <c r="AA169" s="138" t="s">
        <v>523</v>
      </c>
    </row>
    <row r="170" spans="1:27" s="20" customFormat="1" ht="12.75" customHeight="1">
      <c r="A170" s="64" t="s">
        <v>172</v>
      </c>
      <c r="B170" s="63" t="s">
        <v>117</v>
      </c>
      <c r="C170" s="88">
        <v>55388.406999999999</v>
      </c>
      <c r="D170" s="64">
        <v>2.3999999999999998E-3</v>
      </c>
      <c r="E170" s="79">
        <f>+(C170-C$7)/C$8</f>
        <v>18483.682098634326</v>
      </c>
      <c r="F170" s="17">
        <f>ROUND(2*E170,0)/2</f>
        <v>18483.5</v>
      </c>
      <c r="G170" s="20">
        <f>+C170-(C$7+F170*C$8)</f>
        <v>7.6304900001559872E-2</v>
      </c>
      <c r="K170" s="28">
        <f>G170</f>
        <v>7.6304900001559872E-2</v>
      </c>
      <c r="O170" s="20">
        <f ca="1">+C$11+C$12*F170</f>
        <v>6.1590782576510669E-2</v>
      </c>
      <c r="P170" s="77">
        <f>D$11+D$12*F170+D$13*F170^2</f>
        <v>7.7746889108628203E-2</v>
      </c>
      <c r="Q170" s="21">
        <f>+C170-15018.5</f>
        <v>40369.906999999999</v>
      </c>
      <c r="R170" s="20">
        <f>+(P170-G170)^2</f>
        <v>2.0793325849037229E-6</v>
      </c>
      <c r="S170" s="20">
        <v>1</v>
      </c>
      <c r="T170" s="20">
        <f>+S170*R170</f>
        <v>2.0793325849037229E-6</v>
      </c>
      <c r="U170" s="77">
        <f>G170-P170</f>
        <v>-1.4419891070683311E-3</v>
      </c>
      <c r="V170" s="77">
        <f>Q$2+Q$3*F170+Q$4*SIN(RADIANS(Q$5*F170+Q$6))</f>
        <v>-4.0878754651205561E-3</v>
      </c>
      <c r="W170" s="77">
        <f>+(U170-V170)^2</f>
        <v>7.0007146197268673E-6</v>
      </c>
      <c r="X170" s="77">
        <f>G170-V170</f>
        <v>8.039277546668043E-2</v>
      </c>
      <c r="Y170" s="77"/>
      <c r="AA170" s="138" t="s">
        <v>2</v>
      </c>
    </row>
    <row r="171" spans="1:27" s="20" customFormat="1" ht="12.75" customHeight="1">
      <c r="A171" s="64" t="s">
        <v>172</v>
      </c>
      <c r="B171" s="63" t="s">
        <v>117</v>
      </c>
      <c r="C171" s="88">
        <v>55393.436600000001</v>
      </c>
      <c r="D171" s="64">
        <v>1.1000000000000001E-3</v>
      </c>
      <c r="E171" s="79">
        <f>+(C171-C$7)/C$8</f>
        <v>18495.685040662906</v>
      </c>
      <c r="F171" s="17">
        <f>ROUND(2*E171,0)/2</f>
        <v>18495.5</v>
      </c>
      <c r="G171" s="20">
        <f>+C171-(C$7+F171*C$8)</f>
        <v>7.7537700002721976E-2</v>
      </c>
      <c r="K171" s="28">
        <f>G171</f>
        <v>7.7537700002721976E-2</v>
      </c>
      <c r="O171" s="20">
        <f ca="1">+C$11+C$12*F171</f>
        <v>6.1680322585798988E-2</v>
      </c>
      <c r="P171" s="77">
        <f>D$11+D$12*F171+D$13*F171^2</f>
        <v>7.7784559821949817E-2</v>
      </c>
      <c r="Q171" s="21">
        <f>+C171-15018.5</f>
        <v>40374.936600000001</v>
      </c>
      <c r="R171" s="20">
        <f>+(P171-G171)^2</f>
        <v>6.0939770349202039E-8</v>
      </c>
      <c r="S171" s="20">
        <v>1</v>
      </c>
      <c r="T171" s="20">
        <f>+S171*R171</f>
        <v>6.0939770349202039E-8</v>
      </c>
      <c r="U171" s="77">
        <f>G171-P171</f>
        <v>-2.4685981922784039E-4</v>
      </c>
      <c r="V171" s="77">
        <f>Q$2+Q$3*F171+Q$4*SIN(RADIANS(Q$5*F171+Q$6))</f>
        <v>-4.0805398832270724E-3</v>
      </c>
      <c r="W171" s="77">
        <f>+(U171-V171)^2</f>
        <v>1.4697102833105156E-5</v>
      </c>
      <c r="X171" s="77">
        <f>G171-V171</f>
        <v>8.1618239885949045E-2</v>
      </c>
      <c r="Y171" s="77"/>
      <c r="AA171" s="138" t="s">
        <v>2</v>
      </c>
    </row>
    <row r="172" spans="1:27" s="20" customFormat="1" ht="12.75" customHeight="1">
      <c r="A172" s="64" t="s">
        <v>175</v>
      </c>
      <c r="B172" s="63" t="s">
        <v>143</v>
      </c>
      <c r="C172" s="88">
        <v>55653.864200000004</v>
      </c>
      <c r="D172" s="64">
        <v>2.0000000000000001E-4</v>
      </c>
      <c r="E172" s="79">
        <f>+(C172-C$7)/C$8</f>
        <v>19117.185236591326</v>
      </c>
      <c r="F172" s="17">
        <f>ROUND(2*E172,0)/2</f>
        <v>19117</v>
      </c>
      <c r="G172" s="20">
        <f>+C172-(C$7+F172*C$8)</f>
        <v>7.7619800002139527E-2</v>
      </c>
      <c r="K172" s="20">
        <f>G172</f>
        <v>7.7619800002139527E-2</v>
      </c>
      <c r="O172" s="20">
        <f ca="1">+C$11+C$12*F172</f>
        <v>6.6317748900189918E-2</v>
      </c>
      <c r="P172" s="77">
        <f>D$11+D$12*F172+D$13*F172^2</f>
        <v>7.9678384190409179E-2</v>
      </c>
      <c r="Q172" s="21">
        <f>+C172-15018.5</f>
        <v>40635.364200000004</v>
      </c>
      <c r="R172" s="20">
        <f>+(P172-G172)^2</f>
        <v>4.2377688601938219E-6</v>
      </c>
      <c r="S172" s="20">
        <v>1</v>
      </c>
      <c r="T172" s="20">
        <f>+S172*R172</f>
        <v>4.2377688601938219E-6</v>
      </c>
      <c r="U172" s="77">
        <f>G172-P172</f>
        <v>-2.0585841882696521E-3</v>
      </c>
      <c r="V172" s="77">
        <f>Q$2+Q$3*F172+Q$4*SIN(RADIANS(Q$5*F172+Q$6))</f>
        <v>-3.3607877107268936E-3</v>
      </c>
      <c r="W172" s="77">
        <f>+(U172-V172)^2</f>
        <v>1.6957340139000476E-6</v>
      </c>
      <c r="X172" s="77">
        <f>G172-V172</f>
        <v>8.0980587712866425E-2</v>
      </c>
      <c r="Y172" s="77"/>
      <c r="AA172" s="138" t="s">
        <v>2</v>
      </c>
    </row>
    <row r="173" spans="1:27" s="20" customFormat="1" ht="12.75" customHeight="1">
      <c r="A173" s="64" t="s">
        <v>176</v>
      </c>
      <c r="B173" s="63" t="s">
        <v>143</v>
      </c>
      <c r="C173" s="88">
        <v>55669.368999999999</v>
      </c>
      <c r="D173" s="64">
        <v>2.0000000000000001E-4</v>
      </c>
      <c r="E173" s="79">
        <f>+(C173-C$7)/C$8</f>
        <v>19154.186830269675</v>
      </c>
      <c r="F173" s="17">
        <f>ROUND(2*E173,0)/2</f>
        <v>19154</v>
      </c>
      <c r="G173" s="20">
        <f>+C173-(C$7+F173*C$8)</f>
        <v>7.8287600001203828E-2</v>
      </c>
      <c r="K173" s="20">
        <f>G173</f>
        <v>7.8287600001203828E-2</v>
      </c>
      <c r="O173" s="20">
        <f ca="1">+C$11+C$12*F173</f>
        <v>6.6593830595495576E-2</v>
      </c>
      <c r="P173" s="77">
        <f>D$11+D$12*F173+D$13*F173^2</f>
        <v>7.9787589986581753E-2</v>
      </c>
      <c r="Q173" s="21">
        <f>+C173-15018.5</f>
        <v>40650.868999999999</v>
      </c>
      <c r="R173" s="20">
        <f>+(P173-G173)^2</f>
        <v>2.2499699562340686E-6</v>
      </c>
      <c r="S173" s="20">
        <v>1</v>
      </c>
      <c r="T173" s="20">
        <f>+S173*R173</f>
        <v>2.2499699562340686E-6</v>
      </c>
      <c r="U173" s="77">
        <f>G173-P173</f>
        <v>-1.4999899853779253E-3</v>
      </c>
      <c r="V173" s="77">
        <f>Q$2+Q$3*F173+Q$4*SIN(RADIANS(Q$5*F173+Q$6))</f>
        <v>-3.2975872225170814E-3</v>
      </c>
      <c r="W173" s="77">
        <f>+(U173-V173)^2</f>
        <v>3.2313558269703276E-6</v>
      </c>
      <c r="X173" s="77">
        <f>G173-V173</f>
        <v>8.1585187223720906E-2</v>
      </c>
      <c r="Y173" s="77"/>
      <c r="AA173" s="138" t="s">
        <v>2</v>
      </c>
    </row>
    <row r="174" spans="1:27" s="20" customFormat="1" ht="12.75" customHeight="1">
      <c r="A174" s="64" t="s">
        <v>176</v>
      </c>
      <c r="B174" s="63" t="s">
        <v>143</v>
      </c>
      <c r="C174" s="88">
        <v>55705.405700000003</v>
      </c>
      <c r="D174" s="64">
        <v>8.0000000000000004E-4</v>
      </c>
      <c r="E174" s="79">
        <f>+(C174-C$7)/C$8</f>
        <v>19240.186993503587</v>
      </c>
      <c r="F174" s="17">
        <f>ROUND(2*E174,0)/2</f>
        <v>19240</v>
      </c>
      <c r="G174" s="20">
        <f>+C174-(C$7+F174*C$8)</f>
        <v>7.8356000005442183E-2</v>
      </c>
      <c r="K174" s="20">
        <f>G174</f>
        <v>7.8356000005442183E-2</v>
      </c>
      <c r="O174" s="20">
        <f ca="1">+C$11+C$12*F174</f>
        <v>6.7235533995395211E-2</v>
      </c>
      <c r="P174" s="77">
        <f>D$11+D$12*F174+D$13*F174^2</f>
        <v>8.0039882769317533E-2</v>
      </c>
      <c r="Q174" s="21">
        <f>+C174-15018.5</f>
        <v>40686.905700000003</v>
      </c>
      <c r="R174" s="20">
        <f>+(P174-G174)^2</f>
        <v>2.8354611624764862E-6</v>
      </c>
      <c r="S174" s="20">
        <v>1</v>
      </c>
      <c r="T174" s="20">
        <f>+S174*R174</f>
        <v>2.8354611624764862E-6</v>
      </c>
      <c r="U174" s="77">
        <f>G174-P174</f>
        <v>-1.6838827638753495E-3</v>
      </c>
      <c r="V174" s="77">
        <f>Q$2+Q$3*F174+Q$4*SIN(RADIANS(Q$5*F174+Q$6))</f>
        <v>-3.1422987547041854E-3</v>
      </c>
      <c r="W174" s="77">
        <f>+(U174-V174)^2</f>
        <v>2.1269772023052552E-6</v>
      </c>
      <c r="X174" s="77">
        <f>G174-V174</f>
        <v>8.1498298760146373E-2</v>
      </c>
      <c r="Y174" s="77"/>
      <c r="AA174" s="138" t="s">
        <v>2</v>
      </c>
    </row>
    <row r="175" spans="1:27" s="20" customFormat="1" ht="12.75" customHeight="1">
      <c r="A175" s="60" t="s">
        <v>193</v>
      </c>
      <c r="B175" s="61" t="s">
        <v>143</v>
      </c>
      <c r="C175" s="87">
        <v>56041.888200000001</v>
      </c>
      <c r="D175" s="60">
        <v>2.9999999999999997E-4</v>
      </c>
      <c r="E175" s="79">
        <f>+(C175-C$7)/C$8</f>
        <v>20043.189208616273</v>
      </c>
      <c r="F175" s="17">
        <f>ROUND(2*E175,0)/2</f>
        <v>20043</v>
      </c>
      <c r="G175" s="20">
        <f>+C175-(C$7+F175*C$8)</f>
        <v>7.9284200000984129E-2</v>
      </c>
      <c r="K175" s="20">
        <f>G175</f>
        <v>7.9284200000984129E-2</v>
      </c>
      <c r="O175" s="20">
        <f ca="1">+C$11+C$12*F175</f>
        <v>7.3227252950271979E-2</v>
      </c>
      <c r="P175" s="77">
        <f>D$11+D$12*F175+D$13*F175^2</f>
        <v>8.2291873658086184E-2</v>
      </c>
      <c r="Q175" s="21">
        <f>+C175-15018.5</f>
        <v>41023.388200000001</v>
      </c>
      <c r="R175" s="20">
        <f>+(P175-G175)^2</f>
        <v>9.0461008276256535E-6</v>
      </c>
      <c r="S175" s="20">
        <v>1</v>
      </c>
      <c r="T175" s="20">
        <f>+S175*R175</f>
        <v>9.0461008276256535E-6</v>
      </c>
      <c r="U175" s="77">
        <f>G175-P175</f>
        <v>-3.0076736571020557E-3</v>
      </c>
      <c r="V175" s="77">
        <f>Q$2+Q$3*F175+Q$4*SIN(RADIANS(Q$5*F175+Q$6))</f>
        <v>-1.1824458779277902E-3</v>
      </c>
      <c r="W175" s="77">
        <f>+(U175-V175)^2</f>
        <v>3.3314564458694214E-6</v>
      </c>
      <c r="X175" s="77">
        <f>G175-V175</f>
        <v>8.0466645878911919E-2</v>
      </c>
      <c r="Y175" s="77"/>
      <c r="AA175" s="138" t="s">
        <v>523</v>
      </c>
    </row>
    <row r="176" spans="1:27" s="20" customFormat="1" ht="12.75" customHeight="1">
      <c r="A176" s="60" t="s">
        <v>194</v>
      </c>
      <c r="B176" s="61" t="s">
        <v>143</v>
      </c>
      <c r="C176" s="87">
        <v>56480.410400000001</v>
      </c>
      <c r="D176" s="60">
        <v>2.0000000000000001E-4</v>
      </c>
      <c r="E176" s="79">
        <f>+(C176-C$7)/C$8</f>
        <v>21089.705143252071</v>
      </c>
      <c r="F176" s="17">
        <f>ROUND(2*E176,0)/2</f>
        <v>21089.5</v>
      </c>
      <c r="G176" s="20">
        <f>+C176-(C$7+F176*C$8)</f>
        <v>8.5961299999326002E-2</v>
      </c>
      <c r="J176" s="20">
        <f>G176</f>
        <v>8.5961299999326002E-2</v>
      </c>
      <c r="O176" s="20">
        <f ca="1">+C$11+C$12*F176</f>
        <v>8.1035887926957581E-2</v>
      </c>
      <c r="P176" s="77">
        <f>D$11+D$12*F176+D$13*F176^2</f>
        <v>8.4945539259431421E-2</v>
      </c>
      <c r="Q176" s="21">
        <f>+C176-15018.5</f>
        <v>41461.910400000001</v>
      </c>
      <c r="R176" s="20">
        <f>+(P176-G176)^2</f>
        <v>1.0317698807111858E-6</v>
      </c>
      <c r="S176" s="20">
        <v>1</v>
      </c>
      <c r="T176" s="20">
        <f>+S176*R176</f>
        <v>1.0317698807111858E-6</v>
      </c>
      <c r="U176" s="77">
        <f>G176-P176</f>
        <v>1.0157607398945806E-3</v>
      </c>
      <c r="V176" s="77">
        <f>Q$2+Q$3*F176+Q$4*SIN(RADIANS(Q$5*F176+Q$6))</f>
        <v>2.3238301060384478E-3</v>
      </c>
      <c r="W176" s="77">
        <f>+(U176-V176)^2</f>
        <v>1.7110454666440186E-6</v>
      </c>
      <c r="X176" s="77">
        <f>G176-V176</f>
        <v>8.3637469893287547E-2</v>
      </c>
      <c r="Y176" s="77"/>
      <c r="AA176" s="138" t="s">
        <v>523</v>
      </c>
    </row>
    <row r="177" spans="1:25" s="20" customFormat="1" ht="12.75" customHeight="1">
      <c r="A177" s="174" t="s">
        <v>528</v>
      </c>
      <c r="B177" s="151" t="s">
        <v>143</v>
      </c>
      <c r="C177" s="174">
        <v>56749.428999999996</v>
      </c>
      <c r="D177" s="174">
        <v>8.0000000000000004E-4</v>
      </c>
      <c r="E177" s="79">
        <f>+(C177-C$7)/C$8</f>
        <v>21731.707421844603</v>
      </c>
      <c r="F177" s="17">
        <f>ROUND(2*E177,0)/2</f>
        <v>21731.5</v>
      </c>
      <c r="G177" s="20">
        <f>+C177-(C$7+F177*C$8)</f>
        <v>8.6916099993686657E-2</v>
      </c>
      <c r="J177" s="20">
        <f>G177</f>
        <v>8.6916099993686657E-2</v>
      </c>
      <c r="O177" s="20">
        <f ca="1">+C$11+C$12*F177</f>
        <v>8.5826278423882726E-2</v>
      </c>
      <c r="P177" s="77">
        <f>D$11+D$12*F177+D$13*F177^2</f>
        <v>8.6415993034730645E-2</v>
      </c>
      <c r="Q177" s="21">
        <f>+C177-15018.5</f>
        <v>41730.928999999996</v>
      </c>
      <c r="R177" s="20">
        <f>+(P177-G177)^2</f>
        <v>2.5010697039623023E-7</v>
      </c>
      <c r="S177" s="20">
        <v>1</v>
      </c>
      <c r="T177" s="20">
        <f>+S177*R177</f>
        <v>2.5010697039623023E-7</v>
      </c>
      <c r="U177" s="77">
        <f>G177-P177</f>
        <v>5.0010695895601198E-4</v>
      </c>
      <c r="V177" s="77">
        <f>Q$2+Q$3*F177+Q$4*SIN(RADIANS(Q$5*F177+Q$6))</f>
        <v>4.6251311698833324E-3</v>
      </c>
      <c r="W177" s="77">
        <f>+(U177-V177)^2</f>
        <v>1.7015824740736563E-5</v>
      </c>
      <c r="X177" s="77">
        <f>G177-V177</f>
        <v>8.2290968823803323E-2</v>
      </c>
      <c r="Y177" s="77"/>
    </row>
    <row r="178" spans="1:25" s="20" customFormat="1" ht="12.75" customHeight="1">
      <c r="A178" s="174" t="s">
        <v>528</v>
      </c>
      <c r="B178" s="151" t="s">
        <v>143</v>
      </c>
      <c r="C178" s="174">
        <v>56750.4787</v>
      </c>
      <c r="D178" s="174">
        <v>8.0000000000000004E-4</v>
      </c>
      <c r="E178" s="79">
        <f>+(C178-C$7)/C$8</f>
        <v>21734.21248949361</v>
      </c>
      <c r="F178" s="17">
        <f>ROUND(2*E178,0)/2</f>
        <v>21734</v>
      </c>
      <c r="G178" s="20">
        <f>+C178-(C$7+F178*C$8)</f>
        <v>8.9039600003161468E-2</v>
      </c>
      <c r="J178" s="20">
        <f>G178</f>
        <v>8.9039600003161468E-2</v>
      </c>
      <c r="O178" s="20">
        <f ca="1">+C$11+C$12*F178</f>
        <v>8.5844932592484477E-2</v>
      </c>
      <c r="P178" s="77">
        <f>D$11+D$12*F178+D$13*F178^2</f>
        <v>8.6421484998049442E-2</v>
      </c>
      <c r="Q178" s="21">
        <f>+C178-15018.5</f>
        <v>41731.9787</v>
      </c>
      <c r="R178" s="20">
        <f>+(P178-G178)^2</f>
        <v>6.8545261799927442E-6</v>
      </c>
      <c r="S178" s="20">
        <v>1</v>
      </c>
      <c r="T178" s="20">
        <f>+S178*R178</f>
        <v>6.8545261799927442E-6</v>
      </c>
      <c r="U178" s="77">
        <f>G178-P178</f>
        <v>2.6181150051120261E-3</v>
      </c>
      <c r="V178" s="77">
        <f>Q$2+Q$3*F178+Q$4*SIN(RADIANS(Q$5*F178+Q$6))</f>
        <v>4.633893930447803E-3</v>
      </c>
      <c r="W178" s="77">
        <f>+(U178-V178)^2</f>
        <v>4.0633646758278601E-6</v>
      </c>
      <c r="X178" s="77">
        <f>G178-V178</f>
        <v>8.4405706072713665E-2</v>
      </c>
      <c r="Y178" s="77"/>
    </row>
    <row r="179" spans="1:25" s="20" customFormat="1" ht="12.75" customHeight="1">
      <c r="A179" s="14" t="s">
        <v>529</v>
      </c>
      <c r="B179" s="176"/>
      <c r="C179" s="14">
        <v>57106.447399999997</v>
      </c>
      <c r="D179" s="14">
        <v>2.3E-3</v>
      </c>
      <c r="E179" s="79">
        <f>+(C179-C$7)/C$8</f>
        <v>22583.717752355074</v>
      </c>
      <c r="F179" s="17">
        <f>ROUND(2*E179,0)/2</f>
        <v>22583.5</v>
      </c>
      <c r="G179" s="20">
        <f>+C179-(C$7+F179*C$8)</f>
        <v>9.1244899995217565E-2</v>
      </c>
      <c r="J179" s="20">
        <f>G179</f>
        <v>9.1244899995217565E-2</v>
      </c>
      <c r="O179" s="20">
        <f ca="1">+C$11+C$12*F179</f>
        <v>9.2183619083353499E-2</v>
      </c>
      <c r="P179" s="77">
        <f>D$11+D$12*F179+D$13*F179^2</f>
        <v>8.8182495090377316E-2</v>
      </c>
      <c r="Q179" s="21">
        <f>+C179-15018.5</f>
        <v>42087.947399999997</v>
      </c>
      <c r="R179" s="20">
        <f>+(P179-G179)^2</f>
        <v>9.3783238011896142E-6</v>
      </c>
      <c r="S179" s="20">
        <v>1</v>
      </c>
      <c r="T179" s="20">
        <f>+S179*R179</f>
        <v>9.3783238011896142E-6</v>
      </c>
      <c r="U179" s="77">
        <f>G179-P179</f>
        <v>3.0624049048402491E-3</v>
      </c>
      <c r="V179" s="77">
        <f>Q$2+Q$3*F179+Q$4*SIN(RADIANS(Q$5*F179+Q$6))</f>
        <v>7.3601886943282565E-3</v>
      </c>
      <c r="W179" s="77">
        <f>+(U179-V179)^2</f>
        <v>1.8470945501185898E-5</v>
      </c>
      <c r="X179" s="77">
        <f>G179-V179</f>
        <v>8.3884711300889314E-2</v>
      </c>
      <c r="Y179" s="77"/>
    </row>
    <row r="180" spans="1:25" s="20" customFormat="1" ht="12.75" customHeight="1">
      <c r="A180" s="177" t="s">
        <v>1</v>
      </c>
      <c r="B180" s="178" t="s">
        <v>143</v>
      </c>
      <c r="C180" s="179">
        <v>57500.344400000002</v>
      </c>
      <c r="D180" s="179">
        <v>2.7000000000000001E-3</v>
      </c>
      <c r="E180" s="79">
        <f>+(C180-C$7)/C$8</f>
        <v>23523.737407244251</v>
      </c>
      <c r="F180" s="17">
        <f>ROUND(2*E180,0)/2</f>
        <v>23523.5</v>
      </c>
      <c r="G180" s="20">
        <f>+C180-(C$7+F180*C$8)</f>
        <v>9.9480900003982242E-2</v>
      </c>
      <c r="J180" s="20">
        <f>G180</f>
        <v>9.9480900003982242E-2</v>
      </c>
      <c r="O180" s="20">
        <f ca="1">+C$11+C$12*F180</f>
        <v>9.9197586477605251E-2</v>
      </c>
      <c r="P180" s="77">
        <f>D$11+D$12*F180+D$13*F180^2</f>
        <v>8.9886710192153246E-2</v>
      </c>
      <c r="Q180" s="21">
        <f>+C180-15018.5</f>
        <v>42481.844400000002</v>
      </c>
      <c r="R180" s="20">
        <f>+(P180-G180)^2</f>
        <v>9.20484781454033E-5</v>
      </c>
      <c r="S180" s="20">
        <v>1</v>
      </c>
      <c r="T180" s="20">
        <f>+S180*R180</f>
        <v>9.20484781454033E-5</v>
      </c>
      <c r="U180" s="77">
        <f>G180-P180</f>
        <v>9.5941898118289959E-3</v>
      </c>
      <c r="V180" s="77">
        <f>Q$2+Q$3*F180+Q$4*SIN(RADIANS(Q$5*F180+Q$6))</f>
        <v>9.4093411360087736E-3</v>
      </c>
      <c r="W180" s="77">
        <f>+(U180-V180)^2</f>
        <v>3.4169032952489638E-8</v>
      </c>
      <c r="X180" s="77">
        <f>G180-V180</f>
        <v>9.0071558867973467E-2</v>
      </c>
      <c r="Y180" s="77"/>
    </row>
    <row r="181" spans="1:25" s="20" customFormat="1" ht="12.75" customHeight="1">
      <c r="A181" s="177" t="s">
        <v>1</v>
      </c>
      <c r="B181" s="178" t="s">
        <v>143</v>
      </c>
      <c r="C181" s="179">
        <v>57500.549299999999</v>
      </c>
      <c r="D181" s="179">
        <v>8.0000000000000004E-4</v>
      </c>
      <c r="E181" s="79">
        <f>+(C181-C$7)/C$8</f>
        <v>23524.226393012825</v>
      </c>
      <c r="F181" s="17">
        <f>ROUND(2*E181,0)/2</f>
        <v>23524</v>
      </c>
      <c r="G181" s="20">
        <f>+C181-(C$7+F181*C$8)</f>
        <v>9.486559999641031E-2</v>
      </c>
      <c r="J181" s="20">
        <f>G181</f>
        <v>9.486559999641031E-2</v>
      </c>
      <c r="O181" s="20">
        <f ca="1">+C$11+C$12*F181</f>
        <v>9.9201317311325601E-2</v>
      </c>
      <c r="P181" s="77">
        <f>D$11+D$12*F181+D$13*F181^2</f>
        <v>8.9887548365678541E-2</v>
      </c>
      <c r="Q181" s="21">
        <f>+C181-15018.5</f>
        <v>42482.049299999999</v>
      </c>
      <c r="R181" s="20">
        <f>+(P181-G181)^2</f>
        <v>2.4780998038231232E-5</v>
      </c>
      <c r="S181" s="20">
        <v>1</v>
      </c>
      <c r="T181" s="20">
        <f>+S181*R181</f>
        <v>2.4780998038231232E-5</v>
      </c>
      <c r="U181" s="77">
        <f>G181-P181</f>
        <v>4.9780516307317696E-3</v>
      </c>
      <c r="V181" s="77">
        <f>Q$2+Q$3*F181+Q$4*SIN(RADIANS(Q$5*F181+Q$6))</f>
        <v>9.4100742299127963E-3</v>
      </c>
      <c r="W181" s="77">
        <f>+(U181-V181)^2</f>
        <v>1.9642824319651342E-5</v>
      </c>
      <c r="X181" s="77">
        <f>G181-V181</f>
        <v>8.5455525766497509E-2</v>
      </c>
      <c r="Y181" s="77"/>
    </row>
    <row r="182" spans="1:25" s="20" customFormat="1" ht="12.75" customHeight="1">
      <c r="A182" s="180" t="s">
        <v>0</v>
      </c>
      <c r="B182" s="181" t="s">
        <v>143</v>
      </c>
      <c r="C182" s="181">
        <v>57846.465499999998</v>
      </c>
      <c r="D182" s="181">
        <v>8.9999999999999998E-4</v>
      </c>
      <c r="E182" s="79">
        <f>+(C182-C$7)/C$8</f>
        <v>24349.741761102887</v>
      </c>
      <c r="F182" s="17">
        <f>ROUND(2*E182,0)/2</f>
        <v>24349.5</v>
      </c>
      <c r="G182" s="20">
        <f>+C182-(C$7+F182*C$8)</f>
        <v>0.1013052999987849</v>
      </c>
      <c r="J182" s="20">
        <f>G182</f>
        <v>0.1013052999987849</v>
      </c>
      <c r="O182" s="20">
        <f ca="1">+C$11+C$12*F182</f>
        <v>0.10536092378361799</v>
      </c>
      <c r="P182" s="77">
        <f>D$11+D$12*F182+D$13*F182^2</f>
        <v>9.1172303172843874E-2</v>
      </c>
      <c r="Q182" s="21">
        <f>+C182-15018.5</f>
        <v>42827.965499999998</v>
      </c>
      <c r="R182" s="20">
        <f>+(P182-G182)^2</f>
        <v>1.0267762467453097E-4</v>
      </c>
      <c r="S182" s="20">
        <v>1</v>
      </c>
      <c r="T182" s="20">
        <f>+S182*R182</f>
        <v>1.0267762467453097E-4</v>
      </c>
      <c r="U182" s="77">
        <f>G182-P182</f>
        <v>1.0132996825941029E-2</v>
      </c>
      <c r="V182" s="77">
        <f>Q$2+Q$3*F182+Q$4*SIN(RADIANS(Q$5*F182+Q$6))</f>
        <v>1.0034110058833697E-2</v>
      </c>
      <c r="W182" s="77">
        <f>+(U182-V182)^2</f>
        <v>9.7785927089397051E-9</v>
      </c>
      <c r="X182" s="77">
        <f>G182-V182</f>
        <v>9.1271189939951203E-2</v>
      </c>
      <c r="Y182" s="77"/>
    </row>
    <row r="183" spans="1:25" s="20" customFormat="1" ht="12.75" customHeight="1">
      <c r="A183" s="180" t="s">
        <v>0</v>
      </c>
      <c r="B183" s="181" t="s">
        <v>143</v>
      </c>
      <c r="C183" s="181">
        <v>57873.493999999999</v>
      </c>
      <c r="D183" s="181">
        <v>8.0000000000000004E-4</v>
      </c>
      <c r="E183" s="79">
        <f>+(C183-C$7)/C$8</f>
        <v>24414.244210327361</v>
      </c>
      <c r="F183" s="17">
        <f>ROUND(2*E183,0)/2</f>
        <v>24414</v>
      </c>
      <c r="G183" s="20">
        <f>+C183-(C$7+F183*C$8)</f>
        <v>0.10233159999916097</v>
      </c>
      <c r="J183" s="20">
        <f>G183</f>
        <v>0.10233159999916097</v>
      </c>
      <c r="O183" s="20">
        <f ca="1">+C$11+C$12*F183</f>
        <v>0.1058422013335427</v>
      </c>
      <c r="P183" s="77">
        <f>D$11+D$12*F183+D$13*F183^2</f>
        <v>9.1264346276375807E-2</v>
      </c>
      <c r="Q183" s="21">
        <f>+C183-15018.5</f>
        <v>42854.993999999999</v>
      </c>
      <c r="R183" s="20">
        <f>+(P183-G183)^2</f>
        <v>1.2248410496450208E-4</v>
      </c>
      <c r="S183" s="20">
        <v>1</v>
      </c>
      <c r="T183" s="20">
        <f>+S183*R183</f>
        <v>1.2248410496450208E-4</v>
      </c>
      <c r="U183" s="77">
        <f>G183-P183</f>
        <v>1.1067253722785164E-2</v>
      </c>
      <c r="V183" s="77">
        <f>Q$2+Q$3*F183+Q$4*SIN(RADIANS(Q$5*F183+Q$6))</f>
        <v>1.0032453958241434E-2</v>
      </c>
      <c r="W183" s="77">
        <f>+(U183-V183)^2</f>
        <v>1.0708105526997588E-6</v>
      </c>
      <c r="X183" s="77">
        <f>G183-V183</f>
        <v>9.2299146040919544E-2</v>
      </c>
      <c r="Y183" s="77"/>
    </row>
    <row r="184" spans="1:25" s="20" customFormat="1" ht="12.75" customHeight="1">
      <c r="A184" s="34" t="s">
        <v>531</v>
      </c>
      <c r="B184" s="18"/>
      <c r="C184" s="32">
        <v>58189.868000000002</v>
      </c>
      <c r="D184" s="19">
        <v>2.0000000000000001E-4</v>
      </c>
      <c r="E184" s="79">
        <f>+(C184-C$7)/C$8</f>
        <v>25169.258283285286</v>
      </c>
      <c r="F184" s="175">
        <f>ROUND(2*E184,0)/2-0.5</f>
        <v>25169</v>
      </c>
      <c r="G184" s="20">
        <f>+C184-(C$7+F184*C$8)</f>
        <v>0.10822860000189394</v>
      </c>
      <c r="J184" s="20">
        <f>G184</f>
        <v>0.10822860000189394</v>
      </c>
      <c r="O184" s="20">
        <f ca="1">+C$11+C$12*F184</f>
        <v>0.1114757602512662</v>
      </c>
      <c r="P184" s="77">
        <f>D$11+D$12*F184+D$13*F184^2</f>
        <v>9.2251854213960469E-2</v>
      </c>
      <c r="Q184" s="21">
        <f>+C184-15018.5</f>
        <v>43171.368000000002</v>
      </c>
      <c r="R184" s="20">
        <f>+(P184-G184)^2</f>
        <v>2.5525640597224983E-4</v>
      </c>
      <c r="S184" s="20">
        <v>1</v>
      </c>
      <c r="T184" s="20">
        <f>+S184*R184</f>
        <v>2.5525640597224983E-4</v>
      </c>
      <c r="U184" s="77">
        <f>G184-P184</f>
        <v>1.5976745787933469E-2</v>
      </c>
      <c r="V184" s="77">
        <f>Q$2+Q$3*F184+Q$4*SIN(RADIANS(Q$5*F184+Q$6))</f>
        <v>9.4834840434351239E-3</v>
      </c>
      <c r="W184" s="77">
        <f>+(U184-V184)^2</f>
        <v>4.2162448082565695E-5</v>
      </c>
      <c r="X184" s="77">
        <f>G184-V184</f>
        <v>9.8745115958458807E-2</v>
      </c>
      <c r="Y184" s="77"/>
    </row>
    <row r="185" spans="1:25" s="20" customFormat="1" ht="12.75" customHeight="1">
      <c r="A185" s="34" t="s">
        <v>530</v>
      </c>
      <c r="B185" s="18"/>
      <c r="C185" s="182">
        <v>58970.749799999998</v>
      </c>
      <c r="D185" s="22">
        <v>4.0000000000000002E-4</v>
      </c>
      <c r="E185" s="79">
        <f>+(C185-C$7)/C$8</f>
        <v>27032.801900386272</v>
      </c>
      <c r="F185" s="175">
        <f>ROUND(2*E185,0)/2-0.5</f>
        <v>27032.5</v>
      </c>
      <c r="G185" s="20">
        <f>+C185-(C$7+F185*C$8)</f>
        <v>0.12650549999671057</v>
      </c>
      <c r="J185" s="20">
        <f>G185</f>
        <v>0.12650549999671057</v>
      </c>
      <c r="O185" s="20">
        <f ca="1">+C$11+C$12*F185</f>
        <v>0.12538057752699833</v>
      </c>
      <c r="P185" s="77">
        <f>D$11+D$12*F185+D$13*F185^2</f>
        <v>9.3980266724508946E-2</v>
      </c>
      <c r="Q185" s="21">
        <f>+C185-15018.5</f>
        <v>43952.249799999998</v>
      </c>
      <c r="R185" s="20">
        <f>+(P185-G185)^2</f>
        <v>1.0578907994111314E-3</v>
      </c>
      <c r="S185" s="20">
        <v>1</v>
      </c>
      <c r="T185" s="20">
        <f>+S185*R185</f>
        <v>1.0578907994111314E-3</v>
      </c>
      <c r="U185" s="77">
        <f>G185-P185</f>
        <v>3.2525233272201623E-2</v>
      </c>
      <c r="V185" s="77">
        <f>Q$2+Q$3*F185+Q$4*SIN(RADIANS(Q$5*F185+Q$6))</f>
        <v>4.9978706779601938E-3</v>
      </c>
      <c r="W185" s="77">
        <f>+(U185-V185)^2</f>
        <v>7.5775569139484224E-4</v>
      </c>
      <c r="X185" s="77">
        <f>G185-V185</f>
        <v>0.12150762931875038</v>
      </c>
      <c r="Y185" s="77"/>
    </row>
    <row r="186" spans="1:25" s="20" customFormat="1" ht="12.75" customHeight="1">
      <c r="A186" s="183" t="s">
        <v>533</v>
      </c>
      <c r="B186" s="184" t="s">
        <v>143</v>
      </c>
      <c r="C186" s="185">
        <v>59328.399299999997</v>
      </c>
      <c r="D186" s="183">
        <v>2.9999999999999997E-4</v>
      </c>
      <c r="E186" s="79">
        <f>+(C186-C$7)/C$8</f>
        <v>27886.318326155651</v>
      </c>
      <c r="F186" s="175">
        <f>ROUND(2*E186,0)/2-0.5</f>
        <v>27886</v>
      </c>
      <c r="G186" s="20">
        <f>+C186-(C$7+F186*C$8)</f>
        <v>0.13338839999778429</v>
      </c>
      <c r="J186" s="20">
        <f>G186</f>
        <v>0.13338839999778429</v>
      </c>
      <c r="O186" s="20">
        <f ca="1">+C$11+C$12*F186</f>
        <v>0.13174911068763012</v>
      </c>
      <c r="P186" s="77">
        <f>D$11+D$12*F186+D$13*F186^2</f>
        <v>9.4434967647989615E-2</v>
      </c>
      <c r="Q186" s="21">
        <f>+C186-15018.5</f>
        <v>44309.899299999997</v>
      </c>
      <c r="R186" s="20">
        <f>+(P186-G186)^2</f>
        <v>1.5173698918300304E-3</v>
      </c>
      <c r="S186" s="20">
        <v>1</v>
      </c>
      <c r="T186" s="20">
        <f>+S186*R186</f>
        <v>1.5173698918300304E-3</v>
      </c>
      <c r="U186" s="77">
        <f>G186-P186</f>
        <v>3.8953432349794676E-2</v>
      </c>
      <c r="V186" s="77">
        <f>Q$2+Q$3*F186+Q$4*SIN(RADIANS(Q$5*F186+Q$6))</f>
        <v>2.4802458334816447E-3</v>
      </c>
      <c r="W186" s="77">
        <f>+(U186-V186)^2</f>
        <v>1.3302933346537587E-3</v>
      </c>
      <c r="X186" s="77">
        <f>G186-V186</f>
        <v>0.13090815416430265</v>
      </c>
      <c r="Y186" s="77"/>
    </row>
    <row r="187" spans="1:25" s="20" customFormat="1" ht="12.75" customHeight="1">
      <c r="A187" s="183" t="s">
        <v>534</v>
      </c>
      <c r="B187" s="184" t="s">
        <v>117</v>
      </c>
      <c r="C187" s="185">
        <v>59633.461199999998</v>
      </c>
      <c r="D187" s="183">
        <v>2.0000000000000001E-4</v>
      </c>
      <c r="E187" s="79">
        <f>+(C187-C$7)/C$8</f>
        <v>28614.336518621789</v>
      </c>
      <c r="F187" s="175">
        <f>ROUND(2*E187,0)/2-0.5</f>
        <v>28614</v>
      </c>
      <c r="G187" s="20">
        <f>+C187-(C$7+F187*C$8)</f>
        <v>0.1410115999970003</v>
      </c>
      <c r="J187" s="20">
        <f>G187</f>
        <v>0.1410115999970003</v>
      </c>
      <c r="O187" s="20">
        <f ca="1">+C$11+C$12*F187</f>
        <v>0.13718120458445487</v>
      </c>
      <c r="P187" s="77">
        <f>D$11+D$12*F187+D$13*F187^2</f>
        <v>9.4655528544343739E-2</v>
      </c>
      <c r="Q187" s="21">
        <f>+C187-15018.5</f>
        <v>44614.961199999998</v>
      </c>
      <c r="R187" s="20">
        <f>+(P187-G187)^2</f>
        <v>2.1488853605238006E-3</v>
      </c>
      <c r="S187" s="20">
        <v>1</v>
      </c>
      <c r="T187" s="20">
        <f>+S187*R187</f>
        <v>2.1488853605238006E-3</v>
      </c>
      <c r="U187" s="77">
        <f>G187-P187</f>
        <v>4.6356071452656564E-2</v>
      </c>
      <c r="V187" s="77">
        <f>Q$2+Q$3*F187+Q$4*SIN(RADIANS(Q$5*F187+Q$6))</f>
        <v>6.9785508406318766E-4</v>
      </c>
      <c r="W187" s="77">
        <f>+(U187-V187)^2</f>
        <v>2.0846727219612886E-3</v>
      </c>
      <c r="X187" s="77">
        <f>G187-V187</f>
        <v>0.14031374491293711</v>
      </c>
      <c r="Y187" s="77"/>
    </row>
    <row r="188" spans="1:25" s="20" customFormat="1" ht="12.75" customHeight="1">
      <c r="A188" s="17"/>
      <c r="B188" s="18"/>
      <c r="C188" s="32"/>
      <c r="D188" s="17"/>
      <c r="E188" s="79"/>
      <c r="F188" s="17"/>
      <c r="P188" s="77"/>
      <c r="Q188" s="21"/>
      <c r="V188" s="77"/>
      <c r="Y188" s="77"/>
    </row>
    <row r="189" spans="1:25" s="20" customFormat="1" ht="12.75" customHeight="1">
      <c r="A189" s="17"/>
      <c r="B189" s="18"/>
      <c r="C189" s="32"/>
      <c r="D189" s="17"/>
      <c r="E189" s="79"/>
      <c r="F189" s="17"/>
      <c r="P189" s="77"/>
      <c r="Q189" s="21"/>
      <c r="V189" s="77"/>
      <c r="Y189" s="77"/>
    </row>
    <row r="190" spans="1:25" s="20" customFormat="1" ht="12.75" customHeight="1">
      <c r="A190" s="17"/>
      <c r="B190" s="18"/>
      <c r="C190" s="32"/>
      <c r="D190" s="17"/>
      <c r="E190" s="79"/>
      <c r="F190" s="17"/>
      <c r="P190" s="77"/>
      <c r="Q190" s="21"/>
      <c r="V190" s="77"/>
      <c r="Y190" s="77"/>
    </row>
    <row r="191" spans="1:25" s="20" customFormat="1" ht="12.75" customHeight="1">
      <c r="A191" s="17"/>
      <c r="B191" s="18"/>
      <c r="C191" s="32"/>
      <c r="D191" s="17"/>
      <c r="E191" s="79"/>
      <c r="F191" s="17"/>
      <c r="P191" s="77"/>
      <c r="Q191" s="21"/>
      <c r="V191" s="77"/>
      <c r="Y191" s="77"/>
    </row>
    <row r="192" spans="1:25" s="20" customFormat="1" ht="12.75" customHeight="1">
      <c r="A192" s="17"/>
      <c r="B192" s="18"/>
      <c r="C192" s="32"/>
      <c r="D192" s="17"/>
      <c r="E192" s="79"/>
      <c r="F192" s="17"/>
      <c r="P192" s="77"/>
      <c r="Q192" s="21"/>
      <c r="V192" s="77"/>
      <c r="Y192" s="77"/>
    </row>
    <row r="193" spans="1:25" s="20" customFormat="1" ht="12.75" customHeight="1">
      <c r="A193" s="17"/>
      <c r="B193" s="18"/>
      <c r="C193" s="32"/>
      <c r="D193" s="17"/>
      <c r="E193" s="79"/>
      <c r="F193" s="17"/>
      <c r="P193" s="77"/>
      <c r="Q193" s="21"/>
      <c r="V193" s="77"/>
      <c r="Y193" s="77"/>
    </row>
    <row r="194" spans="1:25" s="20" customFormat="1" ht="12.75" customHeight="1">
      <c r="A194" s="17"/>
      <c r="B194" s="18"/>
      <c r="C194" s="32"/>
      <c r="D194" s="17"/>
      <c r="E194" s="79"/>
      <c r="F194" s="17"/>
      <c r="P194" s="77"/>
      <c r="Q194" s="21"/>
      <c r="V194" s="77"/>
      <c r="Y194" s="77"/>
    </row>
    <row r="195" spans="1:25" s="20" customFormat="1" ht="12.75" customHeight="1">
      <c r="A195" s="17"/>
      <c r="B195" s="18"/>
      <c r="C195" s="32"/>
      <c r="D195" s="17"/>
      <c r="E195" s="79"/>
      <c r="F195" s="17"/>
      <c r="P195" s="77"/>
      <c r="Q195" s="21"/>
      <c r="V195" s="77"/>
      <c r="Y195" s="77"/>
    </row>
    <row r="196" spans="1:25" s="20" customFormat="1" ht="12.75" customHeight="1">
      <c r="A196" s="17"/>
      <c r="B196" s="18"/>
      <c r="C196" s="32"/>
      <c r="D196" s="17"/>
      <c r="E196" s="79"/>
      <c r="F196" s="17"/>
      <c r="P196" s="77"/>
      <c r="Q196" s="21"/>
      <c r="V196" s="77"/>
      <c r="Y196" s="77"/>
    </row>
    <row r="197" spans="1:25" s="20" customFormat="1" ht="12.75" customHeight="1">
      <c r="A197" s="17"/>
      <c r="B197" s="18"/>
      <c r="C197" s="32"/>
      <c r="D197" s="17"/>
      <c r="E197" s="79"/>
      <c r="F197" s="17"/>
      <c r="P197" s="77"/>
      <c r="Q197" s="21"/>
      <c r="V197" s="77"/>
      <c r="Y197" s="77"/>
    </row>
    <row r="198" spans="1:25" s="20" customFormat="1" ht="12.75" customHeight="1">
      <c r="A198" s="17"/>
      <c r="B198" s="18"/>
      <c r="C198" s="32"/>
      <c r="D198" s="17"/>
      <c r="E198" s="79"/>
      <c r="F198" s="17"/>
      <c r="P198" s="77"/>
      <c r="Q198" s="21"/>
      <c r="V198" s="77"/>
      <c r="Y198" s="77"/>
    </row>
    <row r="199" spans="1:25" s="20" customFormat="1" ht="12.75" customHeight="1">
      <c r="A199" s="17"/>
      <c r="B199" s="18"/>
      <c r="C199" s="32"/>
      <c r="D199" s="17"/>
      <c r="E199" s="79"/>
      <c r="F199" s="17"/>
      <c r="P199" s="77"/>
      <c r="Q199" s="21"/>
      <c r="V199" s="77"/>
      <c r="Y199" s="77"/>
    </row>
    <row r="200" spans="1:25" s="20" customFormat="1" ht="12.75" customHeight="1">
      <c r="A200" s="17"/>
      <c r="B200" s="18"/>
      <c r="C200" s="32"/>
      <c r="D200" s="17"/>
      <c r="E200" s="79"/>
      <c r="F200" s="17"/>
      <c r="P200" s="77"/>
      <c r="Q200" s="21"/>
      <c r="V200" s="77"/>
      <c r="Y200" s="77"/>
    </row>
    <row r="201" spans="1:25" s="20" customFormat="1" ht="12.75" customHeight="1">
      <c r="A201" s="17"/>
      <c r="B201" s="18"/>
      <c r="C201" s="32"/>
      <c r="D201" s="17"/>
      <c r="E201" s="79"/>
      <c r="F201" s="17"/>
      <c r="P201" s="77"/>
      <c r="Q201" s="21"/>
      <c r="V201" s="77"/>
      <c r="Y201" s="77"/>
    </row>
    <row r="202" spans="1:25" s="20" customFormat="1" ht="12.75" customHeight="1">
      <c r="A202" s="17"/>
      <c r="B202" s="18"/>
      <c r="C202" s="32"/>
      <c r="D202" s="17"/>
      <c r="E202" s="79"/>
      <c r="F202" s="17"/>
      <c r="P202" s="77"/>
      <c r="Q202" s="21"/>
      <c r="V202" s="77"/>
      <c r="Y202" s="77"/>
    </row>
    <row r="203" spans="1:25" s="20" customFormat="1" ht="12.75" customHeight="1">
      <c r="A203" s="17"/>
      <c r="B203" s="18"/>
      <c r="C203" s="32"/>
      <c r="D203" s="17"/>
      <c r="E203" s="79"/>
      <c r="F203" s="17"/>
      <c r="P203" s="77"/>
      <c r="Q203" s="21"/>
      <c r="V203" s="77"/>
      <c r="Y203" s="77"/>
    </row>
    <row r="204" spans="1:25" s="20" customFormat="1" ht="12.75" customHeight="1">
      <c r="A204" s="17"/>
      <c r="B204" s="18"/>
      <c r="C204" s="32"/>
      <c r="D204" s="17"/>
      <c r="E204" s="79"/>
      <c r="F204" s="17"/>
      <c r="P204" s="77"/>
      <c r="Q204" s="21"/>
      <c r="V204" s="77"/>
      <c r="Y204" s="77"/>
    </row>
    <row r="205" spans="1:25" s="20" customFormat="1" ht="12.75" customHeight="1">
      <c r="A205" s="17"/>
      <c r="B205" s="18"/>
      <c r="C205" s="32"/>
      <c r="D205" s="17"/>
      <c r="E205" s="79"/>
      <c r="F205" s="17"/>
      <c r="P205" s="77"/>
      <c r="Q205" s="21"/>
      <c r="V205" s="77"/>
      <c r="Y205" s="77"/>
    </row>
    <row r="206" spans="1:25" s="20" customFormat="1" ht="12.75" customHeight="1">
      <c r="A206" s="17"/>
      <c r="B206" s="18"/>
      <c r="C206" s="32"/>
      <c r="D206" s="17"/>
      <c r="E206" s="79"/>
      <c r="F206" s="17"/>
      <c r="P206" s="77"/>
      <c r="Q206" s="21"/>
      <c r="V206" s="77"/>
      <c r="Y206" s="77"/>
    </row>
    <row r="207" spans="1:25" s="20" customFormat="1" ht="12.75" customHeight="1">
      <c r="A207" s="17"/>
      <c r="B207" s="18"/>
      <c r="C207" s="32"/>
      <c r="D207" s="17"/>
      <c r="E207" s="79"/>
      <c r="F207" s="17"/>
      <c r="P207" s="77"/>
      <c r="Q207" s="21"/>
      <c r="V207" s="77"/>
      <c r="Y207" s="77"/>
    </row>
    <row r="208" spans="1:25" s="20" customFormat="1" ht="12.75" customHeight="1">
      <c r="A208" s="17"/>
      <c r="B208" s="18"/>
      <c r="C208" s="32"/>
      <c r="D208" s="17"/>
      <c r="E208" s="79"/>
      <c r="F208" s="17"/>
      <c r="P208" s="77"/>
      <c r="Q208" s="21"/>
      <c r="V208" s="77"/>
      <c r="Y208" s="77"/>
    </row>
    <row r="209" spans="1:25" s="20" customFormat="1" ht="12.75" customHeight="1">
      <c r="A209" s="17"/>
      <c r="B209" s="18"/>
      <c r="C209" s="32"/>
      <c r="D209" s="17"/>
      <c r="E209" s="79"/>
      <c r="F209" s="17"/>
      <c r="P209" s="77"/>
      <c r="Q209" s="21"/>
      <c r="V209" s="77"/>
      <c r="Y209" s="77"/>
    </row>
    <row r="210" spans="1:25" s="20" customFormat="1" ht="12.75" customHeight="1">
      <c r="A210" s="17"/>
      <c r="B210" s="18"/>
      <c r="C210" s="32"/>
      <c r="D210" s="17"/>
      <c r="E210" s="79"/>
      <c r="F210" s="17"/>
      <c r="P210" s="77"/>
      <c r="Q210" s="21"/>
      <c r="V210" s="77"/>
      <c r="Y210" s="77"/>
    </row>
    <row r="211" spans="1:25" s="20" customFormat="1" ht="12.75" customHeight="1">
      <c r="A211" s="17"/>
      <c r="B211" s="18"/>
      <c r="C211" s="32"/>
      <c r="D211" s="17"/>
      <c r="E211" s="79"/>
      <c r="F211" s="17"/>
      <c r="P211" s="77"/>
      <c r="Q211" s="21"/>
      <c r="V211" s="77"/>
      <c r="Y211" s="77"/>
    </row>
    <row r="212" spans="1:25" s="20" customFormat="1" ht="12.75" customHeight="1">
      <c r="A212" s="17"/>
      <c r="B212" s="18"/>
      <c r="C212" s="32"/>
      <c r="D212" s="17"/>
      <c r="E212" s="79"/>
      <c r="F212" s="17"/>
      <c r="P212" s="77"/>
      <c r="Q212" s="21"/>
      <c r="V212" s="77"/>
      <c r="Y212" s="77"/>
    </row>
    <row r="213" spans="1:25" s="20" customFormat="1" ht="12.75" customHeight="1">
      <c r="A213" s="17"/>
      <c r="B213" s="18"/>
      <c r="C213" s="32"/>
      <c r="D213" s="17"/>
      <c r="E213" s="79"/>
      <c r="F213" s="17"/>
      <c r="P213" s="77"/>
      <c r="Q213" s="21"/>
      <c r="V213" s="77"/>
      <c r="Y213" s="77"/>
    </row>
    <row r="214" spans="1:25" s="20" customFormat="1" ht="12.75" customHeight="1">
      <c r="A214" s="17"/>
      <c r="B214" s="18"/>
      <c r="C214" s="32"/>
      <c r="D214" s="17"/>
      <c r="E214" s="79"/>
      <c r="F214" s="17"/>
      <c r="P214" s="77"/>
      <c r="Q214" s="21"/>
      <c r="V214" s="77"/>
      <c r="Y214" s="77"/>
    </row>
    <row r="215" spans="1:25" s="20" customFormat="1" ht="12.75" customHeight="1">
      <c r="A215" s="17"/>
      <c r="B215" s="18"/>
      <c r="C215" s="32"/>
      <c r="D215" s="17"/>
      <c r="E215" s="79"/>
      <c r="F215" s="17"/>
      <c r="P215" s="77"/>
      <c r="Q215" s="21"/>
      <c r="V215" s="77"/>
    </row>
    <row r="216" spans="1:25" s="20" customFormat="1" ht="12.75" customHeight="1">
      <c r="A216" s="17"/>
      <c r="B216" s="18"/>
      <c r="C216" s="32"/>
      <c r="D216" s="17"/>
      <c r="E216" s="79"/>
      <c r="F216" s="17"/>
      <c r="P216" s="77"/>
      <c r="Q216" s="21"/>
      <c r="V216" s="77"/>
    </row>
    <row r="217" spans="1:25" s="20" customFormat="1" ht="12.75" customHeight="1">
      <c r="A217" s="17"/>
      <c r="B217" s="18"/>
      <c r="C217" s="32"/>
      <c r="D217" s="17"/>
      <c r="E217" s="79"/>
      <c r="F217" s="17"/>
      <c r="P217" s="77"/>
      <c r="Q217" s="21"/>
      <c r="V217" s="77"/>
    </row>
    <row r="218" spans="1:25" s="20" customFormat="1" ht="12.75" customHeight="1">
      <c r="A218" s="17"/>
      <c r="B218" s="18"/>
      <c r="C218" s="32"/>
      <c r="D218" s="17"/>
      <c r="E218" s="79"/>
      <c r="F218" s="17"/>
      <c r="P218" s="77"/>
      <c r="Q218" s="21"/>
      <c r="V218" s="77"/>
    </row>
    <row r="219" spans="1:25" s="20" customFormat="1" ht="12.75" customHeight="1">
      <c r="A219" s="17"/>
      <c r="B219" s="18"/>
      <c r="C219" s="32"/>
      <c r="D219" s="17"/>
      <c r="E219" s="79"/>
      <c r="F219" s="17"/>
      <c r="P219" s="77"/>
      <c r="Q219" s="21"/>
      <c r="V219" s="77"/>
    </row>
    <row r="220" spans="1:25" s="20" customFormat="1" ht="12.75" customHeight="1">
      <c r="A220" s="17"/>
      <c r="B220" s="18"/>
      <c r="C220" s="32"/>
      <c r="D220" s="17"/>
      <c r="E220" s="79"/>
      <c r="F220" s="17"/>
      <c r="P220" s="77"/>
      <c r="Q220" s="21"/>
      <c r="V220" s="77"/>
    </row>
    <row r="221" spans="1:25" s="20" customFormat="1" ht="12.75" customHeight="1">
      <c r="A221" s="17"/>
      <c r="B221" s="18"/>
      <c r="C221" s="32"/>
      <c r="D221" s="17"/>
      <c r="E221" s="79"/>
      <c r="F221" s="17"/>
      <c r="P221" s="77"/>
      <c r="Q221" s="21"/>
      <c r="V221" s="77"/>
    </row>
    <row r="222" spans="1:25" s="20" customFormat="1" ht="12.75" customHeight="1">
      <c r="A222" s="17"/>
      <c r="B222" s="18"/>
      <c r="C222" s="32"/>
      <c r="D222" s="17"/>
      <c r="E222" s="79"/>
      <c r="F222" s="17"/>
      <c r="P222" s="77"/>
      <c r="Q222" s="21"/>
      <c r="V222" s="77"/>
    </row>
    <row r="223" spans="1:25" s="20" customFormat="1" ht="12.75" customHeight="1">
      <c r="A223" s="17"/>
      <c r="B223" s="18"/>
      <c r="C223" s="32"/>
      <c r="D223" s="17"/>
      <c r="E223" s="79"/>
      <c r="F223" s="17"/>
      <c r="P223" s="77"/>
      <c r="Q223" s="21"/>
      <c r="V223" s="77"/>
    </row>
    <row r="224" spans="1:25" s="20" customFormat="1" ht="12.75" customHeight="1">
      <c r="A224" s="17"/>
      <c r="B224" s="18"/>
      <c r="C224" s="32"/>
      <c r="D224" s="17"/>
      <c r="E224" s="79"/>
      <c r="F224" s="17"/>
      <c r="P224" s="77"/>
      <c r="Q224" s="21"/>
      <c r="V224" s="77"/>
    </row>
    <row r="225" spans="1:22" s="20" customFormat="1" ht="12.75" customHeight="1">
      <c r="A225" s="17"/>
      <c r="B225" s="18"/>
      <c r="C225" s="32"/>
      <c r="D225" s="17"/>
      <c r="E225" s="79"/>
      <c r="F225" s="17"/>
      <c r="P225" s="77"/>
      <c r="Q225" s="21"/>
      <c r="V225" s="77"/>
    </row>
    <row r="226" spans="1:22" s="20" customFormat="1" ht="12.75" customHeight="1">
      <c r="A226" s="17"/>
      <c r="B226" s="18"/>
      <c r="C226" s="32"/>
      <c r="D226" s="17"/>
      <c r="E226" s="17"/>
      <c r="F226" s="17"/>
      <c r="V226" s="77"/>
    </row>
    <row r="227" spans="1:22" s="20" customFormat="1" ht="12.75" customHeight="1">
      <c r="A227" s="17"/>
      <c r="B227" s="18"/>
      <c r="C227" s="32"/>
      <c r="D227" s="17"/>
      <c r="E227" s="17"/>
      <c r="F227" s="17"/>
      <c r="V227" s="77"/>
    </row>
    <row r="228" spans="1:22" s="20" customFormat="1" ht="12.75" customHeight="1">
      <c r="A228" s="17"/>
      <c r="B228" s="18"/>
      <c r="C228" s="32"/>
      <c r="D228" s="17"/>
      <c r="E228" s="17"/>
      <c r="F228" s="17"/>
      <c r="V228" s="77"/>
    </row>
    <row r="229" spans="1:22" s="20" customFormat="1" ht="12.75" customHeight="1">
      <c r="A229" s="17"/>
      <c r="B229" s="18"/>
      <c r="C229" s="32"/>
      <c r="D229" s="17"/>
      <c r="E229" s="17"/>
      <c r="F229" s="17"/>
      <c r="V229" s="77"/>
    </row>
    <row r="230" spans="1:22" s="20" customFormat="1" ht="12.75" customHeight="1">
      <c r="A230" s="17"/>
      <c r="B230" s="18"/>
      <c r="C230" s="32"/>
      <c r="D230" s="17"/>
      <c r="E230" s="17"/>
      <c r="F230" s="17"/>
      <c r="V230" s="77"/>
    </row>
    <row r="231" spans="1:22" s="20" customFormat="1" ht="12.75" customHeight="1">
      <c r="A231" s="17"/>
      <c r="B231" s="18"/>
      <c r="C231" s="32"/>
      <c r="D231" s="17"/>
      <c r="E231" s="17"/>
      <c r="F231" s="17"/>
      <c r="V231" s="77"/>
    </row>
    <row r="232" spans="1:22" s="20" customFormat="1" ht="12.75" customHeight="1">
      <c r="A232" s="17"/>
      <c r="B232" s="18"/>
      <c r="C232" s="32"/>
      <c r="D232" s="17"/>
      <c r="E232" s="17"/>
      <c r="F232" s="17"/>
      <c r="V232" s="77"/>
    </row>
    <row r="233" spans="1:22" s="20" customFormat="1" ht="12.75" customHeight="1">
      <c r="A233" s="17"/>
      <c r="B233" s="18"/>
      <c r="C233" s="32"/>
      <c r="D233" s="17"/>
      <c r="E233" s="17"/>
      <c r="F233" s="17"/>
      <c r="V233" s="77"/>
    </row>
    <row r="234" spans="1:22" s="20" customFormat="1" ht="12.75" customHeight="1">
      <c r="A234" s="17"/>
      <c r="B234" s="18"/>
      <c r="C234" s="32"/>
      <c r="D234" s="17"/>
      <c r="E234" s="17"/>
      <c r="F234" s="17"/>
      <c r="V234" s="77"/>
    </row>
    <row r="235" spans="1:22" s="20" customFormat="1" ht="12.75" customHeight="1">
      <c r="A235" s="17"/>
      <c r="B235" s="18"/>
      <c r="C235" s="32"/>
      <c r="D235" s="17"/>
      <c r="E235" s="17"/>
      <c r="F235" s="17"/>
      <c r="V235" s="77"/>
    </row>
    <row r="236" spans="1:22" s="20" customFormat="1" ht="12.75" customHeight="1">
      <c r="A236" s="17"/>
      <c r="B236" s="18"/>
      <c r="C236" s="32"/>
      <c r="D236" s="17"/>
      <c r="E236" s="17"/>
      <c r="F236" s="17"/>
      <c r="V236" s="77"/>
    </row>
    <row r="237" spans="1:22" s="20" customFormat="1" ht="12.75" customHeight="1">
      <c r="A237" s="17"/>
      <c r="B237" s="18"/>
      <c r="C237" s="32"/>
      <c r="D237" s="17"/>
      <c r="E237" s="17"/>
      <c r="F237" s="17"/>
      <c r="V237" s="77"/>
    </row>
    <row r="238" spans="1:22" s="20" customFormat="1" ht="12.75" customHeight="1">
      <c r="A238" s="17"/>
      <c r="B238" s="18"/>
      <c r="C238" s="32"/>
      <c r="D238" s="17"/>
      <c r="E238" s="17"/>
      <c r="F238" s="17"/>
      <c r="V238" s="77"/>
    </row>
    <row r="239" spans="1:22" s="20" customFormat="1" ht="12.75" customHeight="1">
      <c r="A239" s="17"/>
      <c r="B239" s="18"/>
      <c r="C239" s="32"/>
      <c r="D239" s="17"/>
      <c r="E239" s="17"/>
      <c r="F239" s="17"/>
      <c r="V239" s="77"/>
    </row>
    <row r="240" spans="1:22" s="20" customFormat="1" ht="12.75" customHeight="1">
      <c r="A240" s="17"/>
      <c r="B240" s="18"/>
      <c r="C240" s="32"/>
      <c r="D240" s="17"/>
      <c r="E240" s="17"/>
      <c r="F240" s="17"/>
      <c r="V240" s="77"/>
    </row>
    <row r="241" spans="1:22" s="20" customFormat="1" ht="12.75" customHeight="1">
      <c r="A241" s="17"/>
      <c r="B241" s="18"/>
      <c r="C241" s="32"/>
      <c r="D241" s="17"/>
      <c r="E241" s="17"/>
      <c r="F241" s="17"/>
      <c r="V241" s="77"/>
    </row>
    <row r="242" spans="1:22" s="20" customFormat="1" ht="12.75" customHeight="1">
      <c r="A242" s="17"/>
      <c r="B242" s="18"/>
      <c r="C242" s="32"/>
      <c r="D242" s="17"/>
      <c r="E242" s="17"/>
      <c r="F242" s="17"/>
      <c r="V242" s="77"/>
    </row>
    <row r="243" spans="1:22" s="20" customFormat="1" ht="12.75" customHeight="1">
      <c r="A243" s="17"/>
      <c r="B243" s="18"/>
      <c r="C243" s="32"/>
      <c r="D243" s="17"/>
      <c r="E243" s="17"/>
      <c r="F243" s="17"/>
      <c r="V243" s="77"/>
    </row>
    <row r="244" spans="1:22" s="20" customFormat="1" ht="12.75" customHeight="1">
      <c r="A244" s="17"/>
      <c r="B244" s="18"/>
      <c r="C244" s="32"/>
      <c r="D244" s="17"/>
      <c r="E244" s="17"/>
      <c r="F244" s="17"/>
      <c r="V244" s="77"/>
    </row>
    <row r="245" spans="1:22" s="20" customFormat="1" ht="12.75" customHeight="1">
      <c r="A245" s="17"/>
      <c r="B245" s="18"/>
      <c r="C245" s="32"/>
      <c r="D245" s="17"/>
      <c r="E245" s="17"/>
      <c r="F245" s="17"/>
      <c r="V245" s="77"/>
    </row>
    <row r="246" spans="1:22" s="20" customFormat="1" ht="12.75" customHeight="1">
      <c r="A246" s="17"/>
      <c r="B246" s="18"/>
      <c r="C246" s="32"/>
      <c r="D246" s="17"/>
      <c r="E246" s="17"/>
      <c r="F246" s="17"/>
      <c r="V246" s="77"/>
    </row>
    <row r="247" spans="1:22" s="20" customFormat="1" ht="12.75" customHeight="1">
      <c r="A247" s="17"/>
      <c r="B247" s="18"/>
      <c r="C247" s="32"/>
      <c r="D247" s="17"/>
      <c r="E247" s="17"/>
      <c r="F247" s="17"/>
      <c r="V247" s="77"/>
    </row>
    <row r="248" spans="1:22" s="20" customFormat="1" ht="12.75" customHeight="1">
      <c r="A248" s="17"/>
      <c r="B248" s="18"/>
      <c r="C248" s="32"/>
      <c r="D248" s="17"/>
      <c r="E248" s="17"/>
      <c r="F248" s="17"/>
      <c r="V248" s="77"/>
    </row>
    <row r="249" spans="1:22" s="20" customFormat="1" ht="12.75" customHeight="1">
      <c r="A249" s="17"/>
      <c r="B249" s="18"/>
      <c r="C249" s="32"/>
      <c r="D249" s="17"/>
      <c r="E249" s="17"/>
      <c r="F249" s="17"/>
      <c r="V249" s="77"/>
    </row>
    <row r="250" spans="1:22" s="20" customFormat="1" ht="12.75" customHeight="1">
      <c r="A250" s="17"/>
      <c r="B250" s="18"/>
      <c r="C250" s="32"/>
      <c r="D250" s="17"/>
      <c r="E250" s="17"/>
      <c r="F250" s="17"/>
      <c r="V250" s="77"/>
    </row>
    <row r="251" spans="1:22" s="20" customFormat="1" ht="12.75" customHeight="1">
      <c r="A251" s="17"/>
      <c r="B251" s="18"/>
      <c r="C251" s="32"/>
      <c r="D251" s="17"/>
      <c r="E251" s="17"/>
      <c r="F251" s="17"/>
      <c r="V251" s="77"/>
    </row>
    <row r="252" spans="1:22" s="20" customFormat="1" ht="12.75" customHeight="1">
      <c r="A252" s="17"/>
      <c r="B252" s="18"/>
      <c r="C252" s="32"/>
      <c r="D252" s="17"/>
      <c r="E252" s="17"/>
      <c r="F252" s="17"/>
      <c r="V252" s="77"/>
    </row>
    <row r="253" spans="1:22" s="20" customFormat="1" ht="12.75" customHeight="1">
      <c r="A253" s="17"/>
      <c r="B253" s="18"/>
      <c r="C253" s="32"/>
      <c r="D253" s="17"/>
      <c r="E253" s="17"/>
      <c r="F253" s="17"/>
      <c r="V253" s="77"/>
    </row>
    <row r="254" spans="1:22" s="20" customFormat="1" ht="12.75" customHeight="1">
      <c r="A254" s="17"/>
      <c r="B254" s="18"/>
      <c r="C254" s="32"/>
      <c r="D254" s="17"/>
      <c r="E254" s="17"/>
      <c r="F254" s="17"/>
      <c r="V254" s="77"/>
    </row>
    <row r="255" spans="1:22" s="20" customFormat="1" ht="12.75" customHeight="1">
      <c r="A255" s="17"/>
      <c r="B255" s="18"/>
      <c r="C255" s="32"/>
      <c r="D255" s="17"/>
      <c r="E255" s="17"/>
      <c r="F255" s="17"/>
      <c r="V255" s="77"/>
    </row>
    <row r="256" spans="1:22" s="20" customFormat="1" ht="12.75" customHeight="1">
      <c r="A256" s="17"/>
      <c r="B256" s="18"/>
      <c r="C256" s="32"/>
      <c r="D256" s="17"/>
      <c r="E256" s="17"/>
      <c r="F256" s="17"/>
      <c r="V256" s="77"/>
    </row>
    <row r="257" spans="1:22" s="20" customFormat="1" ht="12.75" customHeight="1">
      <c r="A257" s="17"/>
      <c r="B257" s="18"/>
      <c r="C257" s="32"/>
      <c r="D257" s="17"/>
      <c r="E257" s="17"/>
      <c r="F257" s="17"/>
      <c r="V257" s="77"/>
    </row>
    <row r="258" spans="1:22">
      <c r="C258" s="89"/>
      <c r="V258" s="77"/>
    </row>
    <row r="259" spans="1:22">
      <c r="C259" s="89"/>
      <c r="V259" s="77"/>
    </row>
    <row r="260" spans="1:22">
      <c r="C260" s="89"/>
    </row>
    <row r="261" spans="1:22">
      <c r="C261" s="89"/>
    </row>
    <row r="262" spans="1:22">
      <c r="C262" s="89"/>
    </row>
    <row r="263" spans="1:22">
      <c r="C263" s="89"/>
    </row>
    <row r="264" spans="1:22">
      <c r="C264" s="89"/>
    </row>
    <row r="265" spans="1:22">
      <c r="C265" s="89"/>
    </row>
    <row r="266" spans="1:22">
      <c r="C266" s="89"/>
    </row>
    <row r="267" spans="1:22">
      <c r="C267" s="89"/>
    </row>
    <row r="268" spans="1:22">
      <c r="C268" s="89"/>
    </row>
    <row r="269" spans="1:22">
      <c r="C269" s="89"/>
    </row>
    <row r="270" spans="1:22">
      <c r="C270" s="89"/>
    </row>
    <row r="271" spans="1:22">
      <c r="C271" s="89"/>
    </row>
    <row r="272" spans="1:22">
      <c r="C272" s="89"/>
    </row>
    <row r="273" spans="3:3">
      <c r="C273" s="89"/>
    </row>
    <row r="274" spans="3:3">
      <c r="C274" s="89"/>
    </row>
    <row r="275" spans="3:3">
      <c r="C275" s="89"/>
    </row>
    <row r="276" spans="3:3">
      <c r="C276" s="89"/>
    </row>
    <row r="277" spans="3:3">
      <c r="C277" s="89"/>
    </row>
    <row r="278" spans="3:3">
      <c r="C278" s="89"/>
    </row>
    <row r="279" spans="3:3">
      <c r="C279" s="89"/>
    </row>
    <row r="280" spans="3:3">
      <c r="C280" s="89"/>
    </row>
    <row r="281" spans="3:3">
      <c r="C281" s="89"/>
    </row>
    <row r="282" spans="3:3">
      <c r="C282" s="89"/>
    </row>
    <row r="283" spans="3:3">
      <c r="C283" s="89"/>
    </row>
    <row r="284" spans="3:3">
      <c r="C284" s="89"/>
    </row>
    <row r="285" spans="3:3">
      <c r="C285" s="89"/>
    </row>
    <row r="286" spans="3:3">
      <c r="C286" s="89"/>
    </row>
    <row r="287" spans="3:3">
      <c r="C287" s="89"/>
    </row>
    <row r="288" spans="3:3">
      <c r="C288" s="89"/>
    </row>
    <row r="289" spans="3:3">
      <c r="C289" s="89"/>
    </row>
    <row r="290" spans="3:3">
      <c r="C290" s="89"/>
    </row>
    <row r="291" spans="3:3">
      <c r="C291" s="89"/>
    </row>
    <row r="292" spans="3:3">
      <c r="C292" s="89"/>
    </row>
    <row r="293" spans="3:3">
      <c r="C293" s="89"/>
    </row>
    <row r="294" spans="3:3">
      <c r="C294" s="89"/>
    </row>
    <row r="295" spans="3:3">
      <c r="C295" s="89"/>
    </row>
    <row r="296" spans="3:3">
      <c r="C296" s="89"/>
    </row>
    <row r="297" spans="3:3">
      <c r="C297" s="89"/>
    </row>
    <row r="298" spans="3:3">
      <c r="C298" s="89"/>
    </row>
    <row r="299" spans="3:3">
      <c r="C299" s="89"/>
    </row>
    <row r="300" spans="3:3">
      <c r="C300" s="89"/>
    </row>
    <row r="301" spans="3:3">
      <c r="C301" s="89"/>
    </row>
    <row r="302" spans="3:3">
      <c r="C302" s="89"/>
    </row>
    <row r="303" spans="3:3">
      <c r="C303" s="89"/>
    </row>
    <row r="304" spans="3:3">
      <c r="C304" s="89"/>
    </row>
    <row r="305" spans="3:3">
      <c r="C305" s="89"/>
    </row>
    <row r="306" spans="3:3">
      <c r="C306" s="89"/>
    </row>
    <row r="307" spans="3:3">
      <c r="C307" s="89"/>
    </row>
    <row r="308" spans="3:3">
      <c r="C308" s="89"/>
    </row>
    <row r="309" spans="3:3">
      <c r="C309" s="89"/>
    </row>
    <row r="310" spans="3:3">
      <c r="C310" s="89"/>
    </row>
    <row r="311" spans="3:3">
      <c r="C311" s="89"/>
    </row>
    <row r="312" spans="3:3">
      <c r="C312" s="89"/>
    </row>
    <row r="313" spans="3:3">
      <c r="C313" s="89"/>
    </row>
    <row r="314" spans="3:3">
      <c r="C314" s="89"/>
    </row>
    <row r="315" spans="3:3">
      <c r="C315" s="89"/>
    </row>
    <row r="316" spans="3:3">
      <c r="C316" s="89"/>
    </row>
    <row r="317" spans="3:3">
      <c r="C317" s="89"/>
    </row>
    <row r="318" spans="3:3">
      <c r="C318" s="89"/>
    </row>
    <row r="319" spans="3:3">
      <c r="C319" s="89"/>
    </row>
    <row r="320" spans="3:3">
      <c r="C320" s="89"/>
    </row>
    <row r="321" spans="3:3">
      <c r="C321" s="89"/>
    </row>
    <row r="322" spans="3:3">
      <c r="C322" s="89"/>
    </row>
    <row r="323" spans="3:3">
      <c r="C323" s="89"/>
    </row>
    <row r="324" spans="3:3">
      <c r="C324" s="89"/>
    </row>
    <row r="325" spans="3:3">
      <c r="C325" s="89"/>
    </row>
    <row r="326" spans="3:3">
      <c r="C326" s="89"/>
    </row>
    <row r="327" spans="3:3">
      <c r="C327" s="89"/>
    </row>
    <row r="328" spans="3:3">
      <c r="C328" s="89"/>
    </row>
    <row r="329" spans="3:3">
      <c r="C329" s="89"/>
    </row>
    <row r="330" spans="3:3">
      <c r="C330" s="89"/>
    </row>
    <row r="331" spans="3:3">
      <c r="C331" s="89"/>
    </row>
    <row r="332" spans="3:3">
      <c r="C332" s="89"/>
    </row>
    <row r="333" spans="3:3">
      <c r="C333" s="89"/>
    </row>
    <row r="334" spans="3:3">
      <c r="C334" s="89"/>
    </row>
    <row r="335" spans="3:3">
      <c r="C335" s="89"/>
    </row>
    <row r="336" spans="3:3">
      <c r="C336" s="89"/>
    </row>
    <row r="337" spans="3:3">
      <c r="C337" s="89"/>
    </row>
    <row r="338" spans="3:3">
      <c r="C338" s="89"/>
    </row>
    <row r="339" spans="3:3">
      <c r="C339" s="89"/>
    </row>
    <row r="340" spans="3:3">
      <c r="C340" s="89"/>
    </row>
    <row r="341" spans="3:3">
      <c r="C341" s="89"/>
    </row>
    <row r="342" spans="3:3">
      <c r="C342" s="89"/>
    </row>
    <row r="343" spans="3:3">
      <c r="C343" s="89"/>
    </row>
    <row r="344" spans="3:3">
      <c r="C344" s="89"/>
    </row>
    <row r="345" spans="3:3">
      <c r="C345" s="89"/>
    </row>
    <row r="346" spans="3:3">
      <c r="C346" s="89"/>
    </row>
    <row r="347" spans="3:3">
      <c r="C347" s="89"/>
    </row>
    <row r="348" spans="3:3">
      <c r="C348" s="89"/>
    </row>
    <row r="349" spans="3:3">
      <c r="C349" s="89"/>
    </row>
    <row r="350" spans="3:3">
      <c r="C350" s="89"/>
    </row>
    <row r="351" spans="3:3">
      <c r="C351" s="89"/>
    </row>
    <row r="352" spans="3:3">
      <c r="C352" s="89"/>
    </row>
    <row r="353" spans="3:3">
      <c r="C353" s="89"/>
    </row>
    <row r="354" spans="3:3">
      <c r="C354" s="89"/>
    </row>
    <row r="355" spans="3:3">
      <c r="C355" s="89"/>
    </row>
    <row r="356" spans="3:3">
      <c r="C356" s="89"/>
    </row>
    <row r="357" spans="3:3">
      <c r="C357" s="89"/>
    </row>
    <row r="358" spans="3:3">
      <c r="C358" s="89"/>
    </row>
    <row r="359" spans="3:3">
      <c r="C359" s="89"/>
    </row>
    <row r="360" spans="3:3">
      <c r="C360" s="89"/>
    </row>
    <row r="361" spans="3:3">
      <c r="C361" s="89"/>
    </row>
    <row r="362" spans="3:3">
      <c r="C362" s="89"/>
    </row>
    <row r="363" spans="3:3">
      <c r="C363" s="89"/>
    </row>
    <row r="364" spans="3:3">
      <c r="C364" s="89"/>
    </row>
    <row r="365" spans="3:3">
      <c r="C365" s="89"/>
    </row>
    <row r="366" spans="3:3">
      <c r="C366" s="89"/>
    </row>
    <row r="367" spans="3:3">
      <c r="C367" s="89"/>
    </row>
    <row r="368" spans="3:3">
      <c r="C368" s="89"/>
    </row>
    <row r="369" spans="3:3">
      <c r="C369" s="89"/>
    </row>
    <row r="370" spans="3:3">
      <c r="C370" s="89"/>
    </row>
    <row r="371" spans="3:3">
      <c r="C371" s="89"/>
    </row>
    <row r="372" spans="3:3">
      <c r="C372" s="89"/>
    </row>
    <row r="373" spans="3:3">
      <c r="C373" s="89"/>
    </row>
    <row r="374" spans="3:3">
      <c r="C374" s="89"/>
    </row>
    <row r="375" spans="3:3">
      <c r="C375" s="89"/>
    </row>
    <row r="376" spans="3:3">
      <c r="C376" s="89"/>
    </row>
    <row r="377" spans="3:3">
      <c r="C377" s="89"/>
    </row>
    <row r="378" spans="3:3">
      <c r="C378" s="89"/>
    </row>
    <row r="379" spans="3:3">
      <c r="C379" s="89"/>
    </row>
    <row r="380" spans="3:3">
      <c r="C380" s="89"/>
    </row>
    <row r="381" spans="3:3">
      <c r="C381" s="89"/>
    </row>
    <row r="382" spans="3:3">
      <c r="C382" s="89"/>
    </row>
    <row r="383" spans="3:3">
      <c r="C383" s="89"/>
    </row>
    <row r="384" spans="3:3">
      <c r="C384" s="89"/>
    </row>
    <row r="385" spans="3:3">
      <c r="C385" s="89"/>
    </row>
    <row r="386" spans="3:3">
      <c r="C386" s="89"/>
    </row>
    <row r="387" spans="3:3">
      <c r="C387" s="89"/>
    </row>
    <row r="388" spans="3:3">
      <c r="C388" s="89"/>
    </row>
    <row r="389" spans="3:3">
      <c r="C389" s="89"/>
    </row>
    <row r="390" spans="3:3">
      <c r="C390" s="89"/>
    </row>
    <row r="391" spans="3:3">
      <c r="C391" s="89"/>
    </row>
    <row r="392" spans="3:3">
      <c r="C392" s="89"/>
    </row>
    <row r="393" spans="3:3">
      <c r="C393" s="89"/>
    </row>
    <row r="394" spans="3:3">
      <c r="C394" s="89"/>
    </row>
    <row r="395" spans="3:3">
      <c r="C395" s="89"/>
    </row>
    <row r="396" spans="3:3">
      <c r="C396" s="89"/>
    </row>
    <row r="397" spans="3:3">
      <c r="C397" s="89"/>
    </row>
    <row r="398" spans="3:3">
      <c r="C398" s="89"/>
    </row>
    <row r="399" spans="3:3">
      <c r="C399" s="89"/>
    </row>
    <row r="400" spans="3:3">
      <c r="C400" s="89"/>
    </row>
    <row r="401" spans="3:3">
      <c r="C401" s="89"/>
    </row>
    <row r="402" spans="3:3">
      <c r="C402" s="89"/>
    </row>
    <row r="403" spans="3:3">
      <c r="C403" s="89"/>
    </row>
    <row r="404" spans="3:3">
      <c r="C404" s="89"/>
    </row>
    <row r="405" spans="3:3">
      <c r="C405" s="89"/>
    </row>
    <row r="406" spans="3:3">
      <c r="C406" s="89"/>
    </row>
    <row r="407" spans="3:3">
      <c r="C407" s="89"/>
    </row>
    <row r="408" spans="3:3">
      <c r="C408" s="89"/>
    </row>
    <row r="409" spans="3:3">
      <c r="C409" s="89"/>
    </row>
    <row r="410" spans="3:3">
      <c r="C410" s="89"/>
    </row>
    <row r="411" spans="3:3">
      <c r="C411" s="89"/>
    </row>
    <row r="412" spans="3:3">
      <c r="C412" s="89"/>
    </row>
    <row r="413" spans="3:3">
      <c r="C413" s="89"/>
    </row>
    <row r="414" spans="3:3">
      <c r="C414" s="89"/>
    </row>
    <row r="415" spans="3:3">
      <c r="C415" s="89"/>
    </row>
    <row r="416" spans="3:3">
      <c r="C416" s="89"/>
    </row>
    <row r="417" spans="3:3">
      <c r="C417" s="89"/>
    </row>
    <row r="418" spans="3:3">
      <c r="C418" s="89"/>
    </row>
    <row r="419" spans="3:3">
      <c r="C419" s="89"/>
    </row>
    <row r="420" spans="3:3">
      <c r="C420" s="89"/>
    </row>
    <row r="421" spans="3:3">
      <c r="C421" s="89"/>
    </row>
    <row r="422" spans="3:3">
      <c r="C422" s="89"/>
    </row>
    <row r="423" spans="3:3">
      <c r="C423" s="89"/>
    </row>
    <row r="424" spans="3:3">
      <c r="C424" s="89"/>
    </row>
    <row r="425" spans="3:3">
      <c r="C425" s="89"/>
    </row>
    <row r="426" spans="3:3">
      <c r="C426" s="89"/>
    </row>
    <row r="427" spans="3:3">
      <c r="C427" s="89"/>
    </row>
    <row r="428" spans="3:3">
      <c r="C428" s="89"/>
    </row>
    <row r="429" spans="3:3">
      <c r="C429" s="89"/>
    </row>
    <row r="430" spans="3:3">
      <c r="C430" s="89"/>
    </row>
    <row r="431" spans="3:3">
      <c r="C431" s="89"/>
    </row>
    <row r="432" spans="3:3">
      <c r="C432" s="89"/>
    </row>
    <row r="433" spans="3:3">
      <c r="C433" s="89"/>
    </row>
    <row r="434" spans="3:3">
      <c r="C434" s="89"/>
    </row>
    <row r="435" spans="3:3">
      <c r="C435" s="89"/>
    </row>
    <row r="436" spans="3:3">
      <c r="C436" s="89"/>
    </row>
    <row r="437" spans="3:3">
      <c r="C437" s="89"/>
    </row>
    <row r="438" spans="3:3">
      <c r="C438" s="89"/>
    </row>
    <row r="439" spans="3:3">
      <c r="C439" s="89"/>
    </row>
    <row r="440" spans="3:3">
      <c r="C440" s="89"/>
    </row>
    <row r="441" spans="3:3">
      <c r="C441" s="89"/>
    </row>
    <row r="442" spans="3:3">
      <c r="C442" s="89"/>
    </row>
    <row r="443" spans="3:3">
      <c r="C443" s="89"/>
    </row>
    <row r="444" spans="3:3">
      <c r="C444" s="89"/>
    </row>
    <row r="445" spans="3:3">
      <c r="C445" s="89"/>
    </row>
    <row r="446" spans="3:3">
      <c r="C446" s="89"/>
    </row>
    <row r="447" spans="3:3">
      <c r="C447" s="89"/>
    </row>
    <row r="448" spans="3:3">
      <c r="C448" s="89"/>
    </row>
    <row r="449" spans="3:3">
      <c r="C449" s="89"/>
    </row>
    <row r="450" spans="3:3">
      <c r="C450" s="89"/>
    </row>
    <row r="451" spans="3:3">
      <c r="C451" s="89"/>
    </row>
    <row r="452" spans="3:3">
      <c r="C452" s="89"/>
    </row>
    <row r="453" spans="3:3">
      <c r="C453" s="89"/>
    </row>
    <row r="454" spans="3:3">
      <c r="C454" s="89"/>
    </row>
    <row r="455" spans="3:3">
      <c r="C455" s="89"/>
    </row>
    <row r="456" spans="3:3">
      <c r="C456" s="89"/>
    </row>
    <row r="457" spans="3:3">
      <c r="C457" s="89"/>
    </row>
    <row r="458" spans="3:3">
      <c r="C458" s="89"/>
    </row>
    <row r="459" spans="3:3">
      <c r="C459" s="89"/>
    </row>
    <row r="460" spans="3:3">
      <c r="C460" s="89"/>
    </row>
    <row r="461" spans="3:3">
      <c r="C461" s="89"/>
    </row>
    <row r="462" spans="3:3">
      <c r="C462" s="89"/>
    </row>
    <row r="463" spans="3:3">
      <c r="C463" s="89"/>
    </row>
    <row r="464" spans="3:3">
      <c r="C464" s="89"/>
    </row>
    <row r="465" spans="3:3">
      <c r="C465" s="89"/>
    </row>
    <row r="466" spans="3:3">
      <c r="C466" s="89"/>
    </row>
    <row r="467" spans="3:3">
      <c r="C467" s="89"/>
    </row>
    <row r="468" spans="3:3">
      <c r="C468" s="89"/>
    </row>
    <row r="469" spans="3:3">
      <c r="C469" s="89"/>
    </row>
    <row r="470" spans="3:3">
      <c r="C470" s="89"/>
    </row>
    <row r="471" spans="3:3">
      <c r="C471" s="89"/>
    </row>
    <row r="472" spans="3:3">
      <c r="C472" s="89"/>
    </row>
    <row r="473" spans="3:3">
      <c r="C473" s="89"/>
    </row>
    <row r="474" spans="3:3">
      <c r="C474" s="89"/>
    </row>
    <row r="475" spans="3:3">
      <c r="C475" s="89"/>
    </row>
    <row r="476" spans="3:3">
      <c r="C476" s="89"/>
    </row>
    <row r="477" spans="3:3">
      <c r="C477" s="89"/>
    </row>
    <row r="478" spans="3:3">
      <c r="C478" s="89"/>
    </row>
    <row r="479" spans="3:3">
      <c r="C479" s="89"/>
    </row>
    <row r="480" spans="3:3">
      <c r="C480" s="89"/>
    </row>
    <row r="481" spans="3:3">
      <c r="C481" s="89"/>
    </row>
    <row r="482" spans="3:3">
      <c r="C482" s="89"/>
    </row>
    <row r="483" spans="3:3">
      <c r="C483" s="89"/>
    </row>
    <row r="484" spans="3:3">
      <c r="C484" s="89"/>
    </row>
    <row r="485" spans="3:3">
      <c r="C485" s="89"/>
    </row>
    <row r="486" spans="3:3">
      <c r="C486" s="89"/>
    </row>
    <row r="487" spans="3:3">
      <c r="C487" s="89"/>
    </row>
    <row r="488" spans="3:3">
      <c r="C488" s="89"/>
    </row>
    <row r="489" spans="3:3">
      <c r="C489" s="89"/>
    </row>
    <row r="490" spans="3:3">
      <c r="C490" s="89"/>
    </row>
    <row r="491" spans="3:3">
      <c r="C491" s="89"/>
    </row>
    <row r="492" spans="3:3">
      <c r="C492" s="89"/>
    </row>
    <row r="493" spans="3:3">
      <c r="C493" s="89"/>
    </row>
    <row r="494" spans="3:3">
      <c r="C494" s="89"/>
    </row>
    <row r="495" spans="3:3">
      <c r="C495" s="89"/>
    </row>
    <row r="496" spans="3:3">
      <c r="C496" s="89"/>
    </row>
    <row r="497" spans="3:3">
      <c r="C497" s="89"/>
    </row>
    <row r="498" spans="3:3">
      <c r="C498" s="89"/>
    </row>
    <row r="499" spans="3:3">
      <c r="C499" s="89"/>
    </row>
    <row r="500" spans="3:3">
      <c r="C500" s="89"/>
    </row>
    <row r="501" spans="3:3">
      <c r="C501" s="89"/>
    </row>
    <row r="502" spans="3:3">
      <c r="C502" s="89"/>
    </row>
    <row r="503" spans="3:3">
      <c r="C503" s="89"/>
    </row>
    <row r="504" spans="3:3">
      <c r="C504" s="89"/>
    </row>
    <row r="505" spans="3:3">
      <c r="C505" s="89"/>
    </row>
    <row r="506" spans="3:3">
      <c r="C506" s="89"/>
    </row>
    <row r="507" spans="3:3">
      <c r="C507" s="89"/>
    </row>
    <row r="508" spans="3:3">
      <c r="C508" s="89"/>
    </row>
    <row r="509" spans="3:3">
      <c r="C509" s="89"/>
    </row>
    <row r="510" spans="3:3">
      <c r="C510" s="89"/>
    </row>
    <row r="511" spans="3:3">
      <c r="C511" s="89"/>
    </row>
    <row r="512" spans="3:3">
      <c r="C512" s="89"/>
    </row>
    <row r="513" spans="3:3">
      <c r="C513" s="89"/>
    </row>
    <row r="514" spans="3:3">
      <c r="C514" s="89"/>
    </row>
    <row r="515" spans="3:3">
      <c r="C515" s="89"/>
    </row>
    <row r="516" spans="3:3">
      <c r="C516" s="89"/>
    </row>
    <row r="517" spans="3:3">
      <c r="C517" s="89"/>
    </row>
    <row r="518" spans="3:3">
      <c r="C518" s="89"/>
    </row>
    <row r="519" spans="3:3">
      <c r="C519" s="89"/>
    </row>
    <row r="520" spans="3:3">
      <c r="C520" s="89"/>
    </row>
    <row r="521" spans="3:3">
      <c r="C521" s="89"/>
    </row>
    <row r="522" spans="3:3">
      <c r="C522" s="89"/>
    </row>
    <row r="523" spans="3:3">
      <c r="C523" s="89"/>
    </row>
    <row r="524" spans="3:3">
      <c r="C524" s="89"/>
    </row>
    <row r="525" spans="3:3">
      <c r="C525" s="89"/>
    </row>
    <row r="526" spans="3:3">
      <c r="C526" s="89"/>
    </row>
    <row r="527" spans="3:3">
      <c r="C527" s="89"/>
    </row>
    <row r="528" spans="3:3">
      <c r="C528" s="89"/>
    </row>
    <row r="529" spans="3:3">
      <c r="C529" s="89"/>
    </row>
    <row r="530" spans="3:3">
      <c r="C530" s="89"/>
    </row>
    <row r="531" spans="3:3">
      <c r="C531" s="89"/>
    </row>
    <row r="532" spans="3:3">
      <c r="C532" s="89"/>
    </row>
    <row r="533" spans="3:3">
      <c r="C533" s="89"/>
    </row>
    <row r="534" spans="3:3">
      <c r="C534" s="89"/>
    </row>
    <row r="535" spans="3:3">
      <c r="C535" s="89"/>
    </row>
    <row r="536" spans="3:3">
      <c r="C536" s="89"/>
    </row>
    <row r="537" spans="3:3">
      <c r="C537" s="89"/>
    </row>
    <row r="538" spans="3:3">
      <c r="C538" s="89"/>
    </row>
    <row r="539" spans="3:3">
      <c r="C539" s="89"/>
    </row>
    <row r="540" spans="3:3">
      <c r="C540" s="89"/>
    </row>
    <row r="541" spans="3:3">
      <c r="C541" s="89"/>
    </row>
    <row r="542" spans="3:3">
      <c r="C542" s="89"/>
    </row>
    <row r="543" spans="3:3">
      <c r="C543" s="89"/>
    </row>
    <row r="544" spans="3:3">
      <c r="C544" s="89"/>
    </row>
    <row r="545" spans="3:3">
      <c r="C545" s="89"/>
    </row>
    <row r="546" spans="3:3">
      <c r="C546" s="89"/>
    </row>
    <row r="547" spans="3:3">
      <c r="C547" s="89"/>
    </row>
    <row r="548" spans="3:3">
      <c r="C548" s="89"/>
    </row>
    <row r="549" spans="3:3">
      <c r="C549" s="89"/>
    </row>
    <row r="550" spans="3:3">
      <c r="C550" s="89"/>
    </row>
    <row r="551" spans="3:3">
      <c r="C551" s="89"/>
    </row>
    <row r="552" spans="3:3">
      <c r="C552" s="89"/>
    </row>
    <row r="553" spans="3:3">
      <c r="C553" s="89"/>
    </row>
    <row r="554" spans="3:3">
      <c r="C554" s="89"/>
    </row>
    <row r="555" spans="3:3">
      <c r="C555" s="89"/>
    </row>
    <row r="556" spans="3:3">
      <c r="C556" s="89"/>
    </row>
    <row r="557" spans="3:3">
      <c r="C557" s="89"/>
    </row>
    <row r="558" spans="3:3">
      <c r="C558" s="89"/>
    </row>
    <row r="559" spans="3:3">
      <c r="C559" s="89"/>
    </row>
    <row r="560" spans="3:3">
      <c r="C560" s="89"/>
    </row>
    <row r="561" spans="3:3">
      <c r="C561" s="89"/>
    </row>
    <row r="562" spans="3:3">
      <c r="C562" s="89"/>
    </row>
    <row r="563" spans="3:3">
      <c r="C563" s="89"/>
    </row>
    <row r="564" spans="3:3">
      <c r="C564" s="89"/>
    </row>
    <row r="565" spans="3:3">
      <c r="C565" s="89"/>
    </row>
    <row r="566" spans="3:3">
      <c r="C566" s="89"/>
    </row>
    <row r="567" spans="3:3">
      <c r="C567" s="89"/>
    </row>
    <row r="568" spans="3:3">
      <c r="C568" s="89"/>
    </row>
    <row r="569" spans="3:3">
      <c r="C569" s="89"/>
    </row>
  </sheetData>
  <sortState xmlns:xlrd2="http://schemas.microsoft.com/office/spreadsheetml/2017/richdata2" ref="A21:X187">
    <sortCondition ref="C21:C187"/>
  </sortState>
  <phoneticPr fontId="8" type="noConversion"/>
  <hyperlinks>
    <hyperlink ref="A22" r:id="rId1" display="http://www.bav-astro.de/sfs/BAVM_link.php?BAVMnr=157"/>
    <hyperlink ref="A23" r:id="rId2" display="http://www.bav-astro.de/sfs/BAVM_link.php?BAVMnr=157"/>
    <hyperlink ref="A57" r:id="rId3" display="http://www.konkoly.hu/cgi-bin/IBVS?4011"/>
    <hyperlink ref="A69" r:id="rId4" display="http://www.konkoly.hu/cgi-bin/IBVS?4365"/>
    <hyperlink ref="A80" r:id="rId5" display="http://www.bav-astro.de/sfs/BAVM_link.php?BAVMnr=158"/>
    <hyperlink ref="A82" r:id="rId6" display="http://www.bav-astro.de/sfs/BAVM_link.php?BAVMnr=158"/>
    <hyperlink ref="A85" r:id="rId7" display="http://www.bav-astro.de/sfs/BAVM_link.php?BAVMnr=131"/>
    <hyperlink ref="A89" r:id="rId8" display="http://www.bav-astro.de/sfs/BAVM_link.php?BAVMnr=131"/>
    <hyperlink ref="A92" r:id="rId9" display="http://www.bav-astro.de/sfs/BAVM_link.php?BAVMnr=131"/>
    <hyperlink ref="A95" r:id="rId10" display="http://www.bav-astro.de/sfs/BAVM_link.php?BAVMnr=143"/>
    <hyperlink ref="A96" r:id="rId11" display="http://www.bav-astro.de/sfs/BAVM_link.php?BAVMnr=158"/>
    <hyperlink ref="A98" r:id="rId12" display="http://www.bav-astro.de/sfs/BAVM_link.php?BAVMnr=143"/>
    <hyperlink ref="A99" r:id="rId13" display="http://www.bav-astro.de/sfs/BAVM_link.php?BAVMnr=143"/>
    <hyperlink ref="A100" r:id="rId14" display="http://www.bav-astro.de/sfs/BAVM_link.php?BAVMnr=154"/>
    <hyperlink ref="A101" r:id="rId15" display="http://www.bav-astro.de/sfs/BAVM_link.php?BAVMnr=154"/>
    <hyperlink ref="A104" r:id="rId16" display="http://www.bav-astro.de/sfs/BAVM_link.php?BAVMnr=154"/>
    <hyperlink ref="A106" r:id="rId17" display="http://www.bav-astro.de/sfs/BAVM_link.php?BAVMnr=154"/>
    <hyperlink ref="A110" r:id="rId18" display="http://www.bav-astro.de/sfs/BAVM_link.php?BAVMnr=157"/>
    <hyperlink ref="A115" r:id="rId19" display="http://www.bav-astro.de/sfs/BAVM_link.php?BAVMnr=171"/>
    <hyperlink ref="A119" r:id="rId20" display="http://www.konkoly.hu/cgi-bin/IBVS?5602"/>
    <hyperlink ref="A124" r:id="rId21" display="http://www.konkoly.hu/cgi-bin/IBVS?5602"/>
    <hyperlink ref="A126" r:id="rId22" display="http://www.bav-astro.de/sfs/BAVM_link.php?BAVMnr=171"/>
    <hyperlink ref="A163" r:id="rId23" display="http://www.bav-astro.de/sfs/BAVM_link.php?BAVMnr=212"/>
    <hyperlink ref="A166" r:id="rId24" display="http://vsolj.cetus-net.org/vsoljno51.pdf"/>
    <hyperlink ref="A168" r:id="rId25" display="http://var.astro.cz/oejv/issues/oejv0137.pdf"/>
    <hyperlink ref="H311" r:id="rId26" display="http://vsolj.cetus-net.org/bulletin.html"/>
    <hyperlink ref="H304" r:id="rId27" display="http://vsolj.cetus-net.org/bulletin.html"/>
    <hyperlink ref="H64520" r:id="rId28" display="http://vsolj.cetus-net.org/bulletin.html"/>
    <hyperlink ref="H64513" r:id="rId29" display="https://www.aavso.org/ejaavso"/>
    <hyperlink ref="AP664" r:id="rId30" display="http://cdsbib.u-strasbg.fr/cgi-bin/cdsbib?1990RMxAA..21..381G"/>
    <hyperlink ref="AP668" r:id="rId31" display="http://cdsbib.u-strasbg.fr/cgi-bin/cdsbib?1990RMxAA..21..381G"/>
    <hyperlink ref="AP667" r:id="rId32" display="http://cdsbib.u-strasbg.fr/cgi-bin/cdsbib?1990RMxAA..21..381G"/>
    <hyperlink ref="AP648" r:id="rId33" display="http://cdsbib.u-strasbg.fr/cgi-bin/cdsbib?1990RMxAA..21..381G"/>
    <hyperlink ref="I64520" r:id="rId34" display="http://vsolj.cetus-net.org/bulletin.html"/>
    <hyperlink ref="AQ804" r:id="rId35" display="http://cdsbib.u-strasbg.fr/cgi-bin/cdsbib?1990RMxAA..21..381G"/>
    <hyperlink ref="AQ55570" r:id="rId36" display="http://cdsbib.u-strasbg.fr/cgi-bin/cdsbib?1990RMxAA..21..381G"/>
    <hyperlink ref="AQ805" r:id="rId37" display="http://cdsbib.u-strasbg.fr/cgi-bin/cdsbib?1990RMxAA..21..381G"/>
    <hyperlink ref="H64517" r:id="rId38" display="https://www.aavso.org/ejaavso"/>
    <hyperlink ref="H1690" r:id="rId39" display="http://vsolj.cetus-net.org/bulletin.html"/>
    <hyperlink ref="AP2934" r:id="rId40" display="http://cdsbib.u-strasbg.fr/cgi-bin/cdsbib?1990RMxAA..21..381G"/>
    <hyperlink ref="AP2937" r:id="rId41" display="http://cdsbib.u-strasbg.fr/cgi-bin/cdsbib?1990RMxAA..21..381G"/>
    <hyperlink ref="AP2935" r:id="rId42" display="http://cdsbib.u-strasbg.fr/cgi-bin/cdsbib?1990RMxAA..21..381G"/>
    <hyperlink ref="AP2919" r:id="rId43" display="http://cdsbib.u-strasbg.fr/cgi-bin/cdsbib?1990RMxAA..21..381G"/>
    <hyperlink ref="I1690" r:id="rId44" display="http://vsolj.cetus-net.org/bulletin.html"/>
    <hyperlink ref="AQ3148" r:id="rId45" display="http://cdsbib.u-strasbg.fr/cgi-bin/cdsbib?1990RMxAA..21..381G"/>
    <hyperlink ref="AQ65385" r:id="rId46" display="http://cdsbib.u-strasbg.fr/cgi-bin/cdsbib?1990RMxAA..21..381G"/>
    <hyperlink ref="AQ3152" r:id="rId47" display="http://cdsbib.u-strasbg.fr/cgi-bin/cdsbib?1990RMxAA..21..381G"/>
  </hyperlinks>
  <pageMargins left="0.75" right="0.75" top="1" bottom="1" header="0.5" footer="0.5"/>
  <pageSetup orientation="portrait" horizontalDpi="300" verticalDpi="300" r:id="rId48"/>
  <headerFooter alignWithMargins="0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"/>
  <sheetViews>
    <sheetView workbookViewId="0">
      <pane xSplit="13" ySplit="22" topLeftCell="N91" activePane="bottomRight" state="frozen"/>
      <selection pane="topRight" activeCell="N1" sqref="N1"/>
      <selection pane="bottomLeft" activeCell="A23" sqref="A23"/>
      <selection pane="bottomRight" activeCell="D100" sqref="D100"/>
    </sheetView>
  </sheetViews>
  <sheetFormatPr defaultColWidth="10.28515625" defaultRowHeight="12.75"/>
  <cols>
    <col min="1" max="1" width="20.85546875" customWidth="1"/>
    <col min="2" max="2" width="5.140625" style="2" customWidth="1"/>
    <col min="3" max="3" width="11.85546875" customWidth="1"/>
    <col min="4" max="4" width="9.42578125" customWidth="1"/>
    <col min="5" max="5" width="15.5703125" customWidth="1"/>
    <col min="6" max="6" width="9.140625" customWidth="1"/>
    <col min="7" max="7" width="8.140625" customWidth="1"/>
    <col min="8" max="8" width="9.85546875" customWidth="1"/>
    <col min="9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>
      <c r="A1" s="1" t="s">
        <v>147</v>
      </c>
    </row>
    <row r="2" spans="1:7">
      <c r="A2" t="s">
        <v>112</v>
      </c>
      <c r="B2" s="10" t="s">
        <v>145</v>
      </c>
      <c r="C2" s="2" t="s">
        <v>126</v>
      </c>
      <c r="D2" t="s">
        <v>127</v>
      </c>
    </row>
    <row r="3" spans="1:7" ht="13.5" thickBot="1"/>
    <row r="4" spans="1:7" ht="13.5" thickBot="1">
      <c r="A4" s="4" t="s">
        <v>123</v>
      </c>
      <c r="C4" s="51">
        <v>47643.178599999999</v>
      </c>
      <c r="D4" s="52">
        <v>0.41903059999999998</v>
      </c>
    </row>
    <row r="6" spans="1:7">
      <c r="A6" s="4" t="s">
        <v>90</v>
      </c>
    </row>
    <row r="7" spans="1:7">
      <c r="A7" t="s">
        <v>91</v>
      </c>
      <c r="C7">
        <f>+C4</f>
        <v>47643.178599999999</v>
      </c>
    </row>
    <row r="8" spans="1:7">
      <c r="A8" t="s">
        <v>92</v>
      </c>
      <c r="C8">
        <f>+D4</f>
        <v>0.41903059999999998</v>
      </c>
    </row>
    <row r="9" spans="1:7">
      <c r="A9" s="38" t="s">
        <v>152</v>
      </c>
      <c r="B9" s="12"/>
      <c r="C9" s="39">
        <v>8</v>
      </c>
      <c r="D9" s="12" t="s">
        <v>153</v>
      </c>
      <c r="E9" s="12"/>
    </row>
    <row r="10" spans="1:7" ht="13.5" thickBot="1">
      <c r="A10" s="12"/>
      <c r="B10" s="12"/>
      <c r="C10" s="3" t="s">
        <v>108</v>
      </c>
      <c r="D10" s="3" t="s">
        <v>109</v>
      </c>
      <c r="E10" s="12"/>
    </row>
    <row r="11" spans="1:7">
      <c r="A11" s="12" t="s">
        <v>104</v>
      </c>
      <c r="B11" s="12"/>
      <c r="C11" s="53">
        <f ca="1">INTERCEPT(INDIRECT($G$11):G991,INDIRECT($F$11):F991)</f>
        <v>0.19488423763320062</v>
      </c>
      <c r="D11" s="2"/>
      <c r="E11" s="12"/>
      <c r="F11" s="54" t="str">
        <f>"F"&amp;E19</f>
        <v>F62</v>
      </c>
      <c r="G11" s="55" t="str">
        <f>"G"&amp;E19</f>
        <v>G62</v>
      </c>
    </row>
    <row r="12" spans="1:7">
      <c r="A12" s="12" t="s">
        <v>105</v>
      </c>
      <c r="B12" s="12"/>
      <c r="C12" s="53">
        <f ca="1">SLOPE(INDIRECT($G$11):G991,INDIRECT($F$11):F991)</f>
        <v>-8.3041643483542435E-6</v>
      </c>
      <c r="D12" s="2"/>
      <c r="E12" s="12"/>
    </row>
    <row r="13" spans="1:7">
      <c r="A13" s="12" t="s">
        <v>107</v>
      </c>
      <c r="B13" s="12"/>
      <c r="C13" s="2" t="s">
        <v>102</v>
      </c>
      <c r="D13" s="42" t="s">
        <v>166</v>
      </c>
      <c r="E13" s="39">
        <v>1</v>
      </c>
    </row>
    <row r="14" spans="1:7">
      <c r="A14" s="12"/>
      <c r="B14" s="12"/>
      <c r="C14" s="12"/>
      <c r="D14" s="42" t="s">
        <v>154</v>
      </c>
      <c r="E14" s="43">
        <f ca="1">NOW()+15018.5+$C$9/24</f>
        <v>59961.429372337967</v>
      </c>
    </row>
    <row r="15" spans="1:7">
      <c r="A15" s="40" t="s">
        <v>106</v>
      </c>
      <c r="B15" s="12"/>
      <c r="C15" s="41">
        <f ca="1">(C7+C11)+(C8+C12)*INT(MAX(F21:F3532))</f>
        <v>59633.277457278964</v>
      </c>
      <c r="D15" s="42" t="s">
        <v>167</v>
      </c>
      <c r="E15" s="43">
        <f ca="1">ROUND(2*(E14-$C$7)/$C$8,0)/2+E13</f>
        <v>29398</v>
      </c>
    </row>
    <row r="16" spans="1:7">
      <c r="A16" s="44" t="s">
        <v>93</v>
      </c>
      <c r="B16" s="12"/>
      <c r="C16" s="45">
        <f ca="1">+C8+C12</f>
        <v>0.41902229583565165</v>
      </c>
      <c r="D16" s="42" t="s">
        <v>155</v>
      </c>
      <c r="E16" s="55">
        <f ca="1">ROUND(2*(E14-$C$15)/$C$16,0)/2+E13</f>
        <v>784</v>
      </c>
    </row>
    <row r="17" spans="1:17" ht="13.5" thickBot="1">
      <c r="A17" s="42" t="s">
        <v>149</v>
      </c>
      <c r="B17" s="12"/>
      <c r="C17" s="12">
        <f>COUNT(C21:C2190)</f>
        <v>80</v>
      </c>
      <c r="D17" s="42" t="s">
        <v>156</v>
      </c>
      <c r="E17" s="46">
        <f ca="1">+$C$15+$C$16*E16-15018.5-$C$9/24</f>
        <v>44942.957603880779</v>
      </c>
    </row>
    <row r="18" spans="1:17" ht="14.25" thickTop="1" thickBot="1">
      <c r="A18" s="44" t="s">
        <v>94</v>
      </c>
      <c r="B18" s="12"/>
      <c r="C18" s="47">
        <f ca="1">+C15</f>
        <v>59633.277457278964</v>
      </c>
      <c r="D18" s="48">
        <f ca="1">+C16</f>
        <v>0.41902229583565165</v>
      </c>
      <c r="E18" s="49" t="s">
        <v>157</v>
      </c>
    </row>
    <row r="19" spans="1:17" ht="13.5" thickTop="1">
      <c r="A19" s="56" t="s">
        <v>161</v>
      </c>
      <c r="B19"/>
      <c r="E19" s="57">
        <v>62</v>
      </c>
    </row>
    <row r="20" spans="1:17" ht="13.5" thickBot="1">
      <c r="A20" s="3" t="s">
        <v>95</v>
      </c>
      <c r="B20" s="3" t="s">
        <v>96</v>
      </c>
      <c r="C20" s="3" t="s">
        <v>97</v>
      </c>
      <c r="D20" s="3" t="s">
        <v>101</v>
      </c>
      <c r="E20" s="3" t="s">
        <v>98</v>
      </c>
      <c r="F20" s="3" t="s">
        <v>99</v>
      </c>
      <c r="G20" s="3" t="s">
        <v>100</v>
      </c>
      <c r="H20" s="7" t="s">
        <v>122</v>
      </c>
      <c r="I20" s="6" t="s">
        <v>124</v>
      </c>
      <c r="J20" s="6" t="s">
        <v>125</v>
      </c>
      <c r="K20" s="6" t="s">
        <v>140</v>
      </c>
      <c r="L20" s="6" t="s">
        <v>113</v>
      </c>
      <c r="M20" s="6" t="s">
        <v>114</v>
      </c>
      <c r="N20" s="6" t="s">
        <v>115</v>
      </c>
      <c r="O20" s="6" t="s">
        <v>111</v>
      </c>
      <c r="P20" s="5" t="s">
        <v>110</v>
      </c>
      <c r="Q20" s="3" t="s">
        <v>103</v>
      </c>
    </row>
    <row r="21" spans="1:17" s="20" customFormat="1" ht="12.75" customHeight="1">
      <c r="A21" s="17" t="s">
        <v>122</v>
      </c>
      <c r="B21" s="18"/>
      <c r="C21" s="19">
        <f>+C4</f>
        <v>47643.178599999999</v>
      </c>
      <c r="D21" s="19" t="s">
        <v>102</v>
      </c>
      <c r="E21" s="17">
        <f t="shared" ref="E21:E52" si="0">+(C21-C$7)/C$8</f>
        <v>0</v>
      </c>
      <c r="F21" s="17">
        <f t="shared" ref="F21:F52" si="1">ROUND(2*E21,0)/2</f>
        <v>0</v>
      </c>
      <c r="H21" s="20">
        <v>0</v>
      </c>
      <c r="Q21" s="21">
        <f t="shared" ref="Q21:Q52" si="2">+C21-15018.5</f>
        <v>32624.678599999999</v>
      </c>
    </row>
    <row r="22" spans="1:17" s="20" customFormat="1" ht="12.75" customHeight="1">
      <c r="A22" s="19" t="s">
        <v>130</v>
      </c>
      <c r="B22" s="18"/>
      <c r="C22" s="22">
        <v>49074.6</v>
      </c>
      <c r="D22" s="19">
        <v>4.0000000000000001E-3</v>
      </c>
      <c r="E22" s="17">
        <f t="shared" si="0"/>
        <v>3416.0307147019798</v>
      </c>
      <c r="F22" s="17">
        <f t="shared" si="1"/>
        <v>3416</v>
      </c>
      <c r="G22" s="20">
        <f>+C22-(C$7+F22*C$8)</f>
        <v>1.2870400001702365E-2</v>
      </c>
      <c r="H22" s="23"/>
      <c r="I22" s="20">
        <f>G22</f>
        <v>1.2870400001702365E-2</v>
      </c>
      <c r="Q22" s="21">
        <f t="shared" si="2"/>
        <v>34056.1</v>
      </c>
    </row>
    <row r="23" spans="1:17" s="20" customFormat="1" ht="12.75" customHeight="1">
      <c r="A23" s="19" t="s">
        <v>130</v>
      </c>
      <c r="B23" s="18"/>
      <c r="C23" s="22">
        <v>49075.43</v>
      </c>
      <c r="D23" s="19">
        <v>2E-3</v>
      </c>
      <c r="E23" s="17">
        <f t="shared" si="0"/>
        <v>3418.0114769661241</v>
      </c>
      <c r="F23" s="17">
        <f t="shared" si="1"/>
        <v>3418</v>
      </c>
      <c r="G23" s="20">
        <f>+C23-(C$7+F23*C$8)</f>
        <v>4.8091999997268431E-3</v>
      </c>
      <c r="H23" s="23"/>
      <c r="I23" s="20">
        <f>G23</f>
        <v>4.8091999997268431E-3</v>
      </c>
      <c r="Q23" s="21">
        <f t="shared" si="2"/>
        <v>34056.93</v>
      </c>
    </row>
    <row r="24" spans="1:17" s="20" customFormat="1" ht="12.75" customHeight="1">
      <c r="A24" s="19" t="s">
        <v>130</v>
      </c>
      <c r="B24" s="18"/>
      <c r="C24" s="22">
        <v>49076.459000000003</v>
      </c>
      <c r="D24" s="19">
        <v>3.0000000000000001E-3</v>
      </c>
      <c r="E24" s="17">
        <f t="shared" si="0"/>
        <v>3420.4671448815511</v>
      </c>
      <c r="F24" s="17">
        <f t="shared" si="1"/>
        <v>3420.5</v>
      </c>
      <c r="G24" s="20">
        <f>+C24-(C$7+F24*C$8)</f>
        <v>-1.3767299999017268E-2</v>
      </c>
      <c r="H24" s="23"/>
      <c r="I24" s="20">
        <f>G24</f>
        <v>-1.3767299999017268E-2</v>
      </c>
      <c r="Q24" s="21">
        <f t="shared" si="2"/>
        <v>34057.959000000003</v>
      </c>
    </row>
    <row r="25" spans="1:17" s="20" customFormat="1" ht="12.75" customHeight="1">
      <c r="A25" s="19" t="s">
        <v>130</v>
      </c>
      <c r="B25" s="18"/>
      <c r="C25" s="22">
        <v>49124.459000000003</v>
      </c>
      <c r="D25" s="19">
        <v>1E-3</v>
      </c>
      <c r="E25" s="17">
        <f t="shared" si="0"/>
        <v>3535.0172517233905</v>
      </c>
      <c r="F25" s="17">
        <f t="shared" si="1"/>
        <v>3535</v>
      </c>
      <c r="G25" s="20">
        <f>+C25-(C$7+F25*C$8)</f>
        <v>7.2290000025532208E-3</v>
      </c>
      <c r="H25" s="23"/>
      <c r="I25" s="20">
        <f>G25</f>
        <v>7.2290000025532208E-3</v>
      </c>
      <c r="Q25" s="21">
        <f t="shared" si="2"/>
        <v>34105.959000000003</v>
      </c>
    </row>
    <row r="26" spans="1:17" s="20" customFormat="1" ht="12.75" customHeight="1">
      <c r="A26" s="19" t="s">
        <v>131</v>
      </c>
      <c r="B26" s="18"/>
      <c r="C26" s="22">
        <v>49124.659480000002</v>
      </c>
      <c r="D26" s="19">
        <v>1.2E-4</v>
      </c>
      <c r="E26" s="17">
        <f t="shared" si="0"/>
        <v>3535.4956893362987</v>
      </c>
      <c r="F26" s="17">
        <f t="shared" si="1"/>
        <v>3535.5</v>
      </c>
      <c r="G26" s="20">
        <f>+C26-(C$7+F26*C$8)</f>
        <v>-1.8062999952235259E-3</v>
      </c>
      <c r="H26" s="23"/>
      <c r="N26" s="20">
        <f>G26</f>
        <v>-1.8062999952235259E-3</v>
      </c>
      <c r="Q26" s="21">
        <f t="shared" si="2"/>
        <v>34106.159480000002</v>
      </c>
    </row>
    <row r="27" spans="1:17" s="20" customFormat="1" ht="12.75" customHeight="1">
      <c r="A27" s="19" t="s">
        <v>130</v>
      </c>
      <c r="B27" s="18"/>
      <c r="C27" s="22">
        <v>49205.366999999998</v>
      </c>
      <c r="D27" s="19">
        <v>6.0000000000000001E-3</v>
      </c>
      <c r="E27" s="17">
        <f t="shared" si="0"/>
        <v>3728.1010026475374</v>
      </c>
      <c r="F27" s="17">
        <f t="shared" si="1"/>
        <v>3728</v>
      </c>
      <c r="H27" s="23"/>
      <c r="I27" s="24">
        <v>4.2323199995735195E-2</v>
      </c>
      <c r="Q27" s="21">
        <f t="shared" si="2"/>
        <v>34186.866999999998</v>
      </c>
    </row>
    <row r="28" spans="1:17" s="20" customFormat="1" ht="12.75" customHeight="1">
      <c r="A28" s="19" t="s">
        <v>130</v>
      </c>
      <c r="B28" s="18"/>
      <c r="C28" s="22">
        <v>49237.375</v>
      </c>
      <c r="D28" s="19">
        <v>5.0000000000000001E-3</v>
      </c>
      <c r="E28" s="17">
        <f t="shared" si="0"/>
        <v>3804.4868322265743</v>
      </c>
      <c r="F28" s="17">
        <f t="shared" si="1"/>
        <v>3804.5</v>
      </c>
      <c r="G28" s="20">
        <f t="shared" ref="G28:G59" si="3">+C28-(C$7+F28*C$8)</f>
        <v>-5.517699995834846E-3</v>
      </c>
      <c r="H28" s="23"/>
      <c r="I28" s="20">
        <f>G28</f>
        <v>-5.517699995834846E-3</v>
      </c>
      <c r="Q28" s="21">
        <f t="shared" si="2"/>
        <v>34218.875</v>
      </c>
    </row>
    <row r="29" spans="1:17" s="20" customFormat="1" ht="12.75" customHeight="1">
      <c r="A29" s="19" t="s">
        <v>132</v>
      </c>
      <c r="B29" s="18"/>
      <c r="C29" s="22">
        <v>49296.264999999999</v>
      </c>
      <c r="D29" s="19">
        <v>3.0000000000000001E-3</v>
      </c>
      <c r="E29" s="17">
        <f t="shared" si="0"/>
        <v>3945.0254945581546</v>
      </c>
      <c r="F29" s="17">
        <f t="shared" si="1"/>
        <v>3945</v>
      </c>
      <c r="G29" s="20">
        <f t="shared" si="3"/>
        <v>1.0683000000426546E-2</v>
      </c>
      <c r="H29" s="23"/>
      <c r="I29" s="20">
        <f>G29</f>
        <v>1.0683000000426546E-2</v>
      </c>
      <c r="Q29" s="21">
        <f t="shared" si="2"/>
        <v>34277.764999999999</v>
      </c>
    </row>
    <row r="30" spans="1:17" s="20" customFormat="1" ht="12.75" customHeight="1">
      <c r="A30" s="19" t="s">
        <v>133</v>
      </c>
      <c r="B30" s="18"/>
      <c r="C30" s="22">
        <v>49780.661999999997</v>
      </c>
      <c r="D30" s="19">
        <v>2E-3</v>
      </c>
      <c r="E30" s="17">
        <f t="shared" si="0"/>
        <v>5101.0198300553648</v>
      </c>
      <c r="F30" s="17">
        <f t="shared" si="1"/>
        <v>5101</v>
      </c>
      <c r="G30" s="20">
        <f t="shared" si="3"/>
        <v>8.3094000001437962E-3</v>
      </c>
      <c r="H30" s="23"/>
      <c r="I30" s="20">
        <f>G30</f>
        <v>8.3094000001437962E-3</v>
      </c>
      <c r="Q30" s="21">
        <f t="shared" si="2"/>
        <v>34762.161999999997</v>
      </c>
    </row>
    <row r="31" spans="1:17" s="20" customFormat="1" ht="12.75" customHeight="1">
      <c r="A31" s="19" t="s">
        <v>133</v>
      </c>
      <c r="B31" s="18"/>
      <c r="C31" s="22">
        <v>49799.508000000002</v>
      </c>
      <c r="D31" s="19">
        <v>4.0000000000000001E-3</v>
      </c>
      <c r="E31" s="17">
        <f t="shared" si="0"/>
        <v>5145.995065754154</v>
      </c>
      <c r="F31" s="17">
        <f t="shared" si="1"/>
        <v>5146</v>
      </c>
      <c r="G31" s="20">
        <f t="shared" si="3"/>
        <v>-2.0675999985542148E-3</v>
      </c>
      <c r="H31" s="23"/>
      <c r="I31" s="20">
        <f>G31</f>
        <v>-2.0675999985542148E-3</v>
      </c>
      <c r="Q31" s="21">
        <f t="shared" si="2"/>
        <v>34781.008000000002</v>
      </c>
    </row>
    <row r="32" spans="1:17" s="20" customFormat="1" ht="12.75" customHeight="1">
      <c r="A32" s="19" t="s">
        <v>134</v>
      </c>
      <c r="B32" s="18"/>
      <c r="C32" s="22">
        <v>49929.4182</v>
      </c>
      <c r="D32" s="19">
        <v>1.1999999999999999E-3</v>
      </c>
      <c r="E32" s="17">
        <f t="shared" si="0"/>
        <v>5456.0206342925812</v>
      </c>
      <c r="F32" s="17">
        <f t="shared" si="1"/>
        <v>5456</v>
      </c>
      <c r="G32" s="20">
        <f t="shared" si="3"/>
        <v>8.6463999978150241E-3</v>
      </c>
      <c r="H32" s="23"/>
      <c r="I32" s="20">
        <f>G32</f>
        <v>8.6463999978150241E-3</v>
      </c>
      <c r="Q32" s="21">
        <f t="shared" si="2"/>
        <v>34910.9182</v>
      </c>
    </row>
    <row r="33" spans="1:31" s="20" customFormat="1" ht="12.75" customHeight="1">
      <c r="A33" s="25" t="s">
        <v>128</v>
      </c>
      <c r="B33" s="26"/>
      <c r="C33" s="27">
        <v>50144.380299999997</v>
      </c>
      <c r="D33" s="25" t="s">
        <v>102</v>
      </c>
      <c r="E33" s="17">
        <f t="shared" si="0"/>
        <v>5969.0192076664516</v>
      </c>
      <c r="F33" s="17">
        <f t="shared" si="1"/>
        <v>5969</v>
      </c>
      <c r="G33" s="20">
        <f t="shared" si="3"/>
        <v>8.048600000620354E-3</v>
      </c>
      <c r="H33" s="28"/>
      <c r="I33" s="28"/>
      <c r="J33" s="29">
        <f>G33</f>
        <v>8.048600000620354E-3</v>
      </c>
      <c r="K33" s="28"/>
      <c r="L33" s="28"/>
      <c r="Q33" s="21">
        <f t="shared" si="2"/>
        <v>35125.880299999997</v>
      </c>
    </row>
    <row r="34" spans="1:31" s="20" customFormat="1" ht="12.75" customHeight="1">
      <c r="A34" s="25" t="s">
        <v>128</v>
      </c>
      <c r="B34" s="26"/>
      <c r="C34" s="27">
        <v>50144.589800000002</v>
      </c>
      <c r="D34" s="25" t="s">
        <v>102</v>
      </c>
      <c r="E34" s="17">
        <f t="shared" si="0"/>
        <v>5969.5191711536163</v>
      </c>
      <c r="F34" s="17">
        <f t="shared" si="1"/>
        <v>5969.5</v>
      </c>
      <c r="G34" s="20">
        <f t="shared" si="3"/>
        <v>8.0333000005339272E-3</v>
      </c>
      <c r="H34" s="28"/>
      <c r="I34" s="28"/>
      <c r="J34" s="29">
        <f>G34</f>
        <v>8.0333000005339272E-3</v>
      </c>
      <c r="K34" s="28"/>
      <c r="L34" s="28"/>
      <c r="Q34" s="21">
        <f t="shared" si="2"/>
        <v>35126.089800000002</v>
      </c>
    </row>
    <row r="35" spans="1:31" s="20" customFormat="1" ht="12.75" customHeight="1">
      <c r="A35" s="25" t="s">
        <v>128</v>
      </c>
      <c r="B35" s="26"/>
      <c r="C35" s="27">
        <v>50151.503799999999</v>
      </c>
      <c r="D35" s="25" t="s">
        <v>102</v>
      </c>
      <c r="E35" s="17">
        <f t="shared" si="0"/>
        <v>5986.0191594599519</v>
      </c>
      <c r="F35" s="17">
        <f t="shared" si="1"/>
        <v>5986</v>
      </c>
      <c r="G35" s="20">
        <f t="shared" si="3"/>
        <v>8.0283999996026978E-3</v>
      </c>
      <c r="H35" s="28"/>
      <c r="I35" s="28"/>
      <c r="J35" s="29">
        <f>G35</f>
        <v>8.0283999996026978E-3</v>
      </c>
      <c r="K35" s="28"/>
      <c r="L35" s="28"/>
      <c r="Q35" s="21">
        <f t="shared" si="2"/>
        <v>35133.003799999999</v>
      </c>
    </row>
    <row r="36" spans="1:31" s="20" customFormat="1" ht="12.75" customHeight="1">
      <c r="A36" s="19" t="s">
        <v>135</v>
      </c>
      <c r="B36" s="18"/>
      <c r="C36" s="22">
        <v>50171.608899999999</v>
      </c>
      <c r="D36" s="19">
        <v>2.0000000000000001E-4</v>
      </c>
      <c r="E36" s="17">
        <f t="shared" si="0"/>
        <v>6033.9991876488257</v>
      </c>
      <c r="F36" s="17">
        <f t="shared" si="1"/>
        <v>6034</v>
      </c>
      <c r="G36" s="20">
        <f t="shared" si="3"/>
        <v>-3.4040000173263252E-4</v>
      </c>
      <c r="H36" s="23"/>
      <c r="J36" s="29">
        <f>G36</f>
        <v>-3.4040000173263252E-4</v>
      </c>
      <c r="Q36" s="21">
        <f t="shared" si="2"/>
        <v>35153.108899999999</v>
      </c>
    </row>
    <row r="37" spans="1:31" s="20" customFormat="1" ht="12.75" customHeight="1">
      <c r="A37" s="19" t="s">
        <v>135</v>
      </c>
      <c r="B37" s="18"/>
      <c r="C37" s="22">
        <v>50177.476600000002</v>
      </c>
      <c r="D37" s="19">
        <v>4.0000000000000002E-4</v>
      </c>
      <c r="E37" s="17">
        <f t="shared" si="0"/>
        <v>6048.0022222720791</v>
      </c>
      <c r="F37" s="17">
        <f t="shared" si="1"/>
        <v>6048</v>
      </c>
      <c r="G37" s="20">
        <f t="shared" si="3"/>
        <v>9.3120000383350998E-4</v>
      </c>
      <c r="H37" s="23"/>
      <c r="N37" s="20">
        <f>G37</f>
        <v>9.3120000383350998E-4</v>
      </c>
      <c r="Q37" s="21">
        <f t="shared" si="2"/>
        <v>35158.976600000002</v>
      </c>
    </row>
    <row r="38" spans="1:31" s="20" customFormat="1" ht="12.75" customHeight="1">
      <c r="A38" s="19" t="s">
        <v>135</v>
      </c>
      <c r="B38" s="18"/>
      <c r="C38" s="22">
        <v>50178.524700000002</v>
      </c>
      <c r="D38" s="19">
        <v>4.0000000000000002E-4</v>
      </c>
      <c r="E38" s="17">
        <f t="shared" si="0"/>
        <v>6050.5034715841821</v>
      </c>
      <c r="F38" s="17">
        <f t="shared" si="1"/>
        <v>6050.5</v>
      </c>
      <c r="G38" s="20">
        <f t="shared" si="3"/>
        <v>1.4547000027960166E-3</v>
      </c>
      <c r="H38" s="23"/>
      <c r="N38" s="20">
        <f>G38</f>
        <v>1.4547000027960166E-3</v>
      </c>
      <c r="Q38" s="21">
        <f t="shared" si="2"/>
        <v>35160.024700000002</v>
      </c>
    </row>
    <row r="39" spans="1:31" s="20" customFormat="1" ht="12.75" customHeight="1">
      <c r="A39" s="17" t="s">
        <v>119</v>
      </c>
      <c r="B39" s="18"/>
      <c r="C39" s="22">
        <v>50200.535000000003</v>
      </c>
      <c r="D39" s="19">
        <v>3.0000000000000001E-3</v>
      </c>
      <c r="E39" s="17">
        <f t="shared" si="0"/>
        <v>6103.0301844304549</v>
      </c>
      <c r="F39" s="17">
        <f t="shared" si="1"/>
        <v>6103</v>
      </c>
      <c r="G39" s="20">
        <f t="shared" si="3"/>
        <v>1.2648200005060062E-2</v>
      </c>
      <c r="I39" s="20">
        <f>G39</f>
        <v>1.2648200005060062E-2</v>
      </c>
      <c r="Q39" s="21">
        <f t="shared" si="2"/>
        <v>35182.035000000003</v>
      </c>
      <c r="AA39" s="20">
        <v>12</v>
      </c>
      <c r="AC39" s="20" t="s">
        <v>118</v>
      </c>
      <c r="AE39" s="20" t="s">
        <v>120</v>
      </c>
    </row>
    <row r="40" spans="1:31" s="20" customFormat="1" ht="12.75" customHeight="1">
      <c r="A40" s="19" t="s">
        <v>136</v>
      </c>
      <c r="B40" s="18"/>
      <c r="C40" s="22">
        <v>50207.440399999999</v>
      </c>
      <c r="D40" s="19">
        <v>4.0000000000000002E-4</v>
      </c>
      <c r="E40" s="17">
        <f t="shared" si="0"/>
        <v>6119.5096491759796</v>
      </c>
      <c r="F40" s="17">
        <f t="shared" si="1"/>
        <v>6119.5</v>
      </c>
      <c r="G40" s="20">
        <f t="shared" si="3"/>
        <v>4.0433000031043775E-3</v>
      </c>
      <c r="H40" s="23"/>
      <c r="N40" s="20">
        <f>G40</f>
        <v>4.0433000031043775E-3</v>
      </c>
      <c r="Q40" s="21">
        <f t="shared" si="2"/>
        <v>35188.940399999999</v>
      </c>
    </row>
    <row r="41" spans="1:31" s="20" customFormat="1" ht="12.75" customHeight="1">
      <c r="A41" s="19" t="s">
        <v>136</v>
      </c>
      <c r="B41" s="18"/>
      <c r="C41" s="22">
        <v>50228.589200000002</v>
      </c>
      <c r="D41" s="19">
        <v>2.7000000000000001E-3</v>
      </c>
      <c r="E41" s="17">
        <f t="shared" si="0"/>
        <v>6169.9804262505004</v>
      </c>
      <c r="F41" s="17">
        <f t="shared" si="1"/>
        <v>6170</v>
      </c>
      <c r="G41" s="20">
        <f t="shared" si="3"/>
        <v>-8.2019999972544611E-3</v>
      </c>
      <c r="H41" s="23"/>
      <c r="N41" s="20">
        <f>G41</f>
        <v>-8.2019999972544611E-3</v>
      </c>
      <c r="Q41" s="21">
        <f t="shared" si="2"/>
        <v>35210.089200000002</v>
      </c>
    </row>
    <row r="42" spans="1:31" s="20" customFormat="1" ht="12.75" customHeight="1">
      <c r="A42" s="25" t="s">
        <v>129</v>
      </c>
      <c r="B42" s="26"/>
      <c r="C42" s="27">
        <v>50516.487200000003</v>
      </c>
      <c r="D42" s="25">
        <v>5.0000000000000001E-4</v>
      </c>
      <c r="E42" s="17">
        <f t="shared" si="0"/>
        <v>6857.0376483245</v>
      </c>
      <c r="F42" s="17">
        <f t="shared" si="1"/>
        <v>6857</v>
      </c>
      <c r="G42" s="20">
        <f t="shared" si="3"/>
        <v>1.5775800005940255E-2</v>
      </c>
      <c r="H42" s="28"/>
      <c r="I42" s="28"/>
      <c r="J42" s="29">
        <f>G42</f>
        <v>1.5775800005940255E-2</v>
      </c>
      <c r="K42" s="28"/>
      <c r="L42" s="28"/>
      <c r="Q42" s="21">
        <f t="shared" si="2"/>
        <v>35497.987200000003</v>
      </c>
    </row>
    <row r="43" spans="1:31" s="20" customFormat="1" ht="12.75" customHeight="1">
      <c r="A43" s="17" t="s">
        <v>119</v>
      </c>
      <c r="B43" s="18" t="s">
        <v>117</v>
      </c>
      <c r="C43" s="22">
        <v>50538.485999999997</v>
      </c>
      <c r="D43" s="19">
        <v>6.0000000000000001E-3</v>
      </c>
      <c r="E43" s="17">
        <f t="shared" si="0"/>
        <v>6909.5369168743237</v>
      </c>
      <c r="F43" s="17">
        <f t="shared" si="1"/>
        <v>6909.5</v>
      </c>
      <c r="G43" s="20">
        <f t="shared" si="3"/>
        <v>1.5469300000404473E-2</v>
      </c>
      <c r="I43" s="20">
        <f>G43</f>
        <v>1.5469300000404473E-2</v>
      </c>
      <c r="Q43" s="21">
        <f t="shared" si="2"/>
        <v>35519.985999999997</v>
      </c>
      <c r="AA43" s="20">
        <v>13</v>
      </c>
      <c r="AC43" s="20" t="s">
        <v>118</v>
      </c>
      <c r="AE43" s="20" t="s">
        <v>120</v>
      </c>
    </row>
    <row r="44" spans="1:31" s="20" customFormat="1" ht="12.75" customHeight="1">
      <c r="A44" s="25" t="s">
        <v>129</v>
      </c>
      <c r="B44" s="26"/>
      <c r="C44" s="27">
        <v>50541.420400000003</v>
      </c>
      <c r="D44" s="25">
        <v>1E-3</v>
      </c>
      <c r="E44" s="17">
        <f t="shared" si="0"/>
        <v>6916.5397467392686</v>
      </c>
      <c r="F44" s="17">
        <f t="shared" si="1"/>
        <v>6916.5</v>
      </c>
      <c r="G44" s="20">
        <f t="shared" si="3"/>
        <v>1.6655100000207312E-2</v>
      </c>
      <c r="H44" s="28"/>
      <c r="I44" s="28"/>
      <c r="J44" s="29">
        <f>G44</f>
        <v>1.6655100000207312E-2</v>
      </c>
      <c r="K44" s="28"/>
      <c r="L44" s="28"/>
      <c r="Q44" s="21">
        <f t="shared" si="2"/>
        <v>35522.920400000003</v>
      </c>
    </row>
    <row r="45" spans="1:31" s="20" customFormat="1" ht="12.75" customHeight="1">
      <c r="A45" s="17" t="s">
        <v>121</v>
      </c>
      <c r="B45" s="18" t="s">
        <v>117</v>
      </c>
      <c r="C45" s="22">
        <v>50556.499000000003</v>
      </c>
      <c r="D45" s="19">
        <v>2E-3</v>
      </c>
      <c r="E45" s="17">
        <f t="shared" si="0"/>
        <v>6952.524230927298</v>
      </c>
      <c r="F45" s="17">
        <f t="shared" si="1"/>
        <v>6952.5</v>
      </c>
      <c r="G45" s="20">
        <f t="shared" si="3"/>
        <v>1.0153500006708782E-2</v>
      </c>
      <c r="I45" s="20">
        <f>G45</f>
        <v>1.0153500006708782E-2</v>
      </c>
      <c r="Q45" s="21">
        <f t="shared" si="2"/>
        <v>35537.999000000003</v>
      </c>
      <c r="AA45" s="20">
        <v>14</v>
      </c>
      <c r="AC45" s="20" t="s">
        <v>118</v>
      </c>
      <c r="AE45" s="20" t="s">
        <v>120</v>
      </c>
    </row>
    <row r="46" spans="1:31" s="20" customFormat="1" ht="12.75" customHeight="1">
      <c r="A46" s="19" t="s">
        <v>137</v>
      </c>
      <c r="B46" s="18"/>
      <c r="C46" s="22">
        <v>51030.440999999999</v>
      </c>
      <c r="D46" s="19">
        <v>5.0000000000000001E-3</v>
      </c>
      <c r="E46" s="17">
        <f t="shared" si="0"/>
        <v>8083.5681212780164</v>
      </c>
      <c r="F46" s="17">
        <f t="shared" si="1"/>
        <v>8083.5</v>
      </c>
      <c r="G46" s="20">
        <f t="shared" si="3"/>
        <v>2.854490000026999E-2</v>
      </c>
      <c r="H46" s="23"/>
      <c r="I46" s="20">
        <f>G46</f>
        <v>2.854490000026999E-2</v>
      </c>
      <c r="Q46" s="21">
        <f t="shared" si="2"/>
        <v>36011.940999999999</v>
      </c>
    </row>
    <row r="47" spans="1:31" s="20" customFormat="1" ht="12.75" customHeight="1">
      <c r="A47" s="17" t="s">
        <v>116</v>
      </c>
      <c r="B47" s="18"/>
      <c r="C47" s="22">
        <v>51326.489399999999</v>
      </c>
      <c r="D47" s="19">
        <v>4.0000000000000002E-4</v>
      </c>
      <c r="E47" s="17">
        <f t="shared" si="0"/>
        <v>8790.0759514937563</v>
      </c>
      <c r="F47" s="17">
        <f t="shared" si="1"/>
        <v>8790</v>
      </c>
      <c r="G47" s="20">
        <f t="shared" si="3"/>
        <v>3.182599999854574E-2</v>
      </c>
      <c r="H47" s="23"/>
      <c r="I47" s="29"/>
      <c r="J47" s="29">
        <f>G47</f>
        <v>3.182599999854574E-2</v>
      </c>
      <c r="Q47" s="21">
        <f t="shared" si="2"/>
        <v>36307.989399999999</v>
      </c>
    </row>
    <row r="48" spans="1:31" s="20" customFormat="1" ht="12.75" customHeight="1">
      <c r="A48" s="19" t="s">
        <v>137</v>
      </c>
      <c r="B48" s="18"/>
      <c r="C48" s="22">
        <v>51327.534</v>
      </c>
      <c r="D48" s="19">
        <v>4.0000000000000001E-3</v>
      </c>
      <c r="E48" s="17">
        <f t="shared" si="0"/>
        <v>8792.5688481939051</v>
      </c>
      <c r="F48" s="17">
        <f t="shared" si="1"/>
        <v>8792.5</v>
      </c>
      <c r="G48" s="20">
        <f t="shared" si="3"/>
        <v>2.8849499998614192E-2</v>
      </c>
      <c r="H48" s="23"/>
      <c r="I48" s="20">
        <f>G48</f>
        <v>2.8849499998614192E-2</v>
      </c>
      <c r="Q48" s="21">
        <f t="shared" si="2"/>
        <v>36309.034</v>
      </c>
    </row>
    <row r="49" spans="1:17" s="20" customFormat="1" ht="12.75" customHeight="1">
      <c r="A49" s="19" t="s">
        <v>137</v>
      </c>
      <c r="B49" s="18"/>
      <c r="C49" s="22">
        <v>51425.387999999999</v>
      </c>
      <c r="D49" s="19">
        <v>3.0000000000000001E-3</v>
      </c>
      <c r="E49" s="17">
        <f t="shared" si="0"/>
        <v>9026.0935597543466</v>
      </c>
      <c r="F49" s="17">
        <f t="shared" si="1"/>
        <v>9026</v>
      </c>
      <c r="G49" s="20">
        <f t="shared" si="3"/>
        <v>3.9204399996378925E-2</v>
      </c>
      <c r="H49" s="23"/>
      <c r="I49" s="20">
        <f>G49</f>
        <v>3.9204399996378925E-2</v>
      </c>
      <c r="Q49" s="21">
        <f t="shared" si="2"/>
        <v>36406.887999999999</v>
      </c>
    </row>
    <row r="50" spans="1:17" s="20" customFormat="1" ht="12.75" customHeight="1">
      <c r="A50" s="19" t="s">
        <v>137</v>
      </c>
      <c r="B50" s="18"/>
      <c r="C50" s="22">
        <v>51430.411999999997</v>
      </c>
      <c r="D50" s="19">
        <v>4.0000000000000001E-3</v>
      </c>
      <c r="E50" s="17">
        <f t="shared" si="0"/>
        <v>9038.0831376037877</v>
      </c>
      <c r="F50" s="17">
        <f t="shared" si="1"/>
        <v>9038</v>
      </c>
      <c r="G50" s="20">
        <f t="shared" si="3"/>
        <v>3.4837200000765733E-2</v>
      </c>
      <c r="H50" s="23"/>
      <c r="I50" s="20">
        <f>G50</f>
        <v>3.4837200000765733E-2</v>
      </c>
      <c r="Q50" s="21">
        <f t="shared" si="2"/>
        <v>36411.911999999997</v>
      </c>
    </row>
    <row r="51" spans="1:17" s="20" customFormat="1" ht="12.75" customHeight="1">
      <c r="A51" s="17" t="s">
        <v>116</v>
      </c>
      <c r="B51" s="26"/>
      <c r="C51" s="22">
        <v>51430.419000000002</v>
      </c>
      <c r="D51" s="19">
        <v>8.0000000000000002E-3</v>
      </c>
      <c r="E51" s="17">
        <f t="shared" si="0"/>
        <v>9038.0998428277144</v>
      </c>
      <c r="F51" s="17">
        <f t="shared" si="1"/>
        <v>9038</v>
      </c>
      <c r="G51" s="20">
        <f t="shared" si="3"/>
        <v>4.18372000058298E-2</v>
      </c>
      <c r="H51" s="23"/>
      <c r="I51" s="30"/>
      <c r="J51" s="29">
        <f>G51</f>
        <v>4.18372000058298E-2</v>
      </c>
      <c r="Q51" s="21">
        <f t="shared" si="2"/>
        <v>36411.919000000002</v>
      </c>
    </row>
    <row r="52" spans="1:17" s="20" customFormat="1" ht="12.75" customHeight="1">
      <c r="A52" s="17" t="s">
        <v>116</v>
      </c>
      <c r="B52" s="26"/>
      <c r="C52" s="22">
        <v>51433.355000000003</v>
      </c>
      <c r="D52" s="19">
        <v>5.0000000000000001E-3</v>
      </c>
      <c r="E52" s="17">
        <f t="shared" si="0"/>
        <v>9045.1064910295427</v>
      </c>
      <c r="F52" s="17">
        <f t="shared" si="1"/>
        <v>9045</v>
      </c>
      <c r="G52" s="20">
        <f t="shared" si="3"/>
        <v>4.4623000001593027E-2</v>
      </c>
      <c r="H52" s="23"/>
      <c r="I52" s="30"/>
      <c r="J52" s="29">
        <f>G52</f>
        <v>4.4623000001593027E-2</v>
      </c>
      <c r="Q52" s="21">
        <f t="shared" si="2"/>
        <v>36414.855000000003</v>
      </c>
    </row>
    <row r="53" spans="1:17" s="20" customFormat="1" ht="12.75" customHeight="1">
      <c r="A53" s="19" t="s">
        <v>139</v>
      </c>
      <c r="B53" s="18"/>
      <c r="C53" s="22">
        <v>51664.443099999997</v>
      </c>
      <c r="D53" s="19">
        <v>2.0000000000000001E-4</v>
      </c>
      <c r="E53" s="17">
        <f t="shared" ref="E53:E84" si="4">+(C53-C$7)/C$8</f>
        <v>9596.5891273811449</v>
      </c>
      <c r="F53" s="17">
        <f t="shared" ref="F53:F84" si="5">ROUND(2*E53,0)/2</f>
        <v>9596.5</v>
      </c>
      <c r="G53" s="20">
        <f t="shared" si="3"/>
        <v>3.734709999844199E-2</v>
      </c>
      <c r="H53" s="23"/>
      <c r="J53" s="29">
        <f>G53</f>
        <v>3.734709999844199E-2</v>
      </c>
      <c r="Q53" s="21">
        <f t="shared" ref="Q53:Q84" si="6">+C53-15018.5</f>
        <v>36645.943099999997</v>
      </c>
    </row>
    <row r="54" spans="1:17" s="20" customFormat="1" ht="12.75" customHeight="1">
      <c r="A54" s="19" t="s">
        <v>139</v>
      </c>
      <c r="B54" s="18"/>
      <c r="C54" s="22">
        <v>51668.4211</v>
      </c>
      <c r="D54" s="19">
        <v>5.9999999999999995E-4</v>
      </c>
      <c r="E54" s="17">
        <f t="shared" si="4"/>
        <v>9606.0824674856685</v>
      </c>
      <c r="F54" s="17">
        <f t="shared" si="5"/>
        <v>9606</v>
      </c>
      <c r="G54" s="20">
        <f t="shared" si="3"/>
        <v>3.4556400001747534E-2</v>
      </c>
      <c r="H54" s="23"/>
      <c r="J54" s="29">
        <f>G54</f>
        <v>3.4556400001747534E-2</v>
      </c>
      <c r="Q54" s="21">
        <f t="shared" si="6"/>
        <v>36649.9211</v>
      </c>
    </row>
    <row r="55" spans="1:17" s="20" customFormat="1" ht="12.75" customHeight="1">
      <c r="A55" s="19" t="s">
        <v>138</v>
      </c>
      <c r="B55" s="18"/>
      <c r="C55" s="22">
        <v>51722.474999999999</v>
      </c>
      <c r="D55" s="19">
        <v>3.0000000000000001E-3</v>
      </c>
      <c r="E55" s="17">
        <f t="shared" si="4"/>
        <v>9735.0799679068768</v>
      </c>
      <c r="F55" s="17">
        <f t="shared" si="5"/>
        <v>9735</v>
      </c>
      <c r="G55" s="20">
        <f t="shared" si="3"/>
        <v>3.3509000000776723E-2</v>
      </c>
      <c r="H55" s="23"/>
      <c r="N55" s="20">
        <f>G55</f>
        <v>3.3509000000776723E-2</v>
      </c>
      <c r="Q55" s="21">
        <f t="shared" si="6"/>
        <v>36703.974999999999</v>
      </c>
    </row>
    <row r="56" spans="1:17" s="20" customFormat="1" ht="12.75" customHeight="1">
      <c r="A56" s="31" t="s">
        <v>144</v>
      </c>
      <c r="B56" s="18" t="s">
        <v>143</v>
      </c>
      <c r="C56" s="19">
        <v>51722.474999999999</v>
      </c>
      <c r="D56" s="32">
        <v>5.0000000000000001E-3</v>
      </c>
      <c r="E56" s="17">
        <f t="shared" si="4"/>
        <v>9735.0799679068768</v>
      </c>
      <c r="F56" s="17">
        <f t="shared" si="5"/>
        <v>9735</v>
      </c>
      <c r="G56" s="20">
        <f t="shared" si="3"/>
        <v>3.3509000000776723E-2</v>
      </c>
      <c r="J56" s="20">
        <f t="shared" ref="J56:J62" si="7">G56</f>
        <v>3.3509000000776723E-2</v>
      </c>
      <c r="Q56" s="21">
        <f t="shared" si="6"/>
        <v>36703.974999999999</v>
      </c>
    </row>
    <row r="57" spans="1:17" s="20" customFormat="1" ht="12.75" customHeight="1">
      <c r="A57" s="31" t="s">
        <v>116</v>
      </c>
      <c r="B57" s="26" t="s">
        <v>117</v>
      </c>
      <c r="C57" s="22">
        <v>51786.387000000002</v>
      </c>
      <c r="D57" s="19">
        <v>2E-3</v>
      </c>
      <c r="E57" s="17">
        <f t="shared" si="4"/>
        <v>9887.603435166795</v>
      </c>
      <c r="F57" s="17">
        <f t="shared" si="5"/>
        <v>9887.5</v>
      </c>
      <c r="G57" s="20">
        <f t="shared" si="3"/>
        <v>4.334250000101747E-2</v>
      </c>
      <c r="H57" s="23"/>
      <c r="I57" s="29"/>
      <c r="J57" s="29">
        <f t="shared" si="7"/>
        <v>4.334250000101747E-2</v>
      </c>
      <c r="Q57" s="21">
        <f t="shared" si="6"/>
        <v>36767.887000000002</v>
      </c>
    </row>
    <row r="58" spans="1:17" s="20" customFormat="1" ht="12.75" customHeight="1">
      <c r="A58" s="31" t="s">
        <v>144</v>
      </c>
      <c r="B58" s="18" t="s">
        <v>143</v>
      </c>
      <c r="C58" s="19">
        <v>52215.28</v>
      </c>
      <c r="D58" s="32">
        <v>5.0000000000000001E-3</v>
      </c>
      <c r="E58" s="17">
        <f t="shared" si="4"/>
        <v>10911.139663785891</v>
      </c>
      <c r="F58" s="17">
        <f t="shared" si="5"/>
        <v>10911</v>
      </c>
      <c r="G58" s="20">
        <f t="shared" si="3"/>
        <v>5.8523400002741255E-2</v>
      </c>
      <c r="J58" s="20">
        <f t="shared" si="7"/>
        <v>5.8523400002741255E-2</v>
      </c>
      <c r="Q58" s="21">
        <f t="shared" si="6"/>
        <v>37196.78</v>
      </c>
    </row>
    <row r="59" spans="1:17" s="20" customFormat="1" ht="12.75" customHeight="1">
      <c r="A59" s="31" t="s">
        <v>144</v>
      </c>
      <c r="B59" s="18" t="s">
        <v>117</v>
      </c>
      <c r="C59" s="19">
        <v>52321.498</v>
      </c>
      <c r="D59" s="32">
        <v>4.0000000000000001E-3</v>
      </c>
      <c r="E59" s="17">
        <f t="shared" si="4"/>
        <v>11164.624731463527</v>
      </c>
      <c r="F59" s="17">
        <f t="shared" si="5"/>
        <v>11164.5</v>
      </c>
      <c r="G59" s="20">
        <f t="shared" si="3"/>
        <v>5.2266300001065247E-2</v>
      </c>
      <c r="J59" s="20">
        <f t="shared" si="7"/>
        <v>5.2266300001065247E-2</v>
      </c>
      <c r="Q59" s="21">
        <f t="shared" si="6"/>
        <v>37302.998</v>
      </c>
    </row>
    <row r="60" spans="1:17" s="20" customFormat="1" ht="12.75" customHeight="1">
      <c r="A60" s="31" t="s">
        <v>116</v>
      </c>
      <c r="B60" s="26"/>
      <c r="C60" s="22">
        <v>52426.466999999997</v>
      </c>
      <c r="D60" s="19">
        <v>5.9999999999999995E-4</v>
      </c>
      <c r="E60" s="17">
        <f t="shared" si="4"/>
        <v>11415.129109902709</v>
      </c>
      <c r="F60" s="17">
        <f t="shared" si="5"/>
        <v>11415</v>
      </c>
      <c r="G60" s="20">
        <f t="shared" ref="G60:G91" si="8">+C60-(C$7+F60*C$8)</f>
        <v>5.4100999994261656E-2</v>
      </c>
      <c r="H60" s="23"/>
      <c r="I60" s="30"/>
      <c r="J60" s="29">
        <f t="shared" si="7"/>
        <v>5.4100999994261656E-2</v>
      </c>
      <c r="Q60" s="21">
        <f t="shared" si="6"/>
        <v>37407.966999999997</v>
      </c>
    </row>
    <row r="61" spans="1:17" s="20" customFormat="1" ht="12.75" customHeight="1">
      <c r="A61" s="17" t="s">
        <v>116</v>
      </c>
      <c r="B61" s="26"/>
      <c r="C61" s="22">
        <v>52452.446000000004</v>
      </c>
      <c r="D61" s="19">
        <v>5.0000000000000001E-4</v>
      </c>
      <c r="E61" s="17">
        <f t="shared" si="4"/>
        <v>11477.126968770312</v>
      </c>
      <c r="F61" s="17">
        <f t="shared" si="5"/>
        <v>11477</v>
      </c>
      <c r="G61" s="20">
        <f t="shared" si="8"/>
        <v>5.3203800001938362E-2</v>
      </c>
      <c r="H61" s="23"/>
      <c r="I61" s="30"/>
      <c r="J61" s="29">
        <f t="shared" si="7"/>
        <v>5.3203800001938362E-2</v>
      </c>
      <c r="Q61" s="21">
        <f t="shared" si="6"/>
        <v>37433.946000000004</v>
      </c>
    </row>
    <row r="62" spans="1:17" s="20" customFormat="1" ht="12.75" customHeight="1">
      <c r="A62" s="17" t="s">
        <v>146</v>
      </c>
      <c r="B62" s="33"/>
      <c r="C62" s="32">
        <v>52830.417600000001</v>
      </c>
      <c r="D62" s="32">
        <v>4.0000000000000002E-4</v>
      </c>
      <c r="E62" s="17">
        <f t="shared" si="4"/>
        <v>12379.141284669906</v>
      </c>
      <c r="F62" s="17">
        <f t="shared" si="5"/>
        <v>12379</v>
      </c>
      <c r="G62" s="20">
        <f t="shared" si="8"/>
        <v>5.9202600001299288E-2</v>
      </c>
      <c r="J62" s="20">
        <f t="shared" si="7"/>
        <v>5.9202600001299288E-2</v>
      </c>
      <c r="O62" s="20">
        <f t="shared" ref="O62:O97" ca="1" si="9">+C$11+C$12*F62</f>
        <v>9.2086987164923445E-2</v>
      </c>
      <c r="Q62" s="21">
        <f t="shared" si="6"/>
        <v>37811.917600000001</v>
      </c>
    </row>
    <row r="63" spans="1:17" s="20" customFormat="1" ht="12.75" customHeight="1">
      <c r="A63" s="34" t="s">
        <v>141</v>
      </c>
      <c r="B63" s="18"/>
      <c r="C63" s="19">
        <v>53081.838900000002</v>
      </c>
      <c r="D63" s="19">
        <v>1E-4</v>
      </c>
      <c r="E63" s="17">
        <f t="shared" si="4"/>
        <v>12979.148300863955</v>
      </c>
      <c r="F63" s="17">
        <f t="shared" si="5"/>
        <v>12979</v>
      </c>
      <c r="G63" s="20">
        <f t="shared" si="8"/>
        <v>6.2142599999788217E-2</v>
      </c>
      <c r="K63" s="20">
        <f>G63</f>
        <v>6.2142599999788217E-2</v>
      </c>
      <c r="O63" s="20">
        <f t="shared" ca="1" si="9"/>
        <v>8.7104488555910894E-2</v>
      </c>
      <c r="Q63" s="21">
        <f t="shared" si="6"/>
        <v>38063.338900000002</v>
      </c>
    </row>
    <row r="64" spans="1:17" s="20" customFormat="1" ht="12.75" customHeight="1">
      <c r="A64" s="68" t="s">
        <v>141</v>
      </c>
      <c r="B64" s="69" t="s">
        <v>143</v>
      </c>
      <c r="C64" s="68">
        <v>53111.80053</v>
      </c>
      <c r="D64" s="68">
        <v>5.0000000000000002E-5</v>
      </c>
      <c r="E64" s="17">
        <f t="shared" si="4"/>
        <v>13050.650549148442</v>
      </c>
      <c r="F64" s="17">
        <f t="shared" si="5"/>
        <v>13050.5</v>
      </c>
      <c r="G64" s="20">
        <f t="shared" si="8"/>
        <v>6.3084699999308214E-2</v>
      </c>
      <c r="J64" s="20">
        <f>G64</f>
        <v>6.3084699999308214E-2</v>
      </c>
      <c r="O64" s="20">
        <f t="shared" ca="1" si="9"/>
        <v>8.6510740805003566E-2</v>
      </c>
      <c r="Q64" s="21">
        <f t="shared" si="6"/>
        <v>38093.30053</v>
      </c>
    </row>
    <row r="65" spans="1:17" s="20" customFormat="1" ht="12.75" customHeight="1">
      <c r="A65" s="19" t="s">
        <v>142</v>
      </c>
      <c r="B65" s="26" t="s">
        <v>143</v>
      </c>
      <c r="C65" s="25">
        <v>53134.6371</v>
      </c>
      <c r="D65" s="19">
        <v>2.0000000000000001E-4</v>
      </c>
      <c r="E65" s="17">
        <f t="shared" si="4"/>
        <v>13105.149122760966</v>
      </c>
      <c r="F65" s="17">
        <f t="shared" si="5"/>
        <v>13105</v>
      </c>
      <c r="G65" s="20">
        <f t="shared" si="8"/>
        <v>6.2487000002874993E-2</v>
      </c>
      <c r="J65" s="20">
        <f>G65</f>
        <v>6.2487000002874993E-2</v>
      </c>
      <c r="O65" s="20">
        <f t="shared" ca="1" si="9"/>
        <v>8.605816384801826E-2</v>
      </c>
      <c r="Q65" s="21">
        <f t="shared" si="6"/>
        <v>38116.1371</v>
      </c>
    </row>
    <row r="66" spans="1:17" s="20" customFormat="1" ht="12.75" customHeight="1">
      <c r="A66" s="17" t="s">
        <v>146</v>
      </c>
      <c r="B66" s="33"/>
      <c r="C66" s="70">
        <v>53143.4378</v>
      </c>
      <c r="D66" s="32">
        <v>1.5E-3</v>
      </c>
      <c r="E66" s="17">
        <f t="shared" si="4"/>
        <v>13126.15164620436</v>
      </c>
      <c r="F66" s="17">
        <f t="shared" si="5"/>
        <v>13126</v>
      </c>
      <c r="G66" s="20">
        <f t="shared" si="8"/>
        <v>6.3544399999955203E-2</v>
      </c>
      <c r="J66" s="20">
        <f>G66</f>
        <v>6.3544399999955203E-2</v>
      </c>
      <c r="O66" s="20">
        <f t="shared" ca="1" si="9"/>
        <v>8.5883776396702818E-2</v>
      </c>
      <c r="Q66" s="21">
        <f t="shared" si="6"/>
        <v>38124.9378</v>
      </c>
    </row>
    <row r="67" spans="1:17" s="20" customFormat="1" ht="12.75" customHeight="1">
      <c r="A67" s="68" t="s">
        <v>179</v>
      </c>
      <c r="B67" s="69" t="s">
        <v>143</v>
      </c>
      <c r="C67" s="68">
        <v>53196.453000000001</v>
      </c>
      <c r="D67" s="68" t="s">
        <v>180</v>
      </c>
      <c r="E67" s="17">
        <f t="shared" si="4"/>
        <v>13252.670330042729</v>
      </c>
      <c r="F67" s="17">
        <f t="shared" si="5"/>
        <v>13252.5</v>
      </c>
      <c r="G67" s="20">
        <f t="shared" si="8"/>
        <v>7.1373500002664514E-2</v>
      </c>
      <c r="N67" s="20">
        <f>G67</f>
        <v>7.1373500002664514E-2</v>
      </c>
      <c r="O67" s="20">
        <f t="shared" ca="1" si="9"/>
        <v>8.4833299606636006E-2</v>
      </c>
      <c r="Q67" s="21">
        <f t="shared" si="6"/>
        <v>38177.953000000001</v>
      </c>
    </row>
    <row r="68" spans="1:17" s="20" customFormat="1" ht="12.75" customHeight="1">
      <c r="A68" s="68" t="s">
        <v>179</v>
      </c>
      <c r="B68" s="69" t="s">
        <v>143</v>
      </c>
      <c r="C68" s="68">
        <v>53222.423000000003</v>
      </c>
      <c r="D68" s="68" t="s">
        <v>180</v>
      </c>
      <c r="E68" s="17">
        <f t="shared" si="4"/>
        <v>13314.646710765284</v>
      </c>
      <c r="F68" s="17">
        <f t="shared" si="5"/>
        <v>13314.5</v>
      </c>
      <c r="G68" s="20">
        <f t="shared" si="8"/>
        <v>6.1476300004869699E-2</v>
      </c>
      <c r="N68" s="20">
        <f>G68</f>
        <v>6.1476300004869699E-2</v>
      </c>
      <c r="O68" s="20">
        <f t="shared" ca="1" si="9"/>
        <v>8.4318441417038051E-2</v>
      </c>
      <c r="Q68" s="21">
        <f t="shared" si="6"/>
        <v>38203.923000000003</v>
      </c>
    </row>
    <row r="69" spans="1:17" s="20" customFormat="1" ht="12.75" customHeight="1">
      <c r="A69" s="17" t="s">
        <v>150</v>
      </c>
      <c r="B69" s="33"/>
      <c r="C69" s="19">
        <v>53453.519899999999</v>
      </c>
      <c r="D69" s="19">
        <v>1E-4</v>
      </c>
      <c r="E69" s="17">
        <f t="shared" si="4"/>
        <v>13866.150347969815</v>
      </c>
      <c r="F69" s="17">
        <f t="shared" si="5"/>
        <v>13866</v>
      </c>
      <c r="G69" s="20">
        <f t="shared" si="8"/>
        <v>6.3000399997690693E-2</v>
      </c>
      <c r="J69" s="20">
        <f t="shared" ref="J69:J74" si="10">G69</f>
        <v>6.3000399997690693E-2</v>
      </c>
      <c r="O69" s="20">
        <f t="shared" ca="1" si="9"/>
        <v>7.9738694778920677E-2</v>
      </c>
      <c r="Q69" s="21">
        <f t="shared" si="6"/>
        <v>38435.019899999999</v>
      </c>
    </row>
    <row r="70" spans="1:17" s="20" customFormat="1" ht="12.75" customHeight="1">
      <c r="A70" s="31" t="s">
        <v>151</v>
      </c>
      <c r="B70" s="35" t="s">
        <v>143</v>
      </c>
      <c r="C70" s="22">
        <v>53463.578000000001</v>
      </c>
      <c r="D70" s="22">
        <v>5.0000000000000001E-4</v>
      </c>
      <c r="E70" s="17">
        <f t="shared" si="4"/>
        <v>13890.153606920359</v>
      </c>
      <c r="F70" s="17">
        <f t="shared" si="5"/>
        <v>13890</v>
      </c>
      <c r="G70" s="20">
        <f t="shared" si="8"/>
        <v>6.4365999998699408E-2</v>
      </c>
      <c r="J70" s="20">
        <f t="shared" si="10"/>
        <v>6.4365999998699408E-2</v>
      </c>
      <c r="O70" s="20">
        <f t="shared" ca="1" si="9"/>
        <v>7.953939483456017E-2</v>
      </c>
      <c r="Q70" s="21">
        <f t="shared" si="6"/>
        <v>38445.078000000001</v>
      </c>
    </row>
    <row r="71" spans="1:17" s="20" customFormat="1" ht="12.75" customHeight="1">
      <c r="A71" s="17" t="s">
        <v>148</v>
      </c>
      <c r="B71" s="18" t="s">
        <v>117</v>
      </c>
      <c r="C71" s="19">
        <v>53464.625</v>
      </c>
      <c r="D71" s="19">
        <v>3.0000000000000001E-3</v>
      </c>
      <c r="E71" s="17">
        <f t="shared" si="4"/>
        <v>13892.652231125843</v>
      </c>
      <c r="F71" s="17">
        <f t="shared" si="5"/>
        <v>13892.5</v>
      </c>
      <c r="G71" s="20">
        <f t="shared" si="8"/>
        <v>6.3789500003622379E-2</v>
      </c>
      <c r="J71" s="20">
        <f t="shared" si="10"/>
        <v>6.3789500003622379E-2</v>
      </c>
      <c r="O71" s="20">
        <f t="shared" ca="1" si="9"/>
        <v>7.9518634423689297E-2</v>
      </c>
      <c r="Q71" s="21">
        <f t="shared" si="6"/>
        <v>38446.125</v>
      </c>
    </row>
    <row r="72" spans="1:17" s="20" customFormat="1" ht="12.75" customHeight="1">
      <c r="A72" s="17" t="s">
        <v>148</v>
      </c>
      <c r="B72" s="18" t="s">
        <v>117</v>
      </c>
      <c r="C72" s="19">
        <v>53485.5795</v>
      </c>
      <c r="D72" s="19">
        <v>3.5000000000000001E-3</v>
      </c>
      <c r="E72" s="17">
        <f t="shared" si="4"/>
        <v>13942.659318913704</v>
      </c>
      <c r="F72" s="17">
        <f t="shared" si="5"/>
        <v>13942.5</v>
      </c>
      <c r="G72" s="20">
        <f t="shared" si="8"/>
        <v>6.6759499997715466E-2</v>
      </c>
      <c r="J72" s="20">
        <f t="shared" si="10"/>
        <v>6.6759499997715466E-2</v>
      </c>
      <c r="O72" s="20">
        <f t="shared" ca="1" si="9"/>
        <v>7.9103426206271574E-2</v>
      </c>
      <c r="Q72" s="21">
        <f t="shared" si="6"/>
        <v>38467.0795</v>
      </c>
    </row>
    <row r="73" spans="1:17" s="20" customFormat="1" ht="12.75" customHeight="1">
      <c r="A73" s="17" t="s">
        <v>150</v>
      </c>
      <c r="B73" s="18" t="s">
        <v>117</v>
      </c>
      <c r="C73" s="36">
        <v>53522.453300000001</v>
      </c>
      <c r="D73" s="19">
        <v>1.4E-3</v>
      </c>
      <c r="E73" s="17">
        <f t="shared" si="4"/>
        <v>14030.657188281721</v>
      </c>
      <c r="F73" s="17">
        <f t="shared" si="5"/>
        <v>14030.5</v>
      </c>
      <c r="G73" s="20">
        <f t="shared" si="8"/>
        <v>6.5866700002516154E-2</v>
      </c>
      <c r="J73" s="20">
        <f t="shared" si="10"/>
        <v>6.5866700002516154E-2</v>
      </c>
      <c r="O73" s="20">
        <f t="shared" ca="1" si="9"/>
        <v>7.8372659743616402E-2</v>
      </c>
      <c r="Q73" s="21">
        <f t="shared" si="6"/>
        <v>38503.953300000001</v>
      </c>
    </row>
    <row r="74" spans="1:17" s="20" customFormat="1" ht="12.75" customHeight="1">
      <c r="A74" s="17" t="s">
        <v>150</v>
      </c>
      <c r="B74" s="18" t="s">
        <v>117</v>
      </c>
      <c r="C74" s="19">
        <v>53621.345099999999</v>
      </c>
      <c r="D74" s="19">
        <v>2.0000000000000001E-4</v>
      </c>
      <c r="E74" s="17">
        <f t="shared" si="4"/>
        <v>14266.658568610501</v>
      </c>
      <c r="F74" s="17">
        <f t="shared" si="5"/>
        <v>14266.5</v>
      </c>
      <c r="G74" s="20">
        <f t="shared" si="8"/>
        <v>6.6445099997508805E-2</v>
      </c>
      <c r="J74" s="20">
        <f t="shared" si="10"/>
        <v>6.6445099997508805E-2</v>
      </c>
      <c r="O74" s="20">
        <f t="shared" ca="1" si="9"/>
        <v>7.6412876957404799E-2</v>
      </c>
      <c r="Q74" s="21">
        <f t="shared" si="6"/>
        <v>38602.845099999999</v>
      </c>
    </row>
    <row r="75" spans="1:17" s="20" customFormat="1" ht="12.75" customHeight="1">
      <c r="A75" s="50" t="s">
        <v>158</v>
      </c>
      <c r="B75" s="9" t="s">
        <v>143</v>
      </c>
      <c r="C75" s="37">
        <v>53813.8891</v>
      </c>
      <c r="D75" s="32">
        <v>1E-4</v>
      </c>
      <c r="E75" s="17">
        <f t="shared" si="4"/>
        <v>14726.157230522071</v>
      </c>
      <c r="F75" s="17">
        <f t="shared" si="5"/>
        <v>14726</v>
      </c>
      <c r="G75" s="20">
        <f t="shared" si="8"/>
        <v>6.5884399999049492E-2</v>
      </c>
      <c r="K75" s="20">
        <f>G75</f>
        <v>6.5884399999049492E-2</v>
      </c>
      <c r="O75" s="20">
        <f t="shared" ca="1" si="9"/>
        <v>7.2597113439336031E-2</v>
      </c>
      <c r="Q75" s="21">
        <f t="shared" si="6"/>
        <v>38795.3891</v>
      </c>
    </row>
    <row r="76" spans="1:17" s="20" customFormat="1" ht="12.75" customHeight="1">
      <c r="A76" s="50" t="s">
        <v>158</v>
      </c>
      <c r="B76" s="9" t="s">
        <v>143</v>
      </c>
      <c r="C76" s="37">
        <v>53829.812599999997</v>
      </c>
      <c r="D76" s="32">
        <v>1E-4</v>
      </c>
      <c r="E76" s="17">
        <f t="shared" si="4"/>
        <v>14764.158035236564</v>
      </c>
      <c r="F76" s="17">
        <f t="shared" si="5"/>
        <v>14764</v>
      </c>
      <c r="G76" s="20">
        <f t="shared" si="8"/>
        <v>6.6221599998243619E-2</v>
      </c>
      <c r="K76" s="20">
        <f>G76</f>
        <v>6.6221599998243619E-2</v>
      </c>
      <c r="O76" s="20">
        <f t="shared" ca="1" si="9"/>
        <v>7.2281555194098568E-2</v>
      </c>
      <c r="Q76" s="21">
        <f t="shared" si="6"/>
        <v>38811.312599999997</v>
      </c>
    </row>
    <row r="77" spans="1:17" s="20" customFormat="1" ht="12.75" customHeight="1">
      <c r="A77" s="17" t="s">
        <v>150</v>
      </c>
      <c r="B77" s="18" t="s">
        <v>117</v>
      </c>
      <c r="C77" s="19">
        <v>53846.361100000002</v>
      </c>
      <c r="D77" s="19">
        <v>6.9999999999999999E-4</v>
      </c>
      <c r="E77" s="17">
        <f t="shared" si="4"/>
        <v>14803.650377800579</v>
      </c>
      <c r="F77" s="17">
        <f t="shared" si="5"/>
        <v>14803.5</v>
      </c>
      <c r="G77" s="20">
        <f t="shared" si="8"/>
        <v>6.3012900005560368E-2</v>
      </c>
      <c r="J77" s="20">
        <f t="shared" ref="J77:J86" si="11">G77</f>
        <v>6.3012900005560368E-2</v>
      </c>
      <c r="O77" s="20">
        <f t="shared" ca="1" si="9"/>
        <v>7.1953540702338573E-2</v>
      </c>
      <c r="Q77" s="21">
        <f t="shared" si="6"/>
        <v>38827.861100000002</v>
      </c>
    </row>
    <row r="78" spans="1:17" s="20" customFormat="1" ht="12.75" customHeight="1">
      <c r="A78" s="13" t="s">
        <v>159</v>
      </c>
      <c r="B78" s="9" t="s">
        <v>143</v>
      </c>
      <c r="C78" s="16">
        <v>54157.492100000003</v>
      </c>
      <c r="D78" s="11">
        <v>5.0000000000000001E-4</v>
      </c>
      <c r="E78" s="17">
        <f t="shared" si="4"/>
        <v>15546.152238046587</v>
      </c>
      <c r="F78" s="17">
        <f t="shared" si="5"/>
        <v>15546</v>
      </c>
      <c r="G78" s="20">
        <f t="shared" si="8"/>
        <v>6.3792400003876537E-2</v>
      </c>
      <c r="J78" s="20">
        <f t="shared" si="11"/>
        <v>6.3792400003876537E-2</v>
      </c>
      <c r="O78" s="20">
        <f t="shared" ca="1" si="9"/>
        <v>6.5787698673685557E-2</v>
      </c>
      <c r="Q78" s="21">
        <f t="shared" si="6"/>
        <v>39138.992100000003</v>
      </c>
    </row>
    <row r="79" spans="1:17" s="20" customFormat="1" ht="12.75" customHeight="1">
      <c r="A79" s="13" t="s">
        <v>159</v>
      </c>
      <c r="B79" s="9" t="s">
        <v>143</v>
      </c>
      <c r="C79" s="16">
        <v>54207.361400000002</v>
      </c>
      <c r="D79" s="11">
        <v>1E-3</v>
      </c>
      <c r="E79" s="17">
        <f t="shared" si="4"/>
        <v>15665.163355611745</v>
      </c>
      <c r="F79" s="17">
        <f t="shared" si="5"/>
        <v>15665</v>
      </c>
      <c r="G79" s="20">
        <f t="shared" si="8"/>
        <v>6.8451000006461982E-2</v>
      </c>
      <c r="J79" s="20">
        <f t="shared" si="11"/>
        <v>6.8451000006461982E-2</v>
      </c>
      <c r="O79" s="20">
        <f t="shared" ca="1" si="9"/>
        <v>6.4799503116231394E-2</v>
      </c>
      <c r="Q79" s="21">
        <f t="shared" si="6"/>
        <v>39188.861400000002</v>
      </c>
    </row>
    <row r="80" spans="1:17" s="20" customFormat="1" ht="12.75" customHeight="1">
      <c r="A80" s="13" t="s">
        <v>159</v>
      </c>
      <c r="B80" s="9" t="s">
        <v>143</v>
      </c>
      <c r="C80" s="16">
        <v>54212.387000000002</v>
      </c>
      <c r="D80" s="11">
        <v>4.0000000000000002E-4</v>
      </c>
      <c r="E80" s="17">
        <f t="shared" si="4"/>
        <v>15677.156751798087</v>
      </c>
      <c r="F80" s="17">
        <f t="shared" si="5"/>
        <v>15677</v>
      </c>
      <c r="G80" s="20">
        <f t="shared" si="8"/>
        <v>6.5683799999533221E-2</v>
      </c>
      <c r="J80" s="20">
        <f t="shared" si="11"/>
        <v>6.5683799999533221E-2</v>
      </c>
      <c r="O80" s="20">
        <f t="shared" ca="1" si="9"/>
        <v>6.4699853144051134E-2</v>
      </c>
      <c r="Q80" s="21">
        <f t="shared" si="6"/>
        <v>39193.887000000002</v>
      </c>
    </row>
    <row r="81" spans="1:17" s="20" customFormat="1" ht="12.75" customHeight="1">
      <c r="A81" s="13" t="s">
        <v>159</v>
      </c>
      <c r="B81" s="9" t="s">
        <v>143</v>
      </c>
      <c r="C81" s="16">
        <v>54292.4257</v>
      </c>
      <c r="D81" s="11">
        <v>5.0000000000000001E-4</v>
      </c>
      <c r="E81" s="17">
        <f t="shared" si="4"/>
        <v>15868.16595255812</v>
      </c>
      <c r="F81" s="17">
        <f t="shared" si="5"/>
        <v>15868</v>
      </c>
      <c r="G81" s="20">
        <f t="shared" si="8"/>
        <v>6.9539199997961987E-2</v>
      </c>
      <c r="J81" s="20">
        <f t="shared" si="11"/>
        <v>6.9539199997961987E-2</v>
      </c>
      <c r="O81" s="20">
        <f t="shared" ca="1" si="9"/>
        <v>6.3113757753515493E-2</v>
      </c>
      <c r="Q81" s="21">
        <f t="shared" si="6"/>
        <v>39273.9257</v>
      </c>
    </row>
    <row r="82" spans="1:17" s="20" customFormat="1" ht="12.75" customHeight="1">
      <c r="A82" s="14" t="s">
        <v>160</v>
      </c>
      <c r="B82" s="9"/>
      <c r="C82" s="15">
        <v>54297.452299999997</v>
      </c>
      <c r="D82" s="8">
        <v>4.0000000000000002E-4</v>
      </c>
      <c r="E82" s="17">
        <f t="shared" si="4"/>
        <v>15880.161735205014</v>
      </c>
      <c r="F82" s="17">
        <f t="shared" si="5"/>
        <v>15880</v>
      </c>
      <c r="G82" s="20">
        <f t="shared" si="8"/>
        <v>6.7772000002150889E-2</v>
      </c>
      <c r="J82" s="20">
        <f t="shared" si="11"/>
        <v>6.7772000002150889E-2</v>
      </c>
      <c r="O82" s="20">
        <f t="shared" ca="1" si="9"/>
        <v>6.3014107781335232E-2</v>
      </c>
      <c r="Q82" s="21">
        <f t="shared" si="6"/>
        <v>39278.952299999997</v>
      </c>
    </row>
    <row r="83" spans="1:17" s="20" customFormat="1" ht="12.75" customHeight="1">
      <c r="A83" s="60" t="s">
        <v>163</v>
      </c>
      <c r="B83" s="61" t="s">
        <v>117</v>
      </c>
      <c r="C83" s="60">
        <v>54593.498599999999</v>
      </c>
      <c r="D83" s="60">
        <v>5.0000000000000001E-4</v>
      </c>
      <c r="E83" s="17">
        <f t="shared" si="4"/>
        <v>16586.664553853585</v>
      </c>
      <c r="F83" s="17">
        <f t="shared" si="5"/>
        <v>16586.5</v>
      </c>
      <c r="G83" s="20">
        <f t="shared" si="8"/>
        <v>6.8953100002545398E-2</v>
      </c>
      <c r="J83" s="20">
        <f t="shared" si="11"/>
        <v>6.8953100002545398E-2</v>
      </c>
      <c r="O83" s="20">
        <f t="shared" ca="1" si="9"/>
        <v>5.7147215669222956E-2</v>
      </c>
      <c r="Q83" s="21">
        <f t="shared" si="6"/>
        <v>39574.998599999999</v>
      </c>
    </row>
    <row r="84" spans="1:17" s="20" customFormat="1" ht="12.75" customHeight="1">
      <c r="A84" s="60" t="s">
        <v>162</v>
      </c>
      <c r="B84" s="61" t="s">
        <v>143</v>
      </c>
      <c r="C84" s="60">
        <v>54610.470699999998</v>
      </c>
      <c r="D84" s="60">
        <v>6.9999999999999999E-4</v>
      </c>
      <c r="E84" s="17">
        <f t="shared" si="4"/>
        <v>16627.167801110467</v>
      </c>
      <c r="F84" s="17">
        <f t="shared" si="5"/>
        <v>16627</v>
      </c>
      <c r="G84" s="20">
        <f t="shared" si="8"/>
        <v>7.0313800002622884E-2</v>
      </c>
      <c r="J84" s="20">
        <f t="shared" si="11"/>
        <v>7.0313800002622884E-2</v>
      </c>
      <c r="O84" s="20">
        <f t="shared" ca="1" si="9"/>
        <v>5.681089701311462E-2</v>
      </c>
      <c r="Q84" s="21">
        <f t="shared" si="6"/>
        <v>39591.970699999998</v>
      </c>
    </row>
    <row r="85" spans="1:17" s="20" customFormat="1" ht="12.75" customHeight="1">
      <c r="A85" s="60" t="s">
        <v>163</v>
      </c>
      <c r="B85" s="61" t="s">
        <v>143</v>
      </c>
      <c r="C85" s="60">
        <v>54670.387699999999</v>
      </c>
      <c r="D85" s="60">
        <v>2.9999999999999997E-4</v>
      </c>
      <c r="E85" s="17">
        <f t="shared" ref="E85:E97" si="12">+(C85-C$7)/C$8</f>
        <v>16770.157358436354</v>
      </c>
      <c r="F85" s="17">
        <f t="shared" ref="F85:F97" si="13">ROUND(2*E85,0)/2</f>
        <v>16770</v>
      </c>
      <c r="G85" s="20">
        <f t="shared" si="8"/>
        <v>6.593799999973271E-2</v>
      </c>
      <c r="J85" s="20">
        <f t="shared" si="11"/>
        <v>6.593799999973271E-2</v>
      </c>
      <c r="O85" s="20">
        <f t="shared" ca="1" si="9"/>
        <v>5.5623401511299964E-2</v>
      </c>
      <c r="Q85" s="21">
        <f t="shared" ref="Q85:Q97" si="14">+C85-15018.5</f>
        <v>39651.887699999999</v>
      </c>
    </row>
    <row r="86" spans="1:17" s="20" customFormat="1" ht="12.75" customHeight="1">
      <c r="A86" s="68" t="s">
        <v>169</v>
      </c>
      <c r="B86" s="69" t="s">
        <v>143</v>
      </c>
      <c r="C86" s="68">
        <v>54709.361499999999</v>
      </c>
      <c r="D86" s="68" t="s">
        <v>170</v>
      </c>
      <c r="E86" s="17">
        <f t="shared" si="12"/>
        <v>16863.166794978697</v>
      </c>
      <c r="F86" s="17">
        <f t="shared" si="13"/>
        <v>16863</v>
      </c>
      <c r="G86" s="20">
        <f t="shared" si="8"/>
        <v>6.9892200001049787E-2</v>
      </c>
      <c r="J86" s="20">
        <f t="shared" si="11"/>
        <v>6.9892200001049787E-2</v>
      </c>
      <c r="O86" s="20">
        <f t="shared" ca="1" si="9"/>
        <v>5.4851114226903003E-2</v>
      </c>
      <c r="Q86" s="21">
        <f t="shared" si="14"/>
        <v>39690.861499999999</v>
      </c>
    </row>
    <row r="87" spans="1:17" s="20" customFormat="1" ht="12.75" customHeight="1">
      <c r="A87" s="62" t="s">
        <v>164</v>
      </c>
      <c r="B87" s="63"/>
      <c r="C87" s="64">
        <v>54872.994700000003</v>
      </c>
      <c r="D87" s="64">
        <v>2.0000000000000001E-4</v>
      </c>
      <c r="E87" s="17">
        <f t="shared" si="12"/>
        <v>17253.670972955206</v>
      </c>
      <c r="F87" s="17">
        <f t="shared" si="13"/>
        <v>17253.5</v>
      </c>
      <c r="G87" s="20">
        <f t="shared" si="8"/>
        <v>7.1642900002188981E-2</v>
      </c>
      <c r="K87" s="20">
        <f>G87</f>
        <v>7.1642900002188981E-2</v>
      </c>
      <c r="O87" s="20">
        <f t="shared" ca="1" si="9"/>
        <v>5.1608338048870689E-2</v>
      </c>
      <c r="Q87" s="21">
        <f t="shared" si="14"/>
        <v>39854.494700000003</v>
      </c>
    </row>
    <row r="88" spans="1:17" s="20" customFormat="1" ht="12.75" customHeight="1">
      <c r="A88" s="68" t="s">
        <v>172</v>
      </c>
      <c r="B88" s="69" t="s">
        <v>117</v>
      </c>
      <c r="C88" s="68">
        <v>54932.498299999999</v>
      </c>
      <c r="D88" s="68" t="s">
        <v>170</v>
      </c>
      <c r="E88" s="17">
        <f t="shared" si="12"/>
        <v>17395.673967485909</v>
      </c>
      <c r="F88" s="17">
        <f t="shared" si="13"/>
        <v>17395.5</v>
      </c>
      <c r="G88" s="20">
        <f t="shared" si="8"/>
        <v>7.2897700003522914E-2</v>
      </c>
      <c r="J88" s="20">
        <f>G88</f>
        <v>7.2897700003522914E-2</v>
      </c>
      <c r="O88" s="20">
        <f t="shared" ca="1" si="9"/>
        <v>5.0429146711404388E-2</v>
      </c>
      <c r="Q88" s="21">
        <f t="shared" si="14"/>
        <v>39913.998299999999</v>
      </c>
    </row>
    <row r="89" spans="1:17" s="20" customFormat="1" ht="12.75" customHeight="1">
      <c r="A89" s="68" t="s">
        <v>169</v>
      </c>
      <c r="B89" s="69" t="s">
        <v>117</v>
      </c>
      <c r="C89" s="68">
        <v>54940.4614</v>
      </c>
      <c r="D89" s="68" t="s">
        <v>171</v>
      </c>
      <c r="E89" s="17">
        <f t="shared" si="12"/>
        <v>17414.677591564916</v>
      </c>
      <c r="F89" s="17">
        <f t="shared" si="13"/>
        <v>17414.5</v>
      </c>
      <c r="G89" s="20">
        <f t="shared" si="8"/>
        <v>7.4416299998119939E-2</v>
      </c>
      <c r="J89" s="20">
        <f>G89</f>
        <v>7.4416299998119939E-2</v>
      </c>
      <c r="O89" s="20">
        <f t="shared" ca="1" si="9"/>
        <v>5.0271367588785643E-2</v>
      </c>
      <c r="Q89" s="21">
        <f t="shared" si="14"/>
        <v>39921.9614</v>
      </c>
    </row>
    <row r="90" spans="1:17" s="20" customFormat="1" ht="12.75" customHeight="1">
      <c r="A90" s="64" t="s">
        <v>165</v>
      </c>
      <c r="B90" s="63" t="s">
        <v>143</v>
      </c>
      <c r="C90" s="64">
        <v>55010.647599999997</v>
      </c>
      <c r="D90" s="64">
        <v>1E-4</v>
      </c>
      <c r="E90" s="17">
        <f t="shared" si="12"/>
        <v>17582.17418966538</v>
      </c>
      <c r="F90" s="17">
        <f t="shared" si="13"/>
        <v>17582</v>
      </c>
      <c r="G90" s="20">
        <f t="shared" si="8"/>
        <v>7.29907999993884E-2</v>
      </c>
      <c r="J90" s="20">
        <f>G90</f>
        <v>7.29907999993884E-2</v>
      </c>
      <c r="O90" s="20">
        <f t="shared" ca="1" si="9"/>
        <v>4.8880420060436303E-2</v>
      </c>
      <c r="Q90" s="21">
        <f t="shared" si="14"/>
        <v>39992.147599999997</v>
      </c>
    </row>
    <row r="91" spans="1:17" s="20" customFormat="1" ht="12.75" customHeight="1">
      <c r="A91" s="68" t="s">
        <v>172</v>
      </c>
      <c r="B91" s="69" t="s">
        <v>143</v>
      </c>
      <c r="C91" s="68">
        <v>55340.427100000001</v>
      </c>
      <c r="D91" s="68" t="s">
        <v>171</v>
      </c>
      <c r="E91" s="17">
        <f t="shared" si="12"/>
        <v>18369.179959649729</v>
      </c>
      <c r="F91" s="17">
        <f t="shared" si="13"/>
        <v>18369</v>
      </c>
      <c r="G91" s="20">
        <f t="shared" si="8"/>
        <v>7.5408600001537707E-2</v>
      </c>
      <c r="J91" s="20">
        <f>G91</f>
        <v>7.5408600001537707E-2</v>
      </c>
      <c r="O91" s="20">
        <f t="shared" ca="1" si="9"/>
        <v>4.2345042718281517E-2</v>
      </c>
      <c r="Q91" s="21">
        <f t="shared" si="14"/>
        <v>40321.927100000001</v>
      </c>
    </row>
    <row r="92" spans="1:17" s="20" customFormat="1" ht="12.75" customHeight="1">
      <c r="A92" s="67" t="s">
        <v>168</v>
      </c>
      <c r="B92" s="59" t="s">
        <v>143</v>
      </c>
      <c r="C92" s="58">
        <v>55376.463320000003</v>
      </c>
      <c r="D92" s="58">
        <v>1E-4</v>
      </c>
      <c r="E92" s="17">
        <f t="shared" si="12"/>
        <v>18455.178977382569</v>
      </c>
      <c r="F92" s="17">
        <f t="shared" si="13"/>
        <v>18455</v>
      </c>
      <c r="G92" s="20">
        <f t="shared" ref="G92:G97" si="15">+C92-(C$7+F92*C$8)</f>
        <v>7.4997000003349967E-2</v>
      </c>
      <c r="N92" s="20">
        <f>G92</f>
        <v>7.4997000003349967E-2</v>
      </c>
      <c r="O92" s="20">
        <f t="shared" ca="1" si="9"/>
        <v>4.1630884584323069E-2</v>
      </c>
      <c r="Q92" s="21">
        <f t="shared" si="14"/>
        <v>40357.963320000003</v>
      </c>
    </row>
    <row r="93" spans="1:17" s="20" customFormat="1" ht="12.75" customHeight="1">
      <c r="A93" s="68" t="s">
        <v>172</v>
      </c>
      <c r="B93" s="69" t="s">
        <v>117</v>
      </c>
      <c r="C93" s="68">
        <v>55388.406999999999</v>
      </c>
      <c r="D93" s="68" t="s">
        <v>173</v>
      </c>
      <c r="E93" s="17">
        <f t="shared" si="12"/>
        <v>18483.682098634326</v>
      </c>
      <c r="F93" s="17">
        <f t="shared" si="13"/>
        <v>18483.5</v>
      </c>
      <c r="G93" s="20">
        <f t="shared" si="15"/>
        <v>7.6304900001559872E-2</v>
      </c>
      <c r="J93" s="20">
        <f>G93</f>
        <v>7.6304900001559872E-2</v>
      </c>
      <c r="O93" s="20">
        <f t="shared" ca="1" si="9"/>
        <v>4.1394215900394965E-2</v>
      </c>
      <c r="Q93" s="21">
        <f t="shared" si="14"/>
        <v>40369.906999999999</v>
      </c>
    </row>
    <row r="94" spans="1:17" s="20" customFormat="1" ht="12.75" customHeight="1">
      <c r="A94" s="68" t="s">
        <v>172</v>
      </c>
      <c r="B94" s="69" t="s">
        <v>117</v>
      </c>
      <c r="C94" s="68">
        <v>55393.436600000001</v>
      </c>
      <c r="D94" s="68" t="s">
        <v>174</v>
      </c>
      <c r="E94" s="17">
        <f t="shared" si="12"/>
        <v>18495.685040662906</v>
      </c>
      <c r="F94" s="17">
        <f t="shared" si="13"/>
        <v>18495.5</v>
      </c>
      <c r="G94" s="20">
        <f t="shared" si="15"/>
        <v>7.7537700002721976E-2</v>
      </c>
      <c r="J94" s="20">
        <f>G94</f>
        <v>7.7537700002721976E-2</v>
      </c>
      <c r="O94" s="20">
        <f t="shared" ca="1" si="9"/>
        <v>4.1294565928214705E-2</v>
      </c>
      <c r="Q94" s="21">
        <f t="shared" si="14"/>
        <v>40374.936600000001</v>
      </c>
    </row>
    <row r="95" spans="1:17" s="20" customFormat="1" ht="12.75" customHeight="1">
      <c r="A95" s="68" t="s">
        <v>175</v>
      </c>
      <c r="B95" s="69" t="s">
        <v>143</v>
      </c>
      <c r="C95" s="68">
        <v>55653.864200000004</v>
      </c>
      <c r="D95" s="68">
        <v>2.0000000000000001E-4</v>
      </c>
      <c r="E95" s="17">
        <f t="shared" si="12"/>
        <v>19117.185236591326</v>
      </c>
      <c r="F95" s="17">
        <f t="shared" si="13"/>
        <v>19117</v>
      </c>
      <c r="G95" s="20">
        <f t="shared" si="15"/>
        <v>7.7619800002139527E-2</v>
      </c>
      <c r="J95" s="20">
        <f>G95</f>
        <v>7.7619800002139527E-2</v>
      </c>
      <c r="O95" s="20">
        <f t="shared" ca="1" si="9"/>
        <v>3.6133527785712549E-2</v>
      </c>
      <c r="Q95" s="21">
        <f t="shared" si="14"/>
        <v>40635.364200000004</v>
      </c>
    </row>
    <row r="96" spans="1:17" s="20" customFormat="1" ht="12.75" customHeight="1">
      <c r="A96" s="68" t="s">
        <v>176</v>
      </c>
      <c r="B96" s="69" t="s">
        <v>143</v>
      </c>
      <c r="C96" s="68">
        <v>55669.368999999999</v>
      </c>
      <c r="D96" s="68" t="s">
        <v>177</v>
      </c>
      <c r="E96" s="17">
        <f t="shared" si="12"/>
        <v>19154.186830269675</v>
      </c>
      <c r="F96" s="17">
        <f t="shared" si="13"/>
        <v>19154</v>
      </c>
      <c r="G96" s="20">
        <f t="shared" si="15"/>
        <v>7.8287600001203828E-2</v>
      </c>
      <c r="J96" s="20">
        <f>G96</f>
        <v>7.8287600001203828E-2</v>
      </c>
      <c r="O96" s="20">
        <f t="shared" ca="1" si="9"/>
        <v>3.5826273704823441E-2</v>
      </c>
      <c r="Q96" s="21">
        <f t="shared" si="14"/>
        <v>40650.868999999999</v>
      </c>
    </row>
    <row r="97" spans="1:17" s="20" customFormat="1" ht="12.75" customHeight="1">
      <c r="A97" s="68" t="s">
        <v>176</v>
      </c>
      <c r="B97" s="69" t="s">
        <v>143</v>
      </c>
      <c r="C97" s="68">
        <v>55705.405700000003</v>
      </c>
      <c r="D97" s="68" t="s">
        <v>178</v>
      </c>
      <c r="E97" s="17">
        <f t="shared" si="12"/>
        <v>19240.186993503587</v>
      </c>
      <c r="F97" s="17">
        <f t="shared" si="13"/>
        <v>19240</v>
      </c>
      <c r="G97" s="20">
        <f t="shared" si="15"/>
        <v>7.8356000005442183E-2</v>
      </c>
      <c r="J97" s="20">
        <f>G97</f>
        <v>7.8356000005442183E-2</v>
      </c>
      <c r="O97" s="20">
        <f t="shared" ca="1" si="9"/>
        <v>3.5112115570864966E-2</v>
      </c>
      <c r="Q97" s="21">
        <f t="shared" si="14"/>
        <v>40686.905700000003</v>
      </c>
    </row>
    <row r="98" spans="1:17" s="20" customFormat="1" ht="12.75" customHeight="1">
      <c r="A98" s="183" t="s">
        <v>532</v>
      </c>
      <c r="B98" s="184" t="s">
        <v>143</v>
      </c>
      <c r="C98" s="185">
        <v>58189.868000000002</v>
      </c>
      <c r="D98" s="183">
        <v>2.0000000000000001E-4</v>
      </c>
      <c r="E98" s="17">
        <f t="shared" ref="E98:E100" si="16">+(C98-C$7)/C$8</f>
        <v>25169.258283285286</v>
      </c>
      <c r="F98" s="17">
        <f t="shared" ref="F98:F100" si="17">ROUND(2*E98,0)/2</f>
        <v>25169.5</v>
      </c>
      <c r="G98" s="20">
        <f t="shared" ref="G98:G100" si="18">+C98-(C$7+F98*C$8)</f>
        <v>-0.10128669999539852</v>
      </c>
      <c r="J98" s="20">
        <f t="shared" ref="J98:J100" si="19">G98</f>
        <v>-0.10128669999539852</v>
      </c>
      <c r="O98" s="20">
        <f t="shared" ref="O98:O100" ca="1" si="20">+C$11+C$12*F98</f>
        <v>-1.4127426932701526E-2</v>
      </c>
      <c r="Q98" s="21">
        <f t="shared" ref="Q98:Q100" si="21">+C98-15018.5</f>
        <v>43171.368000000002</v>
      </c>
    </row>
    <row r="99" spans="1:17" s="20" customFormat="1" ht="12.75" customHeight="1">
      <c r="A99" s="183" t="s">
        <v>533</v>
      </c>
      <c r="B99" s="184" t="s">
        <v>143</v>
      </c>
      <c r="C99" s="185">
        <v>59328.399299999997</v>
      </c>
      <c r="D99" s="183">
        <v>2.9999999999999997E-4</v>
      </c>
      <c r="E99" s="17">
        <f t="shared" si="16"/>
        <v>27886.318326155651</v>
      </c>
      <c r="F99" s="17">
        <f t="shared" si="17"/>
        <v>27886.5</v>
      </c>
      <c r="G99" s="20">
        <f t="shared" si="18"/>
        <v>-7.6126899999508169E-2</v>
      </c>
      <c r="J99" s="20">
        <f t="shared" si="19"/>
        <v>-7.6126899999508169E-2</v>
      </c>
      <c r="O99" s="20">
        <f t="shared" ca="1" si="20"/>
        <v>-3.668984146717999E-2</v>
      </c>
      <c r="Q99" s="21">
        <f t="shared" si="21"/>
        <v>44309.899299999997</v>
      </c>
    </row>
    <row r="100" spans="1:17" s="20" customFormat="1" ht="12.75" customHeight="1">
      <c r="A100" s="183" t="s">
        <v>534</v>
      </c>
      <c r="B100" s="184" t="s">
        <v>117</v>
      </c>
      <c r="C100" s="185">
        <v>59633.461199999998</v>
      </c>
      <c r="D100" s="183">
        <v>2.0000000000000001E-4</v>
      </c>
      <c r="E100" s="17">
        <f t="shared" si="16"/>
        <v>28614.336518621789</v>
      </c>
      <c r="F100" s="17">
        <f t="shared" si="17"/>
        <v>28614.5</v>
      </c>
      <c r="G100" s="20">
        <f t="shared" si="18"/>
        <v>-6.8503700000292156E-2</v>
      </c>
      <c r="J100" s="20">
        <f t="shared" si="19"/>
        <v>-6.8503700000292156E-2</v>
      </c>
      <c r="O100" s="20">
        <f t="shared" ca="1" si="20"/>
        <v>-4.2735273112781885E-2</v>
      </c>
      <c r="Q100" s="21">
        <f t="shared" si="21"/>
        <v>44614.961199999998</v>
      </c>
    </row>
    <row r="101" spans="1:17" s="20" customFormat="1" ht="12.75" customHeight="1">
      <c r="A101" s="65"/>
      <c r="B101" s="66"/>
      <c r="C101" s="65"/>
      <c r="D101" s="65"/>
      <c r="E101" s="17"/>
      <c r="F101" s="17"/>
      <c r="Q101" s="21"/>
    </row>
    <row r="102" spans="1:17" s="20" customFormat="1" ht="12.75" customHeight="1">
      <c r="A102" s="65"/>
      <c r="B102" s="66"/>
      <c r="C102" s="65"/>
      <c r="D102" s="65"/>
      <c r="E102" s="17"/>
      <c r="F102" s="17"/>
      <c r="Q102" s="21"/>
    </row>
    <row r="103" spans="1:17" s="20" customFormat="1" ht="12.75" customHeight="1">
      <c r="A103" s="17"/>
      <c r="B103" s="18"/>
      <c r="C103" s="17"/>
      <c r="D103" s="17"/>
      <c r="E103" s="17"/>
      <c r="F103" s="17"/>
    </row>
    <row r="104" spans="1:17" s="20" customFormat="1" ht="12.75" customHeight="1">
      <c r="A104" s="17"/>
      <c r="B104" s="18"/>
      <c r="C104" s="17"/>
      <c r="D104" s="17"/>
      <c r="E104" s="17"/>
      <c r="F104" s="17"/>
    </row>
    <row r="105" spans="1:17" s="20" customFormat="1" ht="12.75" customHeight="1">
      <c r="A105" s="17"/>
      <c r="B105" s="18"/>
      <c r="C105" s="17"/>
      <c r="D105" s="17"/>
      <c r="E105" s="17"/>
      <c r="F105" s="17"/>
    </row>
    <row r="106" spans="1:17" s="20" customFormat="1" ht="12.75" customHeight="1">
      <c r="A106" s="17"/>
      <c r="B106" s="18"/>
      <c r="C106" s="17"/>
      <c r="D106" s="17"/>
      <c r="E106" s="17"/>
      <c r="F106" s="17"/>
    </row>
    <row r="107" spans="1:17" s="20" customFormat="1" ht="12.75" customHeight="1">
      <c r="A107" s="17"/>
      <c r="B107" s="18"/>
      <c r="C107" s="17"/>
      <c r="D107" s="17"/>
      <c r="E107" s="17"/>
      <c r="F107" s="17"/>
    </row>
    <row r="108" spans="1:17" s="20" customFormat="1" ht="12.75" customHeight="1">
      <c r="A108" s="17"/>
      <c r="B108" s="18"/>
      <c r="C108" s="17"/>
      <c r="D108" s="17"/>
      <c r="E108" s="17"/>
      <c r="F108" s="17"/>
    </row>
    <row r="109" spans="1:17" s="20" customFormat="1" ht="12.75" customHeight="1">
      <c r="A109" s="17"/>
      <c r="B109" s="18"/>
      <c r="C109" s="17"/>
      <c r="D109" s="17"/>
      <c r="E109" s="17"/>
      <c r="F109" s="17"/>
    </row>
    <row r="110" spans="1:17" s="20" customFormat="1" ht="12.75" customHeight="1">
      <c r="A110" s="17"/>
      <c r="B110" s="18"/>
      <c r="C110" s="17"/>
      <c r="D110" s="17"/>
      <c r="E110" s="17"/>
      <c r="F110" s="17"/>
    </row>
    <row r="111" spans="1:17" s="20" customFormat="1" ht="12.75" customHeight="1">
      <c r="A111" s="17"/>
      <c r="B111" s="18"/>
      <c r="C111" s="17"/>
      <c r="D111" s="17"/>
      <c r="E111" s="17"/>
      <c r="F111" s="17"/>
    </row>
    <row r="112" spans="1:17" s="20" customFormat="1" ht="12.75" customHeight="1">
      <c r="A112" s="17"/>
      <c r="B112" s="18"/>
      <c r="C112" s="17"/>
      <c r="D112" s="17"/>
      <c r="E112" s="17"/>
      <c r="F112" s="17"/>
    </row>
    <row r="113" spans="1:6" s="20" customFormat="1" ht="12.75" customHeight="1">
      <c r="A113" s="17"/>
      <c r="B113" s="18"/>
      <c r="C113" s="17"/>
      <c r="D113" s="17"/>
      <c r="E113" s="17"/>
      <c r="F113" s="17"/>
    </row>
    <row r="114" spans="1:6" s="20" customFormat="1" ht="12.75" customHeight="1">
      <c r="A114" s="17"/>
      <c r="B114" s="18"/>
      <c r="C114" s="17"/>
      <c r="D114" s="17"/>
      <c r="E114" s="17"/>
      <c r="F114" s="17"/>
    </row>
    <row r="115" spans="1:6" s="20" customFormat="1" ht="12.75" customHeight="1">
      <c r="A115" s="17"/>
      <c r="B115" s="18"/>
      <c r="C115" s="17"/>
      <c r="D115" s="17"/>
      <c r="E115" s="17"/>
      <c r="F115" s="17"/>
    </row>
    <row r="116" spans="1:6" s="20" customFormat="1" ht="12.75" customHeight="1">
      <c r="A116" s="17"/>
      <c r="B116" s="18"/>
      <c r="C116" s="17"/>
      <c r="D116" s="17"/>
      <c r="E116" s="17"/>
      <c r="F116" s="17"/>
    </row>
    <row r="117" spans="1:6" s="20" customFormat="1" ht="12.75" customHeight="1">
      <c r="A117" s="17"/>
      <c r="B117" s="18"/>
      <c r="C117" s="17"/>
      <c r="D117" s="17"/>
      <c r="E117" s="17"/>
      <c r="F117" s="17"/>
    </row>
    <row r="118" spans="1:6" s="20" customFormat="1" ht="12.75" customHeight="1">
      <c r="A118" s="17"/>
      <c r="B118" s="18"/>
      <c r="C118" s="17"/>
      <c r="D118" s="17"/>
      <c r="E118" s="17"/>
      <c r="F118" s="17"/>
    </row>
    <row r="119" spans="1:6" s="20" customFormat="1" ht="12.75" customHeight="1">
      <c r="A119" s="17"/>
      <c r="B119" s="18"/>
      <c r="C119" s="17"/>
      <c r="D119" s="17"/>
      <c r="E119" s="17"/>
      <c r="F119" s="17"/>
    </row>
    <row r="120" spans="1:6" s="20" customFormat="1" ht="12.75" customHeight="1">
      <c r="A120" s="17"/>
      <c r="B120" s="18"/>
      <c r="C120" s="17"/>
      <c r="D120" s="17"/>
      <c r="E120" s="17"/>
      <c r="F120" s="17"/>
    </row>
    <row r="121" spans="1:6" s="20" customFormat="1" ht="12.75" customHeight="1">
      <c r="A121" s="17"/>
      <c r="B121" s="18"/>
      <c r="C121" s="17"/>
      <c r="D121" s="17"/>
      <c r="E121" s="17"/>
      <c r="F121" s="17"/>
    </row>
    <row r="122" spans="1:6" s="20" customFormat="1" ht="12.75" customHeight="1">
      <c r="A122" s="17"/>
      <c r="B122" s="18"/>
      <c r="C122" s="17"/>
      <c r="D122" s="17"/>
      <c r="E122" s="17"/>
      <c r="F122" s="17"/>
    </row>
    <row r="123" spans="1:6" s="20" customFormat="1" ht="12.75" customHeight="1">
      <c r="A123" s="17"/>
      <c r="B123" s="18"/>
      <c r="C123" s="17"/>
      <c r="D123" s="17"/>
      <c r="E123" s="17"/>
      <c r="F123" s="17"/>
    </row>
    <row r="124" spans="1:6" s="20" customFormat="1" ht="12.75" customHeight="1">
      <c r="A124" s="17"/>
      <c r="B124" s="18"/>
      <c r="C124" s="17"/>
      <c r="D124" s="17"/>
      <c r="E124" s="17"/>
      <c r="F124" s="17"/>
    </row>
    <row r="125" spans="1:6" s="20" customFormat="1" ht="12.75" customHeight="1">
      <c r="A125" s="17"/>
      <c r="B125" s="18"/>
      <c r="C125" s="17"/>
      <c r="D125" s="17"/>
      <c r="E125" s="17"/>
      <c r="F125" s="17"/>
    </row>
    <row r="126" spans="1:6" s="20" customFormat="1" ht="12.75" customHeight="1">
      <c r="A126" s="17"/>
      <c r="B126" s="18"/>
      <c r="C126" s="17"/>
      <c r="D126" s="17"/>
      <c r="E126" s="17"/>
      <c r="F126" s="17"/>
    </row>
    <row r="127" spans="1:6" s="20" customFormat="1" ht="12.75" customHeight="1">
      <c r="A127" s="17"/>
      <c r="B127" s="18"/>
      <c r="C127" s="17"/>
      <c r="D127" s="17"/>
      <c r="E127" s="17"/>
      <c r="F127" s="17"/>
    </row>
    <row r="128" spans="1:6" s="20" customFormat="1" ht="12.75" customHeight="1">
      <c r="A128" s="17"/>
      <c r="B128" s="18"/>
      <c r="C128" s="17"/>
      <c r="D128" s="17"/>
      <c r="E128" s="17"/>
      <c r="F128" s="17"/>
    </row>
    <row r="129" spans="1:6" s="20" customFormat="1" ht="12.75" customHeight="1">
      <c r="A129" s="17"/>
      <c r="B129" s="18"/>
      <c r="C129" s="17"/>
      <c r="D129" s="17"/>
      <c r="E129" s="17"/>
      <c r="F129" s="17"/>
    </row>
    <row r="130" spans="1:6" s="20" customFormat="1" ht="12.75" customHeight="1">
      <c r="A130" s="17"/>
      <c r="B130" s="18"/>
      <c r="C130" s="17"/>
      <c r="D130" s="17"/>
      <c r="E130" s="17"/>
      <c r="F130" s="17"/>
    </row>
    <row r="131" spans="1:6" s="20" customFormat="1" ht="12.75" customHeight="1">
      <c r="A131" s="17"/>
      <c r="B131" s="18"/>
      <c r="C131" s="17"/>
      <c r="D131" s="17"/>
      <c r="E131" s="17"/>
      <c r="F131" s="17"/>
    </row>
    <row r="132" spans="1:6" s="20" customFormat="1" ht="12.75" customHeight="1">
      <c r="A132" s="17"/>
      <c r="B132" s="18"/>
      <c r="C132" s="17"/>
      <c r="D132" s="17"/>
      <c r="E132" s="17"/>
      <c r="F132" s="17"/>
    </row>
    <row r="133" spans="1:6" s="20" customFormat="1" ht="12.75" customHeight="1">
      <c r="A133" s="17"/>
      <c r="B133" s="18"/>
      <c r="C133" s="17"/>
      <c r="D133" s="17"/>
      <c r="E133" s="17"/>
      <c r="F133" s="17"/>
    </row>
    <row r="134" spans="1:6" s="20" customFormat="1" ht="12.75" customHeight="1">
      <c r="A134" s="17"/>
      <c r="B134" s="18"/>
      <c r="C134" s="17"/>
      <c r="D134" s="17"/>
      <c r="E134" s="17"/>
      <c r="F134" s="17"/>
    </row>
    <row r="135" spans="1:6" s="20" customFormat="1" ht="12.75" customHeight="1">
      <c r="A135" s="17"/>
      <c r="B135" s="18"/>
      <c r="C135" s="17"/>
      <c r="D135" s="17"/>
      <c r="E135" s="17"/>
      <c r="F135" s="17"/>
    </row>
    <row r="136" spans="1:6" s="20" customFormat="1" ht="12.75" customHeight="1">
      <c r="A136" s="17"/>
      <c r="B136" s="18"/>
      <c r="C136" s="17"/>
      <c r="D136" s="17"/>
      <c r="E136" s="17"/>
      <c r="F136" s="17"/>
    </row>
    <row r="137" spans="1:6" s="20" customFormat="1" ht="12.75" customHeight="1">
      <c r="A137" s="17"/>
      <c r="B137" s="18"/>
      <c r="C137" s="17"/>
      <c r="D137" s="17"/>
      <c r="E137" s="17"/>
      <c r="F137" s="17"/>
    </row>
    <row r="138" spans="1:6" s="20" customFormat="1" ht="12.75" customHeight="1">
      <c r="A138" s="17"/>
      <c r="B138" s="18"/>
      <c r="C138" s="17"/>
      <c r="D138" s="17"/>
      <c r="E138" s="17"/>
      <c r="F138" s="17"/>
    </row>
    <row r="139" spans="1:6" s="20" customFormat="1" ht="12.75" customHeight="1">
      <c r="A139" s="17"/>
      <c r="B139" s="18"/>
      <c r="C139" s="17"/>
      <c r="D139" s="17"/>
      <c r="E139" s="17"/>
      <c r="F139" s="17"/>
    </row>
    <row r="140" spans="1:6" s="20" customFormat="1" ht="12.75" customHeight="1">
      <c r="A140" s="17"/>
      <c r="B140" s="18"/>
      <c r="C140" s="17"/>
      <c r="D140" s="17"/>
      <c r="E140" s="17"/>
      <c r="F140" s="17"/>
    </row>
    <row r="141" spans="1:6" s="20" customFormat="1" ht="12.75" customHeight="1">
      <c r="A141" s="17"/>
      <c r="B141" s="18"/>
      <c r="C141" s="17"/>
      <c r="D141" s="17"/>
      <c r="E141" s="17"/>
      <c r="F141" s="17"/>
    </row>
    <row r="142" spans="1:6" s="20" customFormat="1" ht="12.75" customHeight="1">
      <c r="A142" s="17"/>
      <c r="B142" s="18"/>
      <c r="C142" s="17"/>
      <c r="D142" s="17"/>
      <c r="E142" s="17"/>
      <c r="F142" s="17"/>
    </row>
    <row r="143" spans="1:6" s="20" customFormat="1" ht="12.75" customHeight="1">
      <c r="A143" s="17"/>
      <c r="B143" s="18"/>
      <c r="C143" s="17"/>
      <c r="D143" s="17"/>
      <c r="E143" s="17"/>
      <c r="F143" s="17"/>
    </row>
    <row r="144" spans="1:6" s="20" customFormat="1" ht="12.75" customHeight="1">
      <c r="A144" s="17"/>
      <c r="B144" s="18"/>
      <c r="C144" s="17"/>
      <c r="D144" s="17"/>
      <c r="E144" s="17"/>
      <c r="F144" s="17"/>
    </row>
    <row r="145" spans="1:6" s="20" customFormat="1" ht="12.75" customHeight="1">
      <c r="A145" s="17"/>
      <c r="B145" s="18"/>
      <c r="C145" s="17"/>
      <c r="D145" s="17"/>
      <c r="E145" s="17"/>
      <c r="F145" s="17"/>
    </row>
    <row r="146" spans="1:6" s="20" customFormat="1" ht="12.75" customHeight="1">
      <c r="A146" s="17"/>
      <c r="B146" s="18"/>
      <c r="C146" s="17"/>
      <c r="D146" s="17"/>
      <c r="E146" s="17"/>
      <c r="F146" s="17"/>
    </row>
    <row r="147" spans="1:6" s="20" customFormat="1" ht="12.75" customHeight="1">
      <c r="A147" s="17"/>
      <c r="B147" s="18"/>
      <c r="C147" s="17"/>
      <c r="D147" s="17"/>
      <c r="E147" s="17"/>
      <c r="F147" s="17"/>
    </row>
    <row r="148" spans="1:6" s="20" customFormat="1" ht="12.75" customHeight="1">
      <c r="A148" s="17"/>
      <c r="B148" s="18"/>
      <c r="C148" s="17"/>
      <c r="D148" s="17"/>
      <c r="E148" s="17"/>
      <c r="F148" s="17"/>
    </row>
    <row r="149" spans="1:6" s="20" customFormat="1" ht="12.75" customHeight="1">
      <c r="A149" s="17"/>
      <c r="B149" s="18"/>
      <c r="C149" s="17"/>
      <c r="D149" s="17"/>
      <c r="E149" s="17"/>
      <c r="F149" s="17"/>
    </row>
    <row r="150" spans="1:6" s="20" customFormat="1" ht="12.75" customHeight="1">
      <c r="A150" s="17"/>
      <c r="B150" s="18"/>
      <c r="C150" s="17"/>
      <c r="D150" s="17"/>
      <c r="E150" s="17"/>
      <c r="F150" s="17"/>
    </row>
    <row r="151" spans="1:6" s="20" customFormat="1" ht="12.75" customHeight="1">
      <c r="A151" s="17"/>
      <c r="B151" s="18"/>
      <c r="C151" s="17"/>
      <c r="D151" s="17"/>
      <c r="E151" s="17"/>
      <c r="F151" s="17"/>
    </row>
    <row r="152" spans="1:6" s="20" customFormat="1" ht="12.75" customHeight="1">
      <c r="A152" s="17"/>
      <c r="B152" s="18"/>
      <c r="C152" s="17"/>
      <c r="D152" s="17"/>
      <c r="E152" s="17"/>
      <c r="F152" s="17"/>
    </row>
    <row r="153" spans="1:6" s="20" customFormat="1" ht="12.75" customHeight="1">
      <c r="A153" s="17"/>
      <c r="B153" s="18"/>
      <c r="C153" s="17"/>
      <c r="D153" s="17"/>
      <c r="E153" s="17"/>
      <c r="F153" s="17"/>
    </row>
    <row r="154" spans="1:6" s="20" customFormat="1" ht="12.75" customHeight="1">
      <c r="A154" s="17"/>
      <c r="B154" s="18"/>
      <c r="C154" s="17"/>
      <c r="D154" s="17"/>
      <c r="E154" s="17"/>
      <c r="F154" s="17"/>
    </row>
    <row r="155" spans="1:6" s="20" customFormat="1" ht="12.75" customHeight="1">
      <c r="A155" s="17"/>
      <c r="B155" s="18"/>
      <c r="C155" s="17"/>
      <c r="D155" s="17"/>
      <c r="E155" s="17"/>
      <c r="F155" s="17"/>
    </row>
    <row r="156" spans="1:6" s="20" customFormat="1" ht="12.75" customHeight="1">
      <c r="A156" s="17"/>
      <c r="B156" s="18"/>
      <c r="C156" s="17"/>
      <c r="D156" s="17"/>
      <c r="E156" s="17"/>
      <c r="F156" s="17"/>
    </row>
    <row r="157" spans="1:6" s="20" customFormat="1" ht="12.75" customHeight="1">
      <c r="A157" s="17"/>
      <c r="B157" s="18"/>
      <c r="C157" s="17"/>
      <c r="D157" s="17"/>
      <c r="E157" s="17"/>
      <c r="F157" s="17"/>
    </row>
    <row r="158" spans="1:6" s="20" customFormat="1" ht="12.75" customHeight="1">
      <c r="A158" s="17"/>
      <c r="B158" s="18"/>
      <c r="C158" s="17"/>
      <c r="D158" s="17"/>
      <c r="E158" s="17"/>
      <c r="F158" s="17"/>
    </row>
    <row r="159" spans="1:6" s="20" customFormat="1" ht="12.75" customHeight="1">
      <c r="A159" s="17"/>
      <c r="B159" s="18"/>
      <c r="C159" s="17"/>
      <c r="D159" s="17"/>
      <c r="E159" s="17"/>
      <c r="F159" s="17"/>
    </row>
    <row r="160" spans="1:6" s="20" customFormat="1" ht="12.75" customHeight="1">
      <c r="A160" s="17"/>
      <c r="B160" s="18"/>
      <c r="C160" s="17"/>
      <c r="D160" s="17"/>
      <c r="E160" s="17"/>
      <c r="F160" s="17"/>
    </row>
    <row r="161" spans="1:6" s="20" customFormat="1" ht="12.75" customHeight="1">
      <c r="A161" s="17"/>
      <c r="B161" s="18"/>
      <c r="C161" s="17"/>
      <c r="D161" s="17"/>
      <c r="E161" s="17"/>
      <c r="F161" s="17"/>
    </row>
    <row r="162" spans="1:6" s="20" customFormat="1" ht="12.75" customHeight="1">
      <c r="A162" s="17"/>
      <c r="B162" s="18"/>
      <c r="C162" s="17"/>
      <c r="D162" s="17"/>
      <c r="E162" s="17"/>
      <c r="F162" s="17"/>
    </row>
    <row r="163" spans="1:6" s="20" customFormat="1" ht="12.75" customHeight="1">
      <c r="A163" s="17"/>
      <c r="B163" s="18"/>
      <c r="C163" s="17"/>
      <c r="D163" s="17"/>
      <c r="E163" s="17"/>
      <c r="F163" s="17"/>
    </row>
    <row r="164" spans="1:6" s="20" customFormat="1" ht="12.75" customHeight="1">
      <c r="A164" s="17"/>
      <c r="B164" s="18"/>
      <c r="C164" s="17"/>
      <c r="D164" s="17"/>
      <c r="E164" s="17"/>
      <c r="F164" s="17"/>
    </row>
    <row r="165" spans="1:6" s="20" customFormat="1" ht="12.75" customHeight="1">
      <c r="A165" s="17"/>
      <c r="B165" s="18"/>
      <c r="C165" s="17"/>
      <c r="D165" s="17"/>
      <c r="E165" s="17"/>
      <c r="F165" s="17"/>
    </row>
    <row r="166" spans="1:6" s="20" customFormat="1" ht="12.75" customHeight="1">
      <c r="A166" s="17"/>
      <c r="B166" s="18"/>
      <c r="C166" s="17"/>
      <c r="D166" s="17"/>
      <c r="E166" s="17"/>
      <c r="F166" s="17"/>
    </row>
    <row r="167" spans="1:6" s="20" customFormat="1" ht="12.75" customHeight="1">
      <c r="A167" s="17"/>
      <c r="B167" s="18"/>
      <c r="C167" s="17"/>
      <c r="D167" s="17"/>
      <c r="E167" s="17"/>
      <c r="F167" s="17"/>
    </row>
    <row r="168" spans="1:6" s="20" customFormat="1" ht="12.75" customHeight="1">
      <c r="A168" s="17"/>
      <c r="B168" s="18"/>
      <c r="C168" s="17"/>
      <c r="D168" s="17"/>
      <c r="E168" s="17"/>
      <c r="F168" s="17"/>
    </row>
    <row r="169" spans="1:6" s="20" customFormat="1" ht="12.75" customHeight="1">
      <c r="A169" s="17"/>
      <c r="B169" s="18"/>
      <c r="C169" s="17"/>
      <c r="D169" s="17"/>
      <c r="E169" s="17"/>
      <c r="F169" s="17"/>
    </row>
    <row r="170" spans="1:6" s="20" customFormat="1" ht="12.75" customHeight="1">
      <c r="A170" s="17"/>
      <c r="B170" s="18"/>
      <c r="C170" s="17"/>
      <c r="D170" s="17"/>
      <c r="E170" s="17"/>
      <c r="F170" s="17"/>
    </row>
    <row r="171" spans="1:6" s="20" customFormat="1" ht="12.75" customHeight="1">
      <c r="A171" s="17"/>
      <c r="B171" s="18"/>
      <c r="C171" s="17"/>
      <c r="D171" s="17"/>
      <c r="E171" s="17"/>
      <c r="F171" s="17"/>
    </row>
    <row r="172" spans="1:6" s="20" customFormat="1" ht="12.75" customHeight="1">
      <c r="A172" s="17"/>
      <c r="B172" s="18"/>
      <c r="C172" s="17"/>
      <c r="D172" s="17"/>
      <c r="E172" s="17"/>
      <c r="F172" s="17"/>
    </row>
    <row r="173" spans="1:6" s="20" customFormat="1" ht="12.75" customHeight="1">
      <c r="A173" s="17"/>
      <c r="B173" s="18"/>
      <c r="C173" s="17"/>
      <c r="D173" s="17"/>
      <c r="E173" s="17"/>
      <c r="F173" s="17"/>
    </row>
    <row r="174" spans="1:6" s="20" customFormat="1" ht="12.75" customHeight="1">
      <c r="A174" s="17"/>
      <c r="B174" s="18"/>
      <c r="C174" s="17"/>
      <c r="D174" s="17"/>
      <c r="E174" s="17"/>
      <c r="F174" s="17"/>
    </row>
    <row r="175" spans="1:6" s="20" customFormat="1" ht="12.75" customHeight="1">
      <c r="A175" s="17"/>
      <c r="B175" s="18"/>
      <c r="C175" s="17"/>
      <c r="D175" s="17"/>
      <c r="E175" s="17"/>
      <c r="F175" s="17"/>
    </row>
    <row r="176" spans="1:6" s="20" customFormat="1" ht="12.75" customHeight="1">
      <c r="A176" s="17"/>
      <c r="B176" s="18"/>
      <c r="C176" s="17"/>
      <c r="D176" s="17"/>
      <c r="E176" s="17"/>
      <c r="F176" s="17"/>
    </row>
    <row r="177" spans="1:6" s="20" customFormat="1" ht="12.75" customHeight="1">
      <c r="A177" s="17"/>
      <c r="B177" s="18"/>
      <c r="C177" s="17"/>
      <c r="D177" s="17"/>
      <c r="E177" s="17"/>
      <c r="F177" s="17"/>
    </row>
    <row r="178" spans="1:6" s="20" customFormat="1" ht="12.75" customHeight="1">
      <c r="A178" s="17"/>
      <c r="B178" s="18"/>
      <c r="C178" s="17"/>
      <c r="D178" s="17"/>
      <c r="E178" s="17"/>
      <c r="F178" s="17"/>
    </row>
    <row r="179" spans="1:6" s="20" customFormat="1" ht="12.75" customHeight="1">
      <c r="A179" s="17"/>
      <c r="B179" s="18"/>
      <c r="C179" s="17"/>
      <c r="D179" s="17"/>
      <c r="E179" s="17"/>
      <c r="F179" s="17"/>
    </row>
    <row r="180" spans="1:6" s="20" customFormat="1" ht="12.75" customHeight="1">
      <c r="A180" s="17"/>
      <c r="B180" s="18"/>
      <c r="C180" s="17"/>
      <c r="D180" s="17"/>
      <c r="E180" s="17"/>
      <c r="F180" s="17"/>
    </row>
    <row r="181" spans="1:6" s="20" customFormat="1" ht="12.75" customHeight="1">
      <c r="A181" s="17"/>
      <c r="B181" s="18"/>
      <c r="C181" s="17"/>
      <c r="D181" s="17"/>
      <c r="E181" s="17"/>
      <c r="F181" s="17"/>
    </row>
    <row r="182" spans="1:6" s="20" customFormat="1" ht="12.75" customHeight="1">
      <c r="A182" s="17"/>
      <c r="B182" s="18"/>
      <c r="C182" s="17"/>
      <c r="D182" s="17"/>
      <c r="E182" s="17"/>
      <c r="F182" s="17"/>
    </row>
    <row r="183" spans="1:6" s="20" customFormat="1" ht="12.75" customHeight="1">
      <c r="A183" s="17"/>
      <c r="B183" s="18"/>
      <c r="C183" s="17"/>
      <c r="D183" s="17"/>
      <c r="E183" s="17"/>
      <c r="F183" s="17"/>
    </row>
    <row r="184" spans="1:6" s="20" customFormat="1" ht="12.75" customHeight="1">
      <c r="A184" s="17"/>
      <c r="B184" s="18"/>
      <c r="C184" s="17"/>
      <c r="D184" s="17"/>
      <c r="E184" s="17"/>
      <c r="F184" s="17"/>
    </row>
    <row r="185" spans="1:6" s="20" customFormat="1" ht="12.75" customHeight="1">
      <c r="A185" s="17"/>
      <c r="B185" s="18"/>
      <c r="C185" s="17"/>
      <c r="D185" s="17"/>
      <c r="E185" s="17"/>
      <c r="F185" s="17"/>
    </row>
    <row r="186" spans="1:6" s="20" customFormat="1" ht="12.75" customHeight="1">
      <c r="A186" s="17"/>
      <c r="B186" s="18"/>
      <c r="C186" s="17"/>
      <c r="D186" s="17"/>
      <c r="E186" s="17"/>
      <c r="F186" s="17"/>
    </row>
    <row r="187" spans="1:6" s="20" customFormat="1" ht="12.75" customHeight="1">
      <c r="A187" s="17"/>
      <c r="B187" s="18"/>
      <c r="C187" s="17"/>
      <c r="D187" s="17"/>
      <c r="E187" s="17"/>
      <c r="F187" s="17"/>
    </row>
    <row r="188" spans="1:6" s="20" customFormat="1" ht="12.75" customHeight="1">
      <c r="A188" s="17"/>
      <c r="B188" s="18"/>
      <c r="C188" s="17"/>
      <c r="D188" s="17"/>
      <c r="E188" s="17"/>
      <c r="F188" s="17"/>
    </row>
    <row r="189" spans="1:6" s="20" customFormat="1" ht="12.75" customHeight="1">
      <c r="A189" s="17"/>
      <c r="B189" s="18"/>
      <c r="C189" s="17"/>
      <c r="D189" s="17"/>
      <c r="E189" s="17"/>
      <c r="F189" s="17"/>
    </row>
    <row r="190" spans="1:6" s="20" customFormat="1" ht="12.75" customHeight="1">
      <c r="A190" s="17"/>
      <c r="B190" s="18"/>
      <c r="C190" s="17"/>
      <c r="D190" s="17"/>
      <c r="E190" s="17"/>
      <c r="F190" s="17"/>
    </row>
    <row r="191" spans="1:6" s="20" customFormat="1" ht="12.75" customHeight="1">
      <c r="A191" s="17"/>
      <c r="B191" s="18"/>
      <c r="C191" s="17"/>
      <c r="D191" s="17"/>
      <c r="E191" s="17"/>
      <c r="F191" s="17"/>
    </row>
    <row r="192" spans="1:6" s="20" customFormat="1" ht="12.75" customHeight="1">
      <c r="A192" s="17"/>
      <c r="B192" s="18"/>
      <c r="C192" s="17"/>
      <c r="D192" s="17"/>
      <c r="E192" s="17"/>
      <c r="F192" s="17"/>
    </row>
    <row r="193" spans="1:6" s="20" customFormat="1" ht="12.75" customHeight="1">
      <c r="A193" s="17"/>
      <c r="B193" s="18"/>
      <c r="C193" s="17"/>
      <c r="D193" s="17"/>
      <c r="E193" s="17"/>
      <c r="F193" s="17"/>
    </row>
    <row r="194" spans="1:6" s="20" customFormat="1" ht="12.75" customHeight="1">
      <c r="A194" s="17"/>
      <c r="B194" s="18"/>
      <c r="C194" s="17"/>
      <c r="D194" s="17"/>
      <c r="E194" s="17"/>
      <c r="F194" s="17"/>
    </row>
    <row r="195" spans="1:6" s="20" customFormat="1" ht="12.75" customHeight="1">
      <c r="A195" s="17"/>
      <c r="B195" s="18"/>
      <c r="C195" s="17"/>
      <c r="D195" s="17"/>
      <c r="E195" s="17"/>
      <c r="F195" s="17"/>
    </row>
    <row r="196" spans="1:6" s="20" customFormat="1" ht="12.75" customHeight="1">
      <c r="A196" s="17"/>
      <c r="B196" s="18"/>
      <c r="C196" s="17"/>
      <c r="D196" s="17"/>
      <c r="E196" s="17"/>
      <c r="F196" s="17"/>
    </row>
    <row r="197" spans="1:6" s="20" customFormat="1" ht="12.75" customHeight="1">
      <c r="A197" s="17"/>
      <c r="B197" s="18"/>
      <c r="C197" s="17"/>
      <c r="D197" s="17"/>
      <c r="E197" s="17"/>
      <c r="F197" s="17"/>
    </row>
    <row r="198" spans="1:6" s="20" customFormat="1" ht="12.75" customHeight="1">
      <c r="A198" s="17"/>
      <c r="B198" s="18"/>
      <c r="C198" s="17"/>
      <c r="D198" s="17"/>
      <c r="E198" s="17"/>
      <c r="F198" s="17"/>
    </row>
    <row r="199" spans="1:6" s="20" customFormat="1" ht="12.75" customHeight="1">
      <c r="A199" s="17"/>
      <c r="B199" s="18"/>
      <c r="C199" s="17"/>
      <c r="D199" s="17"/>
      <c r="E199" s="17"/>
      <c r="F199" s="17"/>
    </row>
    <row r="200" spans="1:6" s="20" customFormat="1" ht="12.75" customHeight="1">
      <c r="A200" s="17"/>
      <c r="B200" s="18"/>
      <c r="C200" s="17"/>
      <c r="D200" s="17"/>
      <c r="E200" s="17"/>
      <c r="F200" s="17"/>
    </row>
    <row r="201" spans="1:6" s="20" customFormat="1" ht="12.75" customHeight="1">
      <c r="A201" s="17"/>
      <c r="B201" s="18"/>
      <c r="C201" s="17"/>
      <c r="D201" s="17"/>
      <c r="E201" s="17"/>
      <c r="F201" s="17"/>
    </row>
    <row r="202" spans="1:6" s="20" customFormat="1" ht="12.75" customHeight="1">
      <c r="A202" s="17"/>
      <c r="B202" s="18"/>
      <c r="C202" s="17"/>
      <c r="D202" s="17"/>
      <c r="E202" s="17"/>
      <c r="F202" s="17"/>
    </row>
    <row r="203" spans="1:6" s="20" customFormat="1" ht="12.75" customHeight="1">
      <c r="A203" s="17"/>
      <c r="B203" s="18"/>
      <c r="C203" s="17"/>
      <c r="D203" s="17"/>
      <c r="E203" s="17"/>
      <c r="F203" s="17"/>
    </row>
    <row r="204" spans="1:6" s="20" customFormat="1" ht="12.75" customHeight="1">
      <c r="A204" s="17"/>
      <c r="B204" s="18"/>
      <c r="C204" s="17"/>
      <c r="D204" s="17"/>
      <c r="E204" s="17"/>
      <c r="F204" s="17"/>
    </row>
    <row r="205" spans="1:6" s="20" customFormat="1" ht="12.75" customHeight="1">
      <c r="A205" s="17"/>
      <c r="B205" s="18"/>
      <c r="C205" s="17"/>
      <c r="D205" s="17"/>
      <c r="E205" s="17"/>
      <c r="F205" s="17"/>
    </row>
    <row r="206" spans="1:6" s="20" customFormat="1" ht="12.75" customHeight="1">
      <c r="A206" s="17"/>
      <c r="B206" s="18"/>
      <c r="C206" s="17"/>
      <c r="D206" s="17"/>
      <c r="E206" s="17"/>
      <c r="F206" s="17"/>
    </row>
    <row r="207" spans="1:6" s="20" customFormat="1" ht="12.75" customHeight="1">
      <c r="A207" s="17"/>
      <c r="B207" s="18"/>
      <c r="C207" s="17"/>
      <c r="D207" s="17"/>
      <c r="E207" s="17"/>
      <c r="F207" s="17"/>
    </row>
    <row r="208" spans="1:6" s="20" customFormat="1" ht="12.75" customHeight="1">
      <c r="A208" s="17"/>
      <c r="B208" s="18"/>
      <c r="C208" s="17"/>
      <c r="D208" s="17"/>
      <c r="E208" s="17"/>
      <c r="F208" s="17"/>
    </row>
    <row r="209" spans="1:6" s="20" customFormat="1" ht="12.75" customHeight="1">
      <c r="A209" s="17"/>
      <c r="B209" s="18"/>
      <c r="C209" s="17"/>
      <c r="D209" s="17"/>
      <c r="E209" s="17"/>
      <c r="F209" s="17"/>
    </row>
    <row r="210" spans="1:6" s="20" customFormat="1" ht="12.75" customHeight="1">
      <c r="A210" s="17"/>
      <c r="B210" s="18"/>
      <c r="C210" s="17"/>
      <c r="D210" s="17"/>
      <c r="E210" s="17"/>
      <c r="F210" s="17"/>
    </row>
    <row r="211" spans="1:6" s="20" customFormat="1" ht="12.75" customHeight="1">
      <c r="A211" s="17"/>
      <c r="B211" s="18"/>
      <c r="C211" s="17"/>
      <c r="D211" s="17"/>
      <c r="E211" s="17"/>
      <c r="F211" s="17"/>
    </row>
    <row r="212" spans="1:6" s="20" customFormat="1" ht="12.75" customHeight="1">
      <c r="A212" s="17"/>
      <c r="B212" s="18"/>
      <c r="C212" s="17"/>
      <c r="D212" s="17"/>
      <c r="E212" s="17"/>
      <c r="F212" s="17"/>
    </row>
    <row r="213" spans="1:6" s="20" customFormat="1" ht="12.75" customHeight="1">
      <c r="A213" s="17"/>
      <c r="B213" s="18"/>
      <c r="C213" s="17"/>
      <c r="D213" s="17"/>
      <c r="E213" s="17"/>
      <c r="F213" s="17"/>
    </row>
    <row r="214" spans="1:6" s="20" customFormat="1" ht="12.75" customHeight="1">
      <c r="A214" s="17"/>
      <c r="B214" s="18"/>
      <c r="C214" s="17"/>
      <c r="D214" s="17"/>
      <c r="E214" s="17"/>
      <c r="F214" s="17"/>
    </row>
    <row r="215" spans="1:6" s="20" customFormat="1" ht="12.75" customHeight="1">
      <c r="A215" s="17"/>
      <c r="B215" s="18"/>
      <c r="C215" s="17"/>
      <c r="D215" s="17"/>
      <c r="E215" s="17"/>
      <c r="F215" s="17"/>
    </row>
    <row r="216" spans="1:6" s="20" customFormat="1" ht="12.75" customHeight="1">
      <c r="A216" s="17"/>
      <c r="B216" s="18"/>
      <c r="C216" s="17"/>
      <c r="D216" s="17"/>
      <c r="E216" s="17"/>
      <c r="F216" s="17"/>
    </row>
    <row r="217" spans="1:6" s="20" customFormat="1" ht="12.75" customHeight="1">
      <c r="A217" s="17"/>
      <c r="B217" s="18"/>
      <c r="C217" s="17"/>
      <c r="D217" s="17"/>
      <c r="E217" s="17"/>
      <c r="F217" s="17"/>
    </row>
    <row r="218" spans="1:6" s="20" customFormat="1" ht="12.75" customHeight="1">
      <c r="A218" s="17"/>
      <c r="B218" s="18"/>
      <c r="C218" s="17"/>
      <c r="D218" s="17"/>
      <c r="E218" s="17"/>
      <c r="F218" s="17"/>
    </row>
    <row r="219" spans="1:6" s="20" customFormat="1" ht="12.75" customHeight="1">
      <c r="A219" s="17"/>
      <c r="B219" s="18"/>
      <c r="C219" s="17"/>
      <c r="D219" s="17"/>
      <c r="E219" s="17"/>
      <c r="F219" s="17"/>
    </row>
    <row r="220" spans="1:6" s="20" customFormat="1" ht="12.75" customHeight="1">
      <c r="A220" s="17"/>
      <c r="B220" s="18"/>
      <c r="C220" s="17"/>
      <c r="D220" s="17"/>
      <c r="E220" s="17"/>
      <c r="F220" s="17"/>
    </row>
    <row r="221" spans="1:6" s="20" customFormat="1" ht="12.75" customHeight="1">
      <c r="A221" s="17"/>
      <c r="B221" s="18"/>
      <c r="C221" s="17"/>
      <c r="D221" s="17"/>
      <c r="E221" s="17"/>
      <c r="F221" s="17"/>
    </row>
    <row r="222" spans="1:6" s="20" customFormat="1" ht="12.75" customHeight="1">
      <c r="A222" s="17"/>
      <c r="B222" s="18"/>
      <c r="C222" s="17"/>
      <c r="D222" s="17"/>
      <c r="E222" s="17"/>
      <c r="F222" s="17"/>
    </row>
    <row r="223" spans="1:6" s="20" customFormat="1" ht="12.75" customHeight="1">
      <c r="A223" s="17"/>
      <c r="B223" s="18"/>
      <c r="C223" s="17"/>
      <c r="D223" s="17"/>
      <c r="E223" s="17"/>
      <c r="F223" s="17"/>
    </row>
    <row r="224" spans="1:6" s="20" customFormat="1" ht="12.75" customHeight="1">
      <c r="A224" s="17"/>
      <c r="B224" s="18"/>
      <c r="C224" s="17"/>
      <c r="D224" s="17"/>
      <c r="E224" s="17"/>
      <c r="F224" s="17"/>
    </row>
    <row r="225" spans="1:6" s="20" customFormat="1" ht="12.75" customHeight="1">
      <c r="A225" s="17"/>
      <c r="B225" s="18"/>
      <c r="C225" s="17"/>
      <c r="D225" s="17"/>
      <c r="E225" s="17"/>
      <c r="F225" s="17"/>
    </row>
    <row r="226" spans="1:6" s="20" customFormat="1" ht="12.75" customHeight="1">
      <c r="A226" s="17"/>
      <c r="B226" s="18"/>
      <c r="C226" s="17"/>
      <c r="D226" s="17"/>
      <c r="E226" s="17"/>
      <c r="F226" s="17"/>
    </row>
    <row r="227" spans="1:6" s="20" customFormat="1" ht="12.75" customHeight="1">
      <c r="A227" s="17"/>
      <c r="B227" s="18"/>
      <c r="C227" s="17"/>
      <c r="D227" s="17"/>
      <c r="E227" s="17"/>
      <c r="F227" s="17"/>
    </row>
    <row r="228" spans="1:6" s="20" customFormat="1" ht="12.75" customHeight="1">
      <c r="A228" s="17"/>
      <c r="B228" s="18"/>
      <c r="C228" s="17"/>
      <c r="D228" s="17"/>
      <c r="E228" s="17"/>
      <c r="F228" s="17"/>
    </row>
    <row r="229" spans="1:6" s="20" customFormat="1" ht="12.75" customHeight="1">
      <c r="A229" s="17"/>
      <c r="B229" s="18"/>
      <c r="C229" s="17"/>
      <c r="D229" s="17"/>
      <c r="E229" s="17"/>
      <c r="F229" s="17"/>
    </row>
    <row r="230" spans="1:6" s="20" customFormat="1" ht="12.75" customHeight="1">
      <c r="A230" s="17"/>
      <c r="B230" s="18"/>
      <c r="C230" s="17"/>
      <c r="D230" s="17"/>
      <c r="E230" s="17"/>
      <c r="F230" s="17"/>
    </row>
    <row r="231" spans="1:6" s="20" customFormat="1" ht="12.75" customHeight="1">
      <c r="A231" s="17"/>
      <c r="B231" s="18"/>
      <c r="C231" s="17"/>
      <c r="D231" s="17"/>
      <c r="E231" s="17"/>
      <c r="F231" s="17"/>
    </row>
    <row r="232" spans="1:6" s="20" customFormat="1" ht="12.75" customHeight="1">
      <c r="A232" s="17"/>
      <c r="B232" s="18"/>
      <c r="C232" s="17"/>
      <c r="D232" s="17"/>
      <c r="E232" s="17"/>
      <c r="F232" s="17"/>
    </row>
    <row r="233" spans="1:6" s="20" customFormat="1" ht="12.75" customHeight="1">
      <c r="A233" s="17"/>
      <c r="B233" s="18"/>
      <c r="C233" s="17"/>
      <c r="D233" s="17"/>
      <c r="E233" s="17"/>
      <c r="F233" s="17"/>
    </row>
    <row r="234" spans="1:6" s="20" customFormat="1" ht="12.75" customHeight="1">
      <c r="A234" s="17"/>
      <c r="B234" s="18"/>
      <c r="C234" s="17"/>
      <c r="D234" s="17"/>
      <c r="E234" s="17"/>
      <c r="F234" s="17"/>
    </row>
    <row r="235" spans="1:6" s="20" customFormat="1" ht="12.75" customHeight="1">
      <c r="A235" s="17"/>
      <c r="B235" s="18"/>
      <c r="C235" s="17"/>
      <c r="D235" s="17"/>
      <c r="E235" s="17"/>
      <c r="F235" s="17"/>
    </row>
    <row r="236" spans="1:6" s="20" customFormat="1" ht="12.75" customHeight="1">
      <c r="A236" s="17"/>
      <c r="B236" s="18"/>
      <c r="C236" s="17"/>
      <c r="D236" s="17"/>
      <c r="E236" s="17"/>
      <c r="F236" s="17"/>
    </row>
    <row r="237" spans="1:6" s="20" customFormat="1" ht="12.75" customHeight="1">
      <c r="A237" s="17"/>
      <c r="B237" s="18"/>
      <c r="C237" s="17"/>
      <c r="D237" s="17"/>
      <c r="E237" s="17"/>
      <c r="F237" s="17"/>
    </row>
    <row r="238" spans="1:6" s="20" customFormat="1" ht="12.75" customHeight="1">
      <c r="A238" s="17"/>
      <c r="B238" s="18"/>
      <c r="C238" s="17"/>
      <c r="D238" s="17"/>
      <c r="E238" s="17"/>
      <c r="F238" s="17"/>
    </row>
    <row r="239" spans="1:6" s="20" customFormat="1" ht="12.75" customHeight="1">
      <c r="A239" s="17"/>
      <c r="B239" s="18"/>
      <c r="C239" s="17"/>
      <c r="D239" s="17"/>
      <c r="E239" s="17"/>
      <c r="F239" s="17"/>
    </row>
    <row r="240" spans="1:6" s="20" customFormat="1" ht="12.75" customHeight="1">
      <c r="A240" s="17"/>
      <c r="B240" s="18"/>
      <c r="C240" s="17"/>
      <c r="D240" s="17"/>
      <c r="E240" s="17"/>
      <c r="F240" s="17"/>
    </row>
    <row r="241" spans="1:6" s="20" customFormat="1" ht="12.75" customHeight="1">
      <c r="A241" s="17"/>
      <c r="B241" s="18"/>
      <c r="C241" s="17"/>
      <c r="D241" s="17"/>
      <c r="E241" s="17"/>
      <c r="F241" s="17"/>
    </row>
    <row r="242" spans="1:6" s="20" customFormat="1" ht="12.75" customHeight="1">
      <c r="A242" s="17"/>
      <c r="B242" s="18"/>
      <c r="C242" s="17"/>
      <c r="D242" s="17"/>
      <c r="E242" s="17"/>
      <c r="F242" s="17"/>
    </row>
    <row r="243" spans="1:6" s="20" customFormat="1" ht="12.75" customHeight="1">
      <c r="A243" s="17"/>
      <c r="B243" s="18"/>
      <c r="C243" s="17"/>
      <c r="D243" s="17"/>
      <c r="E243" s="17"/>
      <c r="F243" s="17"/>
    </row>
    <row r="244" spans="1:6" s="20" customFormat="1" ht="12.75" customHeight="1">
      <c r="A244" s="17"/>
      <c r="B244" s="18"/>
      <c r="C244" s="17"/>
      <c r="D244" s="17"/>
      <c r="E244" s="17"/>
      <c r="F244" s="17"/>
    </row>
    <row r="245" spans="1:6" s="20" customFormat="1" ht="12.75" customHeight="1">
      <c r="A245" s="17"/>
      <c r="B245" s="18"/>
      <c r="C245" s="17"/>
      <c r="D245" s="17"/>
      <c r="E245" s="17"/>
      <c r="F245" s="17"/>
    </row>
    <row r="246" spans="1:6" s="20" customFormat="1" ht="12.75" customHeight="1">
      <c r="A246" s="17"/>
      <c r="B246" s="18"/>
      <c r="C246" s="17"/>
      <c r="D246" s="17"/>
      <c r="E246" s="17"/>
      <c r="F246" s="17"/>
    </row>
    <row r="247" spans="1:6" s="20" customFormat="1" ht="12.75" customHeight="1">
      <c r="A247" s="17"/>
      <c r="B247" s="18"/>
      <c r="C247" s="17"/>
      <c r="D247" s="17"/>
      <c r="E247" s="17"/>
      <c r="F247" s="17"/>
    </row>
    <row r="248" spans="1:6" s="20" customFormat="1" ht="12.75" customHeight="1">
      <c r="A248" s="17"/>
      <c r="B248" s="18"/>
      <c r="C248" s="17"/>
      <c r="D248" s="17"/>
      <c r="E248" s="17"/>
      <c r="F248" s="17"/>
    </row>
    <row r="249" spans="1:6" s="20" customFormat="1" ht="12.75" customHeight="1">
      <c r="A249" s="17"/>
      <c r="B249" s="18"/>
      <c r="C249" s="17"/>
      <c r="D249" s="17"/>
      <c r="E249" s="17"/>
      <c r="F249" s="17"/>
    </row>
    <row r="250" spans="1:6" s="20" customFormat="1" ht="12.75" customHeight="1">
      <c r="A250" s="17"/>
      <c r="B250" s="18"/>
      <c r="C250" s="17"/>
      <c r="D250" s="17"/>
      <c r="E250" s="17"/>
      <c r="F250" s="17"/>
    </row>
    <row r="251" spans="1:6" s="20" customFormat="1" ht="12.75" customHeight="1">
      <c r="A251" s="17"/>
      <c r="B251" s="18"/>
      <c r="C251" s="17"/>
      <c r="D251" s="17"/>
      <c r="E251" s="17"/>
      <c r="F251" s="17"/>
    </row>
    <row r="252" spans="1:6" s="20" customFormat="1" ht="12.75" customHeight="1">
      <c r="A252" s="17"/>
      <c r="B252" s="18"/>
      <c r="C252" s="17"/>
      <c r="D252" s="17"/>
      <c r="E252" s="17"/>
      <c r="F252" s="17"/>
    </row>
    <row r="253" spans="1:6" s="20" customFormat="1" ht="12.75" customHeight="1">
      <c r="A253" s="17"/>
      <c r="B253" s="18"/>
      <c r="C253" s="17"/>
      <c r="D253" s="17"/>
      <c r="E253" s="17"/>
      <c r="F253" s="17"/>
    </row>
    <row r="254" spans="1:6" s="20" customFormat="1" ht="12.75" customHeight="1">
      <c r="A254" s="17"/>
      <c r="B254" s="18"/>
      <c r="C254" s="17"/>
      <c r="D254" s="17"/>
      <c r="E254" s="17"/>
      <c r="F254" s="17"/>
    </row>
    <row r="255" spans="1:6" s="20" customFormat="1" ht="12.75" customHeight="1">
      <c r="A255" s="17"/>
      <c r="B255" s="18"/>
      <c r="C255" s="17"/>
      <c r="D255" s="17"/>
      <c r="E255" s="17"/>
      <c r="F255" s="17"/>
    </row>
    <row r="256" spans="1:6" s="20" customFormat="1" ht="12.75" customHeight="1">
      <c r="A256" s="17"/>
      <c r="B256" s="18"/>
      <c r="C256" s="17"/>
      <c r="D256" s="17"/>
      <c r="E256" s="17"/>
      <c r="F256" s="17"/>
    </row>
    <row r="257" spans="1:6" s="20" customFormat="1" ht="12.75" customHeight="1">
      <c r="A257" s="17"/>
      <c r="B257" s="18"/>
      <c r="C257" s="17"/>
      <c r="D257" s="17"/>
      <c r="E257" s="17"/>
      <c r="F257" s="17"/>
    </row>
    <row r="258" spans="1:6" s="20" customFormat="1" ht="12.75" customHeight="1">
      <c r="A258" s="17"/>
      <c r="B258" s="18"/>
      <c r="C258" s="17"/>
      <c r="D258" s="17"/>
      <c r="E258" s="17"/>
      <c r="F258" s="17"/>
    </row>
  </sheetData>
  <sheetProtection sheet="1"/>
  <phoneticPr fontId="8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"/>
  <sheetViews>
    <sheetView workbookViewId="0">
      <pane xSplit="13" ySplit="21" topLeftCell="N87" activePane="bottomRight" state="frozen"/>
      <selection pane="topRight" activeCell="N1" sqref="N1"/>
      <selection pane="bottomLeft" activeCell="A22" sqref="A22"/>
      <selection pane="bottomRight" activeCell="E105" sqref="E105"/>
    </sheetView>
  </sheetViews>
  <sheetFormatPr defaultColWidth="10.28515625" defaultRowHeight="12.75"/>
  <cols>
    <col min="1" max="1" width="20.85546875" customWidth="1"/>
    <col min="2" max="2" width="5.140625" style="2" customWidth="1"/>
    <col min="3" max="3" width="11.85546875" customWidth="1"/>
    <col min="4" max="4" width="9.42578125" customWidth="1"/>
    <col min="5" max="5" width="15.5703125" customWidth="1"/>
    <col min="6" max="7" width="9.140625" customWidth="1"/>
    <col min="8" max="8" width="9.85546875" customWidth="1"/>
    <col min="9" max="14" width="8.5703125" customWidth="1"/>
    <col min="15" max="15" width="8" customWidth="1"/>
    <col min="16" max="16" width="10.140625" customWidth="1"/>
    <col min="17" max="17" width="9.85546875" customWidth="1"/>
  </cols>
  <sheetData>
    <row r="1" spans="1:23" ht="21" thickBot="1">
      <c r="A1" s="1" t="s">
        <v>147</v>
      </c>
      <c r="V1" s="3" t="s">
        <v>99</v>
      </c>
      <c r="W1" s="76" t="s">
        <v>187</v>
      </c>
    </row>
    <row r="2" spans="1:23">
      <c r="A2" t="s">
        <v>112</v>
      </c>
      <c r="B2" s="10" t="s">
        <v>145</v>
      </c>
      <c r="C2" s="2" t="s">
        <v>126</v>
      </c>
      <c r="D2" t="s">
        <v>127</v>
      </c>
      <c r="F2" t="s">
        <v>181</v>
      </c>
      <c r="G2" s="71">
        <f t="shared" ref="G2:G7" si="0">H2*I2</f>
        <v>-5.2912286337511071E-2</v>
      </c>
      <c r="H2" s="73">
        <v>-5.291228633751107</v>
      </c>
      <c r="I2">
        <v>0.01</v>
      </c>
      <c r="V2">
        <v>0</v>
      </c>
      <c r="W2" s="71">
        <f>+G$2+G$3*V2+G$4*V2^2+G$5*SIN(RADIANS(G$6*V2+G$7))</f>
        <v>-2.9115514189666618E-2</v>
      </c>
    </row>
    <row r="3" spans="1:23" ht="13.5" thickBot="1">
      <c r="F3" t="s">
        <v>182</v>
      </c>
      <c r="G3" s="71">
        <f t="shared" si="0"/>
        <v>9.0653301902090645E-6</v>
      </c>
      <c r="H3" s="74">
        <v>9.0653301902090657</v>
      </c>
      <c r="I3" s="71">
        <v>9.9999999999999995E-7</v>
      </c>
      <c r="V3">
        <v>2000</v>
      </c>
      <c r="W3" s="71">
        <f t="shared" ref="W3:W16" si="1">+G$2+G$3*V3+G$4*V3^2+G$5*SIN(RADIANS(G$6*V3+G$7))</f>
        <v>-1.3525717866651077E-2</v>
      </c>
    </row>
    <row r="4" spans="1:23" ht="13.5" thickBot="1">
      <c r="A4" s="4" t="s">
        <v>123</v>
      </c>
      <c r="C4" s="51">
        <v>47643.178599999999</v>
      </c>
      <c r="D4" s="52">
        <v>0.41903059999999998</v>
      </c>
      <c r="F4" t="s">
        <v>183</v>
      </c>
      <c r="G4" s="71">
        <f t="shared" si="0"/>
        <v>-1.1623036882940923E-10</v>
      </c>
      <c r="H4" s="74">
        <v>-1.1623036882940923</v>
      </c>
      <c r="I4" s="71">
        <v>1E-10</v>
      </c>
      <c r="V4">
        <v>4000</v>
      </c>
      <c r="W4" s="71">
        <f t="shared" si="1"/>
        <v>1.1231222837141674E-3</v>
      </c>
    </row>
    <row r="5" spans="1:23">
      <c r="A5" s="38" t="s">
        <v>152</v>
      </c>
      <c r="B5" s="39">
        <v>8</v>
      </c>
      <c r="C5" s="12" t="s">
        <v>153</v>
      </c>
      <c r="D5" s="12"/>
      <c r="F5" t="s">
        <v>184</v>
      </c>
      <c r="G5" s="71">
        <f t="shared" si="0"/>
        <v>9.4557045882248017E-2</v>
      </c>
      <c r="H5" s="74">
        <v>9.4557045882248012</v>
      </c>
      <c r="I5">
        <v>0.01</v>
      </c>
      <c r="V5">
        <v>6000</v>
      </c>
      <c r="W5" s="71">
        <f t="shared" si="1"/>
        <v>1.483207408042924E-2</v>
      </c>
    </row>
    <row r="6" spans="1:23">
      <c r="A6" s="4" t="s">
        <v>90</v>
      </c>
      <c r="F6" t="s">
        <v>185</v>
      </c>
      <c r="G6" s="71">
        <f t="shared" si="0"/>
        <v>6.4801295293831572E-4</v>
      </c>
      <c r="H6" s="74">
        <v>6.4801295293831567</v>
      </c>
      <c r="I6" s="71">
        <v>1E-4</v>
      </c>
      <c r="V6">
        <v>8000</v>
      </c>
      <c r="W6" s="71">
        <f t="shared" si="1"/>
        <v>2.7602210482113497E-2</v>
      </c>
    </row>
    <row r="7" spans="1:23" ht="13.5" thickBot="1">
      <c r="A7" t="s">
        <v>91</v>
      </c>
      <c r="C7">
        <f>+C4</f>
        <v>47643.178599999999</v>
      </c>
      <c r="F7" t="s">
        <v>186</v>
      </c>
      <c r="G7" s="71">
        <f t="shared" si="0"/>
        <v>165.42389396941039</v>
      </c>
      <c r="H7" s="75">
        <v>1.6542389396941037</v>
      </c>
      <c r="I7" s="72">
        <v>100</v>
      </c>
      <c r="V7">
        <v>10000</v>
      </c>
      <c r="W7" s="71">
        <f t="shared" si="1"/>
        <v>3.94346090380382E-2</v>
      </c>
    </row>
    <row r="8" spans="1:23">
      <c r="A8" t="s">
        <v>92</v>
      </c>
      <c r="C8">
        <f>+D4</f>
        <v>0.41903059999999998</v>
      </c>
      <c r="H8">
        <f>SUM(R21:R97)</f>
        <v>4.7271611010543686E-3</v>
      </c>
      <c r="V8">
        <v>12000</v>
      </c>
      <c r="W8" s="71">
        <f t="shared" si="1"/>
        <v>5.0330351336810235E-2</v>
      </c>
    </row>
    <row r="9" spans="1:23">
      <c r="A9" s="56" t="s">
        <v>161</v>
      </c>
      <c r="B9"/>
      <c r="C9" s="57">
        <v>62</v>
      </c>
      <c r="D9" s="54" t="str">
        <f>"F"&amp;C9</f>
        <v>F62</v>
      </c>
      <c r="E9" s="55" t="str">
        <f>"G"&amp;C9</f>
        <v>G62</v>
      </c>
      <c r="V9">
        <v>14000</v>
      </c>
      <c r="W9" s="71">
        <f t="shared" si="1"/>
        <v>6.0290522452989478E-2</v>
      </c>
    </row>
    <row r="10" spans="1:23" ht="13.5" thickBot="1">
      <c r="A10" s="12"/>
      <c r="B10" s="12"/>
      <c r="C10" s="3" t="s">
        <v>108</v>
      </c>
      <c r="D10" s="3" t="s">
        <v>109</v>
      </c>
      <c r="E10" s="12"/>
      <c r="V10">
        <v>16000</v>
      </c>
      <c r="W10" s="71">
        <f t="shared" si="1"/>
        <v>6.9316210391922151E-2</v>
      </c>
    </row>
    <row r="11" spans="1:23">
      <c r="A11" s="12" t="s">
        <v>104</v>
      </c>
      <c r="B11" s="12"/>
      <c r="C11" s="53">
        <f ca="1">INTERCEPT(INDIRECT($E$9):G991,INDIRECT($D$9):F991)</f>
        <v>0.19488423763320062</v>
      </c>
      <c r="D11" s="2"/>
      <c r="E11" s="12"/>
      <c r="V11">
        <v>18000</v>
      </c>
      <c r="W11" s="71">
        <f t="shared" si="1"/>
        <v>7.7408505533075128E-2</v>
      </c>
    </row>
    <row r="12" spans="1:23">
      <c r="A12" s="12" t="s">
        <v>105</v>
      </c>
      <c r="B12" s="12"/>
      <c r="C12" s="53">
        <f ca="1">SLOPE(INDIRECT($E$9):G991,INDIRECT($D$9):F991)</f>
        <v>-8.3041643483542435E-6</v>
      </c>
      <c r="D12" s="2"/>
      <c r="E12" s="12"/>
      <c r="V12">
        <v>20000</v>
      </c>
      <c r="W12" s="71">
        <f t="shared" si="1"/>
        <v>8.4568500072155273E-2</v>
      </c>
    </row>
    <row r="13" spans="1:23">
      <c r="A13" s="12" t="s">
        <v>107</v>
      </c>
      <c r="B13" s="12"/>
      <c r="C13" s="2" t="s">
        <v>102</v>
      </c>
      <c r="D13" s="42" t="s">
        <v>166</v>
      </c>
      <c r="E13" s="39">
        <v>1</v>
      </c>
      <c r="V13">
        <v>22000</v>
      </c>
      <c r="W13" s="71">
        <f t="shared" si="1"/>
        <v>9.0797287462299578E-2</v>
      </c>
    </row>
    <row r="14" spans="1:23">
      <c r="A14" s="12"/>
      <c r="B14" s="12"/>
      <c r="C14" s="12"/>
      <c r="D14" s="42" t="s">
        <v>154</v>
      </c>
      <c r="E14" s="43">
        <f ca="1">NOW()+15018.5+$B$5/24</f>
        <v>59961.429372337967</v>
      </c>
      <c r="V14">
        <v>24000</v>
      </c>
      <c r="W14" s="71">
        <f t="shared" si="1"/>
        <v>9.6095961854622033E-2</v>
      </c>
    </row>
    <row r="15" spans="1:23">
      <c r="A15" s="40" t="s">
        <v>106</v>
      </c>
      <c r="B15" s="12"/>
      <c r="C15" s="41">
        <f ca="1">(C7+C11)+(C8+C12)*INT(MAX(F21:F3532))</f>
        <v>59633.277457278964</v>
      </c>
      <c r="D15" s="42" t="s">
        <v>167</v>
      </c>
      <c r="E15" s="43">
        <f ca="1">ROUND(2*(E14-$C$7)/$C$8,0)/2+E13</f>
        <v>29398</v>
      </c>
      <c r="V15">
        <v>26000</v>
      </c>
      <c r="W15" s="71">
        <f t="shared" si="1"/>
        <v>0.10046561753840313</v>
      </c>
    </row>
    <row r="16" spans="1:23">
      <c r="A16" s="44" t="s">
        <v>93</v>
      </c>
      <c r="B16" s="12"/>
      <c r="C16" s="45">
        <f ca="1">+C8+C12</f>
        <v>0.41902229583565165</v>
      </c>
      <c r="D16" s="42" t="s">
        <v>155</v>
      </c>
      <c r="E16" s="55">
        <f ca="1">ROUND(2*(E14-$C$15)/$C$16,0)/2+E13</f>
        <v>784</v>
      </c>
      <c r="V16">
        <v>28000</v>
      </c>
      <c r="W16" s="71">
        <f t="shared" si="1"/>
        <v>0.10390734838120935</v>
      </c>
    </row>
    <row r="17" spans="1:20" ht="13.5" thickBot="1">
      <c r="A17" s="42" t="s">
        <v>149</v>
      </c>
      <c r="B17" s="12"/>
      <c r="C17" s="12">
        <f>COUNT(C21:C2190)</f>
        <v>80</v>
      </c>
      <c r="D17" s="42" t="s">
        <v>156</v>
      </c>
      <c r="E17" s="46">
        <f ca="1">+$C$15+$C$16*E16-15018.5-$B$5/24</f>
        <v>44942.957603880779</v>
      </c>
    </row>
    <row r="18" spans="1:20" ht="14.25" thickTop="1" thickBot="1">
      <c r="A18" s="44" t="s">
        <v>94</v>
      </c>
      <c r="B18" s="12"/>
      <c r="C18" s="47">
        <f ca="1">+C15</f>
        <v>59633.277457278964</v>
      </c>
      <c r="D18" s="48">
        <f ca="1">+C16</f>
        <v>0.41902229583565165</v>
      </c>
      <c r="E18" s="49" t="s">
        <v>157</v>
      </c>
    </row>
    <row r="19" spans="1:20" ht="13.5" thickTop="1"/>
    <row r="20" spans="1:20" ht="15" thickBot="1">
      <c r="A20" s="3" t="s">
        <v>95</v>
      </c>
      <c r="B20" s="3" t="s">
        <v>96</v>
      </c>
      <c r="C20" s="3" t="s">
        <v>97</v>
      </c>
      <c r="D20" s="3" t="s">
        <v>101</v>
      </c>
      <c r="E20" s="3" t="s">
        <v>98</v>
      </c>
      <c r="F20" s="3" t="s">
        <v>99</v>
      </c>
      <c r="G20" s="3" t="s">
        <v>100</v>
      </c>
      <c r="H20" s="7" t="s">
        <v>122</v>
      </c>
      <c r="I20" s="6" t="s">
        <v>124</v>
      </c>
      <c r="J20" s="6" t="s">
        <v>125</v>
      </c>
      <c r="K20" s="6" t="s">
        <v>140</v>
      </c>
      <c r="L20" s="6" t="s">
        <v>113</v>
      </c>
      <c r="M20" s="6" t="s">
        <v>114</v>
      </c>
      <c r="N20" s="6" t="s">
        <v>115</v>
      </c>
      <c r="O20" s="6" t="s">
        <v>111</v>
      </c>
      <c r="P20" s="5" t="s">
        <v>188</v>
      </c>
      <c r="Q20" s="3" t="s">
        <v>103</v>
      </c>
      <c r="R20" s="78" t="s">
        <v>189</v>
      </c>
      <c r="S20" s="78" t="s">
        <v>191</v>
      </c>
      <c r="T20" s="78" t="s">
        <v>190</v>
      </c>
    </row>
    <row r="21" spans="1:20" s="20" customFormat="1" ht="12.75" customHeight="1">
      <c r="A21" s="17" t="s">
        <v>122</v>
      </c>
      <c r="B21" s="18"/>
      <c r="C21" s="19">
        <f>+C4</f>
        <v>47643.178599999999</v>
      </c>
      <c r="D21" s="19" t="s">
        <v>102</v>
      </c>
      <c r="E21" s="17">
        <f t="shared" ref="E21:E52" si="2">+(C21-C$7)/C$8</f>
        <v>0</v>
      </c>
      <c r="F21" s="17">
        <f t="shared" ref="F21:F52" si="3">ROUND(2*E21,0)/2</f>
        <v>0</v>
      </c>
      <c r="G21" s="20">
        <f t="shared" ref="G21:G26" si="4">+C21-(C$7+F21*C$8)</f>
        <v>0</v>
      </c>
      <c r="H21" s="20">
        <v>0</v>
      </c>
      <c r="P21" s="77">
        <f>+G$2+G$3*F21+G$4*F21^2+G$5*SIN(RADIANS(G$6*F21+G$7))</f>
        <v>-2.9115514189666618E-2</v>
      </c>
      <c r="Q21" s="21">
        <f t="shared" ref="Q21:Q52" si="5">+C21-15018.5</f>
        <v>32624.678599999999</v>
      </c>
      <c r="R21" s="20">
        <f>+(P21-G21)^2</f>
        <v>8.4771316652867816E-4</v>
      </c>
    </row>
    <row r="22" spans="1:20" s="20" customFormat="1" ht="12.75" customHeight="1">
      <c r="A22" s="19" t="s">
        <v>130</v>
      </c>
      <c r="B22" s="18"/>
      <c r="C22" s="22">
        <v>49074.6</v>
      </c>
      <c r="D22" s="19">
        <v>4.0000000000000001E-3</v>
      </c>
      <c r="E22" s="17">
        <f t="shared" si="2"/>
        <v>3416.0307147019798</v>
      </c>
      <c r="F22" s="17">
        <f t="shared" si="3"/>
        <v>3416</v>
      </c>
      <c r="G22" s="20">
        <f t="shared" si="4"/>
        <v>1.2870400001702365E-2</v>
      </c>
      <c r="H22" s="23"/>
      <c r="I22" s="20">
        <f>G22</f>
        <v>1.2870400001702365E-2</v>
      </c>
      <c r="P22" s="77">
        <f t="shared" ref="P22:P85" si="6">+G$2+G$3*F22+G$4*F22^2+G$5*SIN(RADIANS(G$6*F22+G$7))</f>
        <v>-3.0571370221220626E-3</v>
      </c>
      <c r="Q22" s="21">
        <f t="shared" si="5"/>
        <v>34056.1</v>
      </c>
      <c r="R22" s="20">
        <f t="shared" ref="R22:R85" si="7">+(P22-G22)^2</f>
        <v>2.5368643564529787E-4</v>
      </c>
    </row>
    <row r="23" spans="1:20" s="20" customFormat="1" ht="12.75" customHeight="1">
      <c r="A23" s="19" t="s">
        <v>130</v>
      </c>
      <c r="B23" s="18"/>
      <c r="C23" s="22">
        <v>49075.43</v>
      </c>
      <c r="D23" s="19">
        <v>2E-3</v>
      </c>
      <c r="E23" s="17">
        <f t="shared" si="2"/>
        <v>3418.0114769661241</v>
      </c>
      <c r="F23" s="17">
        <f t="shared" si="3"/>
        <v>3418</v>
      </c>
      <c r="G23" s="20">
        <f t="shared" si="4"/>
        <v>4.8091999997268431E-3</v>
      </c>
      <c r="H23" s="23"/>
      <c r="I23" s="20">
        <f>G23</f>
        <v>4.8091999997268431E-3</v>
      </c>
      <c r="P23" s="77">
        <f t="shared" si="6"/>
        <v>-3.0426842815238254E-3</v>
      </c>
      <c r="Q23" s="21">
        <f t="shared" si="5"/>
        <v>34056.93</v>
      </c>
      <c r="R23" s="20">
        <f t="shared" si="7"/>
        <v>6.1652086766151323E-5</v>
      </c>
    </row>
    <row r="24" spans="1:20" s="20" customFormat="1" ht="12.75" customHeight="1">
      <c r="A24" s="19" t="s">
        <v>130</v>
      </c>
      <c r="B24" s="18"/>
      <c r="C24" s="22">
        <v>49076.459000000003</v>
      </c>
      <c r="D24" s="19">
        <v>3.0000000000000001E-3</v>
      </c>
      <c r="E24" s="17">
        <f t="shared" si="2"/>
        <v>3420.4671448815511</v>
      </c>
      <c r="F24" s="17">
        <f t="shared" si="3"/>
        <v>3420.5</v>
      </c>
      <c r="G24" s="20">
        <f t="shared" si="4"/>
        <v>-1.3767299999017268E-2</v>
      </c>
      <c r="H24" s="23"/>
      <c r="I24" s="20">
        <f>G24</f>
        <v>-1.3767299999017268E-2</v>
      </c>
      <c r="P24" s="77">
        <f t="shared" si="6"/>
        <v>-3.0246196779322512E-3</v>
      </c>
      <c r="Q24" s="21">
        <f t="shared" si="5"/>
        <v>34057.959000000003</v>
      </c>
      <c r="R24" s="20">
        <f t="shared" si="7"/>
        <v>1.1540518048102728E-4</v>
      </c>
    </row>
    <row r="25" spans="1:20" s="20" customFormat="1" ht="12.75" customHeight="1">
      <c r="A25" s="19" t="s">
        <v>130</v>
      </c>
      <c r="B25" s="18"/>
      <c r="C25" s="22">
        <v>49124.459000000003</v>
      </c>
      <c r="D25" s="19">
        <v>1E-3</v>
      </c>
      <c r="E25" s="17">
        <f t="shared" si="2"/>
        <v>3535.0172517233905</v>
      </c>
      <c r="F25" s="17">
        <f t="shared" si="3"/>
        <v>3535</v>
      </c>
      <c r="G25" s="20">
        <f t="shared" si="4"/>
        <v>7.2290000025532208E-3</v>
      </c>
      <c r="H25" s="23"/>
      <c r="I25" s="20">
        <f>G25</f>
        <v>7.2290000025532208E-3</v>
      </c>
      <c r="P25" s="77">
        <f t="shared" si="6"/>
        <v>-2.1988352215878207E-3</v>
      </c>
      <c r="Q25" s="21">
        <f t="shared" si="5"/>
        <v>34105.959000000003</v>
      </c>
      <c r="R25" s="20">
        <f t="shared" si="7"/>
        <v>8.8884077013554562E-5</v>
      </c>
    </row>
    <row r="26" spans="1:20" s="20" customFormat="1" ht="12.75" customHeight="1">
      <c r="A26" s="19" t="s">
        <v>131</v>
      </c>
      <c r="B26" s="18"/>
      <c r="C26" s="22">
        <v>49124.659480000002</v>
      </c>
      <c r="D26" s="19">
        <v>1.2E-4</v>
      </c>
      <c r="E26" s="17">
        <f t="shared" si="2"/>
        <v>3535.4956893362987</v>
      </c>
      <c r="F26" s="17">
        <f t="shared" si="3"/>
        <v>3535.5</v>
      </c>
      <c r="G26" s="20">
        <f t="shared" si="4"/>
        <v>-1.8062999952235259E-3</v>
      </c>
      <c r="H26" s="23"/>
      <c r="N26" s="20">
        <f>G26</f>
        <v>-1.8062999952235259E-3</v>
      </c>
      <c r="P26" s="77">
        <f t="shared" si="6"/>
        <v>-2.1952359333115706E-3</v>
      </c>
      <c r="Q26" s="21">
        <f t="shared" si="5"/>
        <v>34106.159480000002</v>
      </c>
      <c r="R26" s="20">
        <f t="shared" si="7"/>
        <v>1.5127116393642736E-7</v>
      </c>
    </row>
    <row r="27" spans="1:20" s="20" customFormat="1" ht="12.75" customHeight="1">
      <c r="A27" s="19" t="s">
        <v>130</v>
      </c>
      <c r="B27" s="18"/>
      <c r="C27" s="22">
        <v>49205.366999999998</v>
      </c>
      <c r="D27" s="19">
        <v>6.0000000000000001E-3</v>
      </c>
      <c r="E27" s="17">
        <f t="shared" si="2"/>
        <v>3728.1010026475374</v>
      </c>
      <c r="F27" s="17">
        <f t="shared" si="3"/>
        <v>3728</v>
      </c>
      <c r="H27" s="23"/>
      <c r="I27" s="24">
        <v>4.2323199995735195E-2</v>
      </c>
      <c r="P27" s="77">
        <f t="shared" si="6"/>
        <v>-8.13875844250328E-4</v>
      </c>
      <c r="Q27" s="21">
        <f t="shared" si="5"/>
        <v>34186.866999999998</v>
      </c>
      <c r="R27" s="20">
        <f t="shared" si="7"/>
        <v>6.623938898541842E-7</v>
      </c>
    </row>
    <row r="28" spans="1:20" s="20" customFormat="1" ht="12.75" customHeight="1">
      <c r="A28" s="19" t="s">
        <v>130</v>
      </c>
      <c r="B28" s="18"/>
      <c r="C28" s="22">
        <v>49237.375</v>
      </c>
      <c r="D28" s="19">
        <v>5.0000000000000001E-3</v>
      </c>
      <c r="E28" s="17">
        <f t="shared" si="2"/>
        <v>3804.4868322265743</v>
      </c>
      <c r="F28" s="17">
        <f t="shared" si="3"/>
        <v>3804.5</v>
      </c>
      <c r="G28" s="20">
        <f t="shared" ref="G28:G59" si="8">+C28-(C$7+F28*C$8)</f>
        <v>-5.517699995834846E-3</v>
      </c>
      <c r="H28" s="23"/>
      <c r="I28" s="20">
        <f>G28</f>
        <v>-5.517699995834846E-3</v>
      </c>
      <c r="P28" s="77">
        <f t="shared" si="6"/>
        <v>-2.6733787215140609E-4</v>
      </c>
      <c r="Q28" s="21">
        <f t="shared" si="5"/>
        <v>34218.875</v>
      </c>
      <c r="R28" s="20">
        <f t="shared" si="7"/>
        <v>2.7566302429809681E-5</v>
      </c>
    </row>
    <row r="29" spans="1:20" s="20" customFormat="1" ht="12.75" customHeight="1">
      <c r="A29" s="19" t="s">
        <v>132</v>
      </c>
      <c r="B29" s="18"/>
      <c r="C29" s="22">
        <v>49296.264999999999</v>
      </c>
      <c r="D29" s="19">
        <v>3.0000000000000001E-3</v>
      </c>
      <c r="E29" s="17">
        <f t="shared" si="2"/>
        <v>3945.0254945581546</v>
      </c>
      <c r="F29" s="17">
        <f t="shared" si="3"/>
        <v>3945</v>
      </c>
      <c r="G29" s="20">
        <f t="shared" si="8"/>
        <v>1.0683000000426546E-2</v>
      </c>
      <c r="H29" s="23"/>
      <c r="I29" s="20">
        <f>G29</f>
        <v>1.0683000000426546E-2</v>
      </c>
      <c r="P29" s="77">
        <f t="shared" si="6"/>
        <v>7.3285215173640381E-4</v>
      </c>
      <c r="Q29" s="21">
        <f t="shared" si="5"/>
        <v>34277.764999999999</v>
      </c>
      <c r="R29" s="20">
        <f t="shared" si="7"/>
        <v>9.9005442210793054E-5</v>
      </c>
    </row>
    <row r="30" spans="1:20" s="20" customFormat="1" ht="12.75" customHeight="1">
      <c r="A30" s="19" t="s">
        <v>133</v>
      </c>
      <c r="B30" s="18"/>
      <c r="C30" s="22">
        <v>49780.661999999997</v>
      </c>
      <c r="D30" s="19">
        <v>2E-3</v>
      </c>
      <c r="E30" s="17">
        <f t="shared" si="2"/>
        <v>5101.0198300553648</v>
      </c>
      <c r="F30" s="17">
        <f t="shared" si="3"/>
        <v>5101</v>
      </c>
      <c r="G30" s="20">
        <f t="shared" si="8"/>
        <v>8.3094000001437962E-3</v>
      </c>
      <c r="H30" s="23"/>
      <c r="I30" s="20">
        <f>G30</f>
        <v>8.3094000001437962E-3</v>
      </c>
      <c r="P30" s="77">
        <f t="shared" si="6"/>
        <v>8.7861193190055288E-3</v>
      </c>
      <c r="Q30" s="21">
        <f t="shared" si="5"/>
        <v>34762.161999999997</v>
      </c>
      <c r="R30" s="20">
        <f t="shared" si="7"/>
        <v>2.2726130897599429E-7</v>
      </c>
    </row>
    <row r="31" spans="1:20" s="20" customFormat="1" ht="12.75" customHeight="1">
      <c r="A31" s="19" t="s">
        <v>133</v>
      </c>
      <c r="B31" s="18"/>
      <c r="C31" s="22">
        <v>49799.508000000002</v>
      </c>
      <c r="D31" s="19">
        <v>4.0000000000000001E-3</v>
      </c>
      <c r="E31" s="17">
        <f t="shared" si="2"/>
        <v>5145.995065754154</v>
      </c>
      <c r="F31" s="17">
        <f t="shared" si="3"/>
        <v>5146</v>
      </c>
      <c r="G31" s="20">
        <f t="shared" si="8"/>
        <v>-2.0675999985542148E-3</v>
      </c>
      <c r="H31" s="23"/>
      <c r="I31" s="20">
        <f>G31</f>
        <v>-2.0675999985542148E-3</v>
      </c>
      <c r="P31" s="77">
        <f t="shared" si="6"/>
        <v>9.0932646615994664E-3</v>
      </c>
      <c r="Q31" s="21">
        <f t="shared" si="5"/>
        <v>34781.008000000002</v>
      </c>
      <c r="R31" s="20">
        <f t="shared" si="7"/>
        <v>1.2456489996226736E-4</v>
      </c>
    </row>
    <row r="32" spans="1:20" s="20" customFormat="1" ht="12.75" customHeight="1">
      <c r="A32" s="19" t="s">
        <v>134</v>
      </c>
      <c r="B32" s="18"/>
      <c r="C32" s="22">
        <v>49929.4182</v>
      </c>
      <c r="D32" s="19">
        <v>1.1999999999999999E-3</v>
      </c>
      <c r="E32" s="17">
        <f t="shared" si="2"/>
        <v>5456.0206342925812</v>
      </c>
      <c r="F32" s="17">
        <f t="shared" si="3"/>
        <v>5456</v>
      </c>
      <c r="G32" s="20">
        <f t="shared" si="8"/>
        <v>8.6463999978150241E-3</v>
      </c>
      <c r="H32" s="23"/>
      <c r="I32" s="20">
        <f>G32</f>
        <v>8.6463999978150241E-3</v>
      </c>
      <c r="P32" s="77">
        <f t="shared" si="6"/>
        <v>1.1196234556289441E-2</v>
      </c>
      <c r="Q32" s="21">
        <f t="shared" si="5"/>
        <v>34910.9182</v>
      </c>
      <c r="R32" s="20">
        <f t="shared" si="7"/>
        <v>6.5016562755904241E-6</v>
      </c>
    </row>
    <row r="33" spans="1:31" s="20" customFormat="1" ht="12.75" customHeight="1">
      <c r="A33" s="25" t="s">
        <v>128</v>
      </c>
      <c r="B33" s="26"/>
      <c r="C33" s="27">
        <v>50144.380299999997</v>
      </c>
      <c r="D33" s="25" t="s">
        <v>102</v>
      </c>
      <c r="E33" s="17">
        <f t="shared" si="2"/>
        <v>5969.0192076664516</v>
      </c>
      <c r="F33" s="17">
        <f t="shared" si="3"/>
        <v>5969</v>
      </c>
      <c r="G33" s="20">
        <f t="shared" si="8"/>
        <v>8.048600000620354E-3</v>
      </c>
      <c r="H33" s="28"/>
      <c r="I33" s="28"/>
      <c r="J33" s="29">
        <f>G33</f>
        <v>8.048600000620354E-3</v>
      </c>
      <c r="K33" s="28"/>
      <c r="L33" s="28"/>
      <c r="P33" s="77">
        <f t="shared" si="6"/>
        <v>1.4626751149002585E-2</v>
      </c>
      <c r="Q33" s="21">
        <f t="shared" si="5"/>
        <v>35125.880299999997</v>
      </c>
      <c r="R33" s="20">
        <f t="shared" si="7"/>
        <v>4.3272072530962466E-5</v>
      </c>
    </row>
    <row r="34" spans="1:31" s="20" customFormat="1" ht="12.75" customHeight="1">
      <c r="A34" s="25" t="s">
        <v>128</v>
      </c>
      <c r="B34" s="26"/>
      <c r="C34" s="27">
        <v>50144.589800000002</v>
      </c>
      <c r="D34" s="25" t="s">
        <v>102</v>
      </c>
      <c r="E34" s="17">
        <f t="shared" si="2"/>
        <v>5969.5191711536163</v>
      </c>
      <c r="F34" s="17">
        <f t="shared" si="3"/>
        <v>5969.5</v>
      </c>
      <c r="G34" s="20">
        <f t="shared" si="8"/>
        <v>8.0333000005339272E-3</v>
      </c>
      <c r="H34" s="28"/>
      <c r="I34" s="28"/>
      <c r="J34" s="29">
        <f>G34</f>
        <v>8.0333000005339272E-3</v>
      </c>
      <c r="K34" s="28"/>
      <c r="L34" s="28"/>
      <c r="P34" s="77">
        <f t="shared" si="6"/>
        <v>1.4630064598825404E-2</v>
      </c>
      <c r="Q34" s="21">
        <f t="shared" si="5"/>
        <v>35126.089800000002</v>
      </c>
      <c r="R34" s="20">
        <f t="shared" si="7"/>
        <v>4.3517303165271713E-5</v>
      </c>
    </row>
    <row r="35" spans="1:31" s="20" customFormat="1" ht="12.75" customHeight="1">
      <c r="A35" s="25" t="s">
        <v>128</v>
      </c>
      <c r="B35" s="26"/>
      <c r="C35" s="27">
        <v>50151.503799999999</v>
      </c>
      <c r="D35" s="25" t="s">
        <v>102</v>
      </c>
      <c r="E35" s="17">
        <f t="shared" si="2"/>
        <v>5986.0191594599519</v>
      </c>
      <c r="F35" s="17">
        <f t="shared" si="3"/>
        <v>5986</v>
      </c>
      <c r="G35" s="20">
        <f t="shared" si="8"/>
        <v>8.0283999996026978E-3</v>
      </c>
      <c r="H35" s="28"/>
      <c r="I35" s="28"/>
      <c r="J35" s="29">
        <f>G35</f>
        <v>8.0283999996026978E-3</v>
      </c>
      <c r="K35" s="28"/>
      <c r="L35" s="28"/>
      <c r="P35" s="77">
        <f t="shared" si="6"/>
        <v>1.4739375525278115E-2</v>
      </c>
      <c r="Q35" s="21">
        <f t="shared" si="5"/>
        <v>35133.003799999999</v>
      </c>
      <c r="R35" s="20">
        <f t="shared" si="7"/>
        <v>4.5037192506214443E-5</v>
      </c>
    </row>
    <row r="36" spans="1:31" s="20" customFormat="1" ht="12.75" customHeight="1">
      <c r="A36" s="19" t="s">
        <v>135</v>
      </c>
      <c r="B36" s="18"/>
      <c r="C36" s="22">
        <v>50171.608899999999</v>
      </c>
      <c r="D36" s="19">
        <v>2.0000000000000001E-4</v>
      </c>
      <c r="E36" s="17">
        <f t="shared" si="2"/>
        <v>6033.9991876488257</v>
      </c>
      <c r="F36" s="17">
        <f t="shared" si="3"/>
        <v>6034</v>
      </c>
      <c r="G36" s="20">
        <f t="shared" si="8"/>
        <v>-3.4040000173263252E-4</v>
      </c>
      <c r="H36" s="23"/>
      <c r="J36" s="29">
        <f>G36</f>
        <v>-3.4040000173263252E-4</v>
      </c>
      <c r="P36" s="77">
        <f t="shared" si="6"/>
        <v>1.505700762525173E-2</v>
      </c>
      <c r="Q36" s="21">
        <f t="shared" si="5"/>
        <v>35153.108899999999</v>
      </c>
      <c r="R36" s="20">
        <f t="shared" si="7"/>
        <v>2.370801616315162E-4</v>
      </c>
    </row>
    <row r="37" spans="1:31" s="20" customFormat="1" ht="12.75" customHeight="1">
      <c r="A37" s="19" t="s">
        <v>135</v>
      </c>
      <c r="B37" s="18"/>
      <c r="C37" s="22">
        <v>50177.476600000002</v>
      </c>
      <c r="D37" s="19">
        <v>4.0000000000000002E-4</v>
      </c>
      <c r="E37" s="17">
        <f t="shared" si="2"/>
        <v>6048.0022222720791</v>
      </c>
      <c r="F37" s="17">
        <f t="shared" si="3"/>
        <v>6048</v>
      </c>
      <c r="G37" s="20">
        <f t="shared" si="8"/>
        <v>9.3120000383350998E-4</v>
      </c>
      <c r="H37" s="23"/>
      <c r="N37" s="20">
        <f>G37</f>
        <v>9.3120000383350998E-4</v>
      </c>
      <c r="P37" s="77">
        <f t="shared" si="6"/>
        <v>1.5149548460887886E-2</v>
      </c>
      <c r="Q37" s="21">
        <f t="shared" si="5"/>
        <v>35158.976600000002</v>
      </c>
      <c r="R37" s="20">
        <f t="shared" si="7"/>
        <v>2.0216143284622055E-4</v>
      </c>
    </row>
    <row r="38" spans="1:31" s="20" customFormat="1" ht="12.75" customHeight="1">
      <c r="A38" s="19" t="s">
        <v>135</v>
      </c>
      <c r="B38" s="18"/>
      <c r="C38" s="22">
        <v>50178.524700000002</v>
      </c>
      <c r="D38" s="19">
        <v>4.0000000000000002E-4</v>
      </c>
      <c r="E38" s="17">
        <f t="shared" si="2"/>
        <v>6050.5034715841821</v>
      </c>
      <c r="F38" s="17">
        <f t="shared" si="3"/>
        <v>6050.5</v>
      </c>
      <c r="G38" s="20">
        <f t="shared" si="8"/>
        <v>1.4547000027960166E-3</v>
      </c>
      <c r="H38" s="23"/>
      <c r="N38" s="20">
        <f>G38</f>
        <v>1.4547000027960166E-3</v>
      </c>
      <c r="P38" s="77">
        <f t="shared" si="6"/>
        <v>1.5166068769462238E-2</v>
      </c>
      <c r="Q38" s="21">
        <f t="shared" si="5"/>
        <v>35160.024700000002</v>
      </c>
      <c r="R38" s="20">
        <f t="shared" si="7"/>
        <v>1.8800163345550997E-4</v>
      </c>
    </row>
    <row r="39" spans="1:31" s="20" customFormat="1" ht="12.75" customHeight="1">
      <c r="A39" s="17" t="s">
        <v>119</v>
      </c>
      <c r="B39" s="18"/>
      <c r="C39" s="22">
        <v>50200.535000000003</v>
      </c>
      <c r="D39" s="19">
        <v>3.0000000000000001E-3</v>
      </c>
      <c r="E39" s="17">
        <f t="shared" si="2"/>
        <v>6103.0301844304549</v>
      </c>
      <c r="F39" s="17">
        <f t="shared" si="3"/>
        <v>6103</v>
      </c>
      <c r="G39" s="20">
        <f t="shared" si="8"/>
        <v>1.2648200005060062E-2</v>
      </c>
      <c r="I39" s="20">
        <f>G39</f>
        <v>1.2648200005060062E-2</v>
      </c>
      <c r="P39" s="77">
        <f t="shared" si="6"/>
        <v>1.5512656408740149E-2</v>
      </c>
      <c r="Q39" s="21">
        <f t="shared" si="5"/>
        <v>35182.035000000003</v>
      </c>
      <c r="R39" s="20">
        <f t="shared" si="7"/>
        <v>8.2051104885838585E-6</v>
      </c>
      <c r="AA39" s="20">
        <v>12</v>
      </c>
      <c r="AC39" s="20" t="s">
        <v>118</v>
      </c>
      <c r="AE39" s="20" t="s">
        <v>120</v>
      </c>
    </row>
    <row r="40" spans="1:31" s="20" customFormat="1" ht="12.75" customHeight="1">
      <c r="A40" s="19" t="s">
        <v>136</v>
      </c>
      <c r="B40" s="18"/>
      <c r="C40" s="22">
        <v>50207.440399999999</v>
      </c>
      <c r="D40" s="19">
        <v>4.0000000000000002E-4</v>
      </c>
      <c r="E40" s="17">
        <f t="shared" si="2"/>
        <v>6119.5096491759796</v>
      </c>
      <c r="F40" s="17">
        <f t="shared" si="3"/>
        <v>6119.5</v>
      </c>
      <c r="G40" s="20">
        <f t="shared" si="8"/>
        <v>4.0433000031043775E-3</v>
      </c>
      <c r="H40" s="23"/>
      <c r="N40" s="20">
        <f>G40</f>
        <v>4.0433000031043775E-3</v>
      </c>
      <c r="P40" s="77">
        <f t="shared" si="6"/>
        <v>1.5621450354256985E-2</v>
      </c>
      <c r="Q40" s="21">
        <f t="shared" si="5"/>
        <v>35188.940399999999</v>
      </c>
      <c r="R40" s="20">
        <f t="shared" si="7"/>
        <v>1.3405356555389525E-4</v>
      </c>
    </row>
    <row r="41" spans="1:31" s="20" customFormat="1" ht="12.75" customHeight="1">
      <c r="A41" s="19" t="s">
        <v>136</v>
      </c>
      <c r="B41" s="18"/>
      <c r="C41" s="22">
        <v>50228.589200000002</v>
      </c>
      <c r="D41" s="19">
        <v>2.7000000000000001E-3</v>
      </c>
      <c r="E41" s="17">
        <f t="shared" si="2"/>
        <v>6169.9804262505004</v>
      </c>
      <c r="F41" s="17">
        <f t="shared" si="3"/>
        <v>6170</v>
      </c>
      <c r="G41" s="20">
        <f t="shared" si="8"/>
        <v>-8.2019999972544611E-3</v>
      </c>
      <c r="H41" s="23"/>
      <c r="N41" s="20">
        <f>G41</f>
        <v>-8.2019999972544611E-3</v>
      </c>
      <c r="P41" s="77">
        <f t="shared" si="6"/>
        <v>1.5954028732622215E-2</v>
      </c>
      <c r="Q41" s="21">
        <f t="shared" si="5"/>
        <v>35210.089200000002</v>
      </c>
      <c r="R41" s="20">
        <f t="shared" si="7"/>
        <v>5.8351372399862735E-4</v>
      </c>
    </row>
    <row r="42" spans="1:31" s="20" customFormat="1" ht="12.75" customHeight="1">
      <c r="A42" s="25" t="s">
        <v>129</v>
      </c>
      <c r="B42" s="26"/>
      <c r="C42" s="27">
        <v>50516.487200000003</v>
      </c>
      <c r="D42" s="25">
        <v>5.0000000000000001E-4</v>
      </c>
      <c r="E42" s="17">
        <f t="shared" si="2"/>
        <v>6857.0376483245</v>
      </c>
      <c r="F42" s="17">
        <f t="shared" si="3"/>
        <v>6857</v>
      </c>
      <c r="G42" s="20">
        <f t="shared" si="8"/>
        <v>1.5775800005940255E-2</v>
      </c>
      <c r="H42" s="28"/>
      <c r="I42" s="28"/>
      <c r="J42" s="29">
        <f>G42</f>
        <v>1.5775800005940255E-2</v>
      </c>
      <c r="K42" s="28"/>
      <c r="L42" s="28"/>
      <c r="P42" s="77">
        <f t="shared" si="6"/>
        <v>2.0418966997358162E-2</v>
      </c>
      <c r="Q42" s="21">
        <f t="shared" si="5"/>
        <v>35497.987200000003</v>
      </c>
      <c r="R42" s="20">
        <f t="shared" si="7"/>
        <v>2.1558999710192815E-5</v>
      </c>
    </row>
    <row r="43" spans="1:31" s="20" customFormat="1" ht="12.75" customHeight="1">
      <c r="A43" s="17" t="s">
        <v>119</v>
      </c>
      <c r="B43" s="18" t="s">
        <v>117</v>
      </c>
      <c r="C43" s="22">
        <v>50538.485999999997</v>
      </c>
      <c r="D43" s="19">
        <v>6.0000000000000001E-3</v>
      </c>
      <c r="E43" s="17">
        <f t="shared" si="2"/>
        <v>6909.5369168743237</v>
      </c>
      <c r="F43" s="17">
        <f t="shared" si="3"/>
        <v>6909.5</v>
      </c>
      <c r="G43" s="20">
        <f t="shared" si="8"/>
        <v>1.5469300000404473E-2</v>
      </c>
      <c r="I43" s="20">
        <f>G43</f>
        <v>1.5469300000404473E-2</v>
      </c>
      <c r="P43" s="77">
        <f t="shared" si="6"/>
        <v>2.0755619711962728E-2</v>
      </c>
      <c r="Q43" s="21">
        <f t="shared" si="5"/>
        <v>35519.985999999997</v>
      </c>
      <c r="R43" s="20">
        <f t="shared" si="7"/>
        <v>2.7945176092809345E-5</v>
      </c>
      <c r="AA43" s="20">
        <v>13</v>
      </c>
      <c r="AC43" s="20" t="s">
        <v>118</v>
      </c>
      <c r="AE43" s="20" t="s">
        <v>120</v>
      </c>
    </row>
    <row r="44" spans="1:31" s="20" customFormat="1" ht="12.75" customHeight="1">
      <c r="A44" s="25" t="s">
        <v>129</v>
      </c>
      <c r="B44" s="26"/>
      <c r="C44" s="27">
        <v>50541.420400000003</v>
      </c>
      <c r="D44" s="25">
        <v>1E-3</v>
      </c>
      <c r="E44" s="17">
        <f t="shared" si="2"/>
        <v>6916.5397467392686</v>
      </c>
      <c r="F44" s="17">
        <f t="shared" si="3"/>
        <v>6916.5</v>
      </c>
      <c r="G44" s="20">
        <f t="shared" si="8"/>
        <v>1.6655100000207312E-2</v>
      </c>
      <c r="H44" s="28"/>
      <c r="I44" s="28"/>
      <c r="J44" s="29">
        <f>G44</f>
        <v>1.6655100000207312E-2</v>
      </c>
      <c r="K44" s="28"/>
      <c r="L44" s="28"/>
      <c r="P44" s="77">
        <f t="shared" si="6"/>
        <v>2.08004578885395E-2</v>
      </c>
      <c r="Q44" s="21">
        <f t="shared" si="5"/>
        <v>35522.920400000003</v>
      </c>
      <c r="R44" s="20">
        <f t="shared" si="7"/>
        <v>1.7183992022357897E-5</v>
      </c>
    </row>
    <row r="45" spans="1:31" s="20" customFormat="1" ht="12.75" customHeight="1">
      <c r="A45" s="17" t="s">
        <v>121</v>
      </c>
      <c r="B45" s="18" t="s">
        <v>117</v>
      </c>
      <c r="C45" s="22">
        <v>50556.499000000003</v>
      </c>
      <c r="D45" s="19">
        <v>2E-3</v>
      </c>
      <c r="E45" s="17">
        <f t="shared" si="2"/>
        <v>6952.524230927298</v>
      </c>
      <c r="F45" s="17">
        <f t="shared" si="3"/>
        <v>6952.5</v>
      </c>
      <c r="G45" s="20">
        <f t="shared" si="8"/>
        <v>1.0153500006708782E-2</v>
      </c>
      <c r="I45" s="20">
        <f>G45</f>
        <v>1.0153500006708782E-2</v>
      </c>
      <c r="P45" s="77">
        <f t="shared" si="6"/>
        <v>2.1030872660822694E-2</v>
      </c>
      <c r="Q45" s="21">
        <f t="shared" si="5"/>
        <v>35537.999000000003</v>
      </c>
      <c r="R45" s="20">
        <f t="shared" si="7"/>
        <v>1.1831723585646514E-4</v>
      </c>
      <c r="AA45" s="20">
        <v>14</v>
      </c>
      <c r="AC45" s="20" t="s">
        <v>118</v>
      </c>
      <c r="AE45" s="20" t="s">
        <v>120</v>
      </c>
    </row>
    <row r="46" spans="1:31" s="20" customFormat="1" ht="12.75" customHeight="1">
      <c r="A46" s="19" t="s">
        <v>137</v>
      </c>
      <c r="B46" s="18"/>
      <c r="C46" s="22">
        <v>51030.440999999999</v>
      </c>
      <c r="D46" s="19">
        <v>5.0000000000000001E-3</v>
      </c>
      <c r="E46" s="17">
        <f t="shared" si="2"/>
        <v>8083.5681212780164</v>
      </c>
      <c r="F46" s="17">
        <f t="shared" si="3"/>
        <v>8083.5</v>
      </c>
      <c r="G46" s="20">
        <f t="shared" si="8"/>
        <v>2.854490000026999E-2</v>
      </c>
      <c r="H46" s="23"/>
      <c r="I46" s="20">
        <f>G46</f>
        <v>2.854490000026999E-2</v>
      </c>
      <c r="P46" s="77">
        <f t="shared" si="6"/>
        <v>2.811496363155009E-2</v>
      </c>
      <c r="Q46" s="21">
        <f t="shared" si="5"/>
        <v>36011.940999999999</v>
      </c>
      <c r="R46" s="20">
        <f t="shared" si="7"/>
        <v>1.8484528114805437E-7</v>
      </c>
    </row>
    <row r="47" spans="1:31" s="20" customFormat="1" ht="12.75" customHeight="1">
      <c r="A47" s="17" t="s">
        <v>116</v>
      </c>
      <c r="B47" s="18"/>
      <c r="C47" s="22">
        <v>51326.489399999999</v>
      </c>
      <c r="D47" s="19">
        <v>4.0000000000000002E-4</v>
      </c>
      <c r="E47" s="17">
        <f t="shared" si="2"/>
        <v>8790.0759514937563</v>
      </c>
      <c r="F47" s="17">
        <f t="shared" si="3"/>
        <v>8790</v>
      </c>
      <c r="G47" s="20">
        <f t="shared" si="8"/>
        <v>3.182599999854574E-2</v>
      </c>
      <c r="H47" s="23"/>
      <c r="I47" s="29"/>
      <c r="J47" s="29">
        <f>G47</f>
        <v>3.182599999854574E-2</v>
      </c>
      <c r="P47" s="77">
        <f t="shared" si="6"/>
        <v>3.238799585181365E-2</v>
      </c>
      <c r="Q47" s="21">
        <f t="shared" si="5"/>
        <v>36307.989399999999</v>
      </c>
      <c r="R47" s="20">
        <f t="shared" si="7"/>
        <v>3.1583933909032663E-7</v>
      </c>
    </row>
    <row r="48" spans="1:31" s="20" customFormat="1" ht="12.75" customHeight="1">
      <c r="A48" s="19" t="s">
        <v>137</v>
      </c>
      <c r="B48" s="18"/>
      <c r="C48" s="22">
        <v>51327.534</v>
      </c>
      <c r="D48" s="19">
        <v>4.0000000000000001E-3</v>
      </c>
      <c r="E48" s="17">
        <f t="shared" si="2"/>
        <v>8792.5688481939051</v>
      </c>
      <c r="F48" s="17">
        <f t="shared" si="3"/>
        <v>8792.5</v>
      </c>
      <c r="G48" s="20">
        <f t="shared" si="8"/>
        <v>2.8849499998614192E-2</v>
      </c>
      <c r="H48" s="23"/>
      <c r="I48" s="20">
        <f>G48</f>
        <v>2.8849499998614192E-2</v>
      </c>
      <c r="P48" s="77">
        <f t="shared" si="6"/>
        <v>3.2402908576066702E-2</v>
      </c>
      <c r="Q48" s="21">
        <f t="shared" si="5"/>
        <v>36309.034</v>
      </c>
      <c r="R48" s="20">
        <f t="shared" si="7"/>
        <v>1.2626712518313074E-5</v>
      </c>
    </row>
    <row r="49" spans="1:18" s="20" customFormat="1" ht="12.75" customHeight="1">
      <c r="A49" s="19" t="s">
        <v>137</v>
      </c>
      <c r="B49" s="18"/>
      <c r="C49" s="22">
        <v>51425.387999999999</v>
      </c>
      <c r="D49" s="19">
        <v>3.0000000000000001E-3</v>
      </c>
      <c r="E49" s="17">
        <f t="shared" si="2"/>
        <v>9026.0935597543466</v>
      </c>
      <c r="F49" s="17">
        <f t="shared" si="3"/>
        <v>9026</v>
      </c>
      <c r="G49" s="20">
        <f t="shared" si="8"/>
        <v>3.9204399996378925E-2</v>
      </c>
      <c r="H49" s="23"/>
      <c r="I49" s="20">
        <f>G49</f>
        <v>3.9204399996378925E-2</v>
      </c>
      <c r="P49" s="77">
        <f t="shared" si="6"/>
        <v>3.3789300882216031E-2</v>
      </c>
      <c r="Q49" s="21">
        <f t="shared" si="5"/>
        <v>36406.887999999999</v>
      </c>
      <c r="R49" s="20">
        <f t="shared" si="7"/>
        <v>2.9323298416207761E-5</v>
      </c>
    </row>
    <row r="50" spans="1:18" s="20" customFormat="1" ht="12.75" customHeight="1">
      <c r="A50" s="19" t="s">
        <v>137</v>
      </c>
      <c r="B50" s="18"/>
      <c r="C50" s="22">
        <v>51430.411999999997</v>
      </c>
      <c r="D50" s="19">
        <v>4.0000000000000001E-3</v>
      </c>
      <c r="E50" s="17">
        <f t="shared" si="2"/>
        <v>9038.0831376037877</v>
      </c>
      <c r="F50" s="17">
        <f t="shared" si="3"/>
        <v>9038</v>
      </c>
      <c r="G50" s="20">
        <f t="shared" si="8"/>
        <v>3.4837200000765733E-2</v>
      </c>
      <c r="H50" s="23"/>
      <c r="I50" s="20">
        <f>G50</f>
        <v>3.4837200000765733E-2</v>
      </c>
      <c r="P50" s="77">
        <f t="shared" si="6"/>
        <v>3.3860205032987103E-2</v>
      </c>
      <c r="Q50" s="21">
        <f t="shared" si="5"/>
        <v>36411.911999999997</v>
      </c>
      <c r="R50" s="20">
        <f t="shared" si="7"/>
        <v>9.5451916706476615E-7</v>
      </c>
    </row>
    <row r="51" spans="1:18" s="20" customFormat="1" ht="12.75" customHeight="1">
      <c r="A51" s="17" t="s">
        <v>116</v>
      </c>
      <c r="B51" s="26"/>
      <c r="C51" s="22">
        <v>51430.419000000002</v>
      </c>
      <c r="D51" s="19">
        <v>8.0000000000000002E-3</v>
      </c>
      <c r="E51" s="17">
        <f t="shared" si="2"/>
        <v>9038.0998428277144</v>
      </c>
      <c r="F51" s="17">
        <f t="shared" si="3"/>
        <v>9038</v>
      </c>
      <c r="G51" s="20">
        <f t="shared" si="8"/>
        <v>4.18372000058298E-2</v>
      </c>
      <c r="H51" s="23"/>
      <c r="I51" s="30"/>
      <c r="J51" s="29">
        <f>G51</f>
        <v>4.18372000058298E-2</v>
      </c>
      <c r="P51" s="77">
        <f t="shared" si="6"/>
        <v>3.3860205032987103E-2</v>
      </c>
      <c r="Q51" s="21">
        <f t="shared" si="5"/>
        <v>36411.919000000002</v>
      </c>
      <c r="R51" s="20">
        <f t="shared" si="7"/>
        <v>6.3632448796757654E-5</v>
      </c>
    </row>
    <row r="52" spans="1:18" s="20" customFormat="1" ht="12.75" customHeight="1">
      <c r="A52" s="17" t="s">
        <v>116</v>
      </c>
      <c r="B52" s="26"/>
      <c r="C52" s="22">
        <v>51433.355000000003</v>
      </c>
      <c r="D52" s="19">
        <v>5.0000000000000001E-3</v>
      </c>
      <c r="E52" s="17">
        <f t="shared" si="2"/>
        <v>9045.1064910295427</v>
      </c>
      <c r="F52" s="17">
        <f t="shared" si="3"/>
        <v>9045</v>
      </c>
      <c r="G52" s="20">
        <f t="shared" si="8"/>
        <v>4.4623000001593027E-2</v>
      </c>
      <c r="H52" s="23"/>
      <c r="I52" s="30"/>
      <c r="J52" s="29">
        <f>G52</f>
        <v>4.4623000001593027E-2</v>
      </c>
      <c r="P52" s="77">
        <f t="shared" si="6"/>
        <v>3.3901550207016268E-2</v>
      </c>
      <c r="Q52" s="21">
        <f t="shared" si="5"/>
        <v>36414.855000000003</v>
      </c>
      <c r="R52" s="20">
        <f t="shared" si="7"/>
        <v>1.1494948569763004E-4</v>
      </c>
    </row>
    <row r="53" spans="1:18" s="20" customFormat="1" ht="12.75" customHeight="1">
      <c r="A53" s="19" t="s">
        <v>139</v>
      </c>
      <c r="B53" s="18"/>
      <c r="C53" s="22">
        <v>51664.443099999997</v>
      </c>
      <c r="D53" s="19">
        <v>2.0000000000000001E-4</v>
      </c>
      <c r="E53" s="17">
        <f t="shared" ref="E53:E84" si="9">+(C53-C$7)/C$8</f>
        <v>9596.5891273811449</v>
      </c>
      <c r="F53" s="17">
        <f t="shared" ref="F53:F84" si="10">ROUND(2*E53,0)/2</f>
        <v>9596.5</v>
      </c>
      <c r="G53" s="20">
        <f t="shared" si="8"/>
        <v>3.734709999844199E-2</v>
      </c>
      <c r="H53" s="23"/>
      <c r="J53" s="29">
        <f>G53</f>
        <v>3.734709999844199E-2</v>
      </c>
      <c r="P53" s="77">
        <f t="shared" si="6"/>
        <v>3.7122880382433748E-2</v>
      </c>
      <c r="Q53" s="21">
        <f t="shared" ref="Q53:Q84" si="11">+C53-15018.5</f>
        <v>36645.943099999997</v>
      </c>
      <c r="R53" s="20">
        <f t="shared" si="7"/>
        <v>5.0274436202883552E-8</v>
      </c>
    </row>
    <row r="54" spans="1:18" s="20" customFormat="1" ht="12.75" customHeight="1">
      <c r="A54" s="19" t="s">
        <v>139</v>
      </c>
      <c r="B54" s="18"/>
      <c r="C54" s="22">
        <v>51668.4211</v>
      </c>
      <c r="D54" s="19">
        <v>5.9999999999999995E-4</v>
      </c>
      <c r="E54" s="17">
        <f t="shared" si="9"/>
        <v>9606.0824674856685</v>
      </c>
      <c r="F54" s="17">
        <f t="shared" si="10"/>
        <v>9606</v>
      </c>
      <c r="G54" s="20">
        <f t="shared" si="8"/>
        <v>3.4556400001747534E-2</v>
      </c>
      <c r="H54" s="23"/>
      <c r="J54" s="29">
        <f>G54</f>
        <v>3.4556400001747534E-2</v>
      </c>
      <c r="P54" s="77">
        <f t="shared" si="6"/>
        <v>3.7177746004529708E-2</v>
      </c>
      <c r="Q54" s="21">
        <f t="shared" si="11"/>
        <v>36649.9211</v>
      </c>
      <c r="R54" s="20">
        <f t="shared" si="7"/>
        <v>6.8714548663020805E-6</v>
      </c>
    </row>
    <row r="55" spans="1:18" s="20" customFormat="1" ht="12.75" customHeight="1">
      <c r="A55" s="19" t="s">
        <v>138</v>
      </c>
      <c r="B55" s="18"/>
      <c r="C55" s="22">
        <v>51722.474999999999</v>
      </c>
      <c r="D55" s="19">
        <v>3.0000000000000001E-3</v>
      </c>
      <c r="E55" s="17">
        <f t="shared" si="9"/>
        <v>9735.0799679068768</v>
      </c>
      <c r="F55" s="17">
        <f t="shared" si="10"/>
        <v>9735</v>
      </c>
      <c r="G55" s="20">
        <f t="shared" si="8"/>
        <v>3.3509000000776723E-2</v>
      </c>
      <c r="H55" s="23"/>
      <c r="N55" s="20">
        <f>G55</f>
        <v>3.3509000000776723E-2</v>
      </c>
      <c r="P55" s="77">
        <f t="shared" si="6"/>
        <v>3.792067112416083E-2</v>
      </c>
      <c r="Q55" s="21">
        <f t="shared" si="11"/>
        <v>36703.974999999999</v>
      </c>
      <c r="R55" s="20">
        <f t="shared" si="7"/>
        <v>1.9462842100901191E-5</v>
      </c>
    </row>
    <row r="56" spans="1:18" s="20" customFormat="1" ht="12.75" customHeight="1">
      <c r="A56" s="31" t="s">
        <v>144</v>
      </c>
      <c r="B56" s="18" t="s">
        <v>143</v>
      </c>
      <c r="C56" s="19">
        <v>51722.474999999999</v>
      </c>
      <c r="D56" s="32">
        <v>5.0000000000000001E-3</v>
      </c>
      <c r="E56" s="17">
        <f t="shared" si="9"/>
        <v>9735.0799679068768</v>
      </c>
      <c r="F56" s="17">
        <f t="shared" si="10"/>
        <v>9735</v>
      </c>
      <c r="G56" s="20">
        <f t="shared" si="8"/>
        <v>3.3509000000776723E-2</v>
      </c>
      <c r="J56" s="20">
        <f t="shared" ref="J56:J62" si="12">G56</f>
        <v>3.3509000000776723E-2</v>
      </c>
      <c r="P56" s="77">
        <f t="shared" si="6"/>
        <v>3.792067112416083E-2</v>
      </c>
      <c r="Q56" s="21">
        <f t="shared" si="11"/>
        <v>36703.974999999999</v>
      </c>
      <c r="R56" s="20">
        <f t="shared" si="7"/>
        <v>1.9462842100901191E-5</v>
      </c>
    </row>
    <row r="57" spans="1:18" s="20" customFormat="1" ht="12.75" customHeight="1">
      <c r="A57" s="31" t="s">
        <v>116</v>
      </c>
      <c r="B57" s="26" t="s">
        <v>117</v>
      </c>
      <c r="C57" s="22">
        <v>51786.387000000002</v>
      </c>
      <c r="D57" s="19">
        <v>2E-3</v>
      </c>
      <c r="E57" s="17">
        <f t="shared" si="9"/>
        <v>9887.603435166795</v>
      </c>
      <c r="F57" s="17">
        <f t="shared" si="10"/>
        <v>9887.5</v>
      </c>
      <c r="G57" s="20">
        <f t="shared" si="8"/>
        <v>4.334250000101747E-2</v>
      </c>
      <c r="H57" s="23"/>
      <c r="I57" s="29"/>
      <c r="J57" s="29">
        <f t="shared" si="12"/>
        <v>4.334250000101747E-2</v>
      </c>
      <c r="P57" s="77">
        <f t="shared" si="6"/>
        <v>3.8793908381706294E-2</v>
      </c>
      <c r="Q57" s="21">
        <f t="shared" si="11"/>
        <v>36767.887000000002</v>
      </c>
      <c r="R57" s="20">
        <f t="shared" si="7"/>
        <v>2.0689685719267871E-5</v>
      </c>
    </row>
    <row r="58" spans="1:18" s="20" customFormat="1" ht="12.75" customHeight="1">
      <c r="A58" s="31" t="s">
        <v>144</v>
      </c>
      <c r="B58" s="18" t="s">
        <v>143</v>
      </c>
      <c r="C58" s="19">
        <v>52215.28</v>
      </c>
      <c r="D58" s="32">
        <v>5.0000000000000001E-3</v>
      </c>
      <c r="E58" s="17">
        <f t="shared" si="9"/>
        <v>10911.139663785891</v>
      </c>
      <c r="F58" s="17">
        <f t="shared" si="10"/>
        <v>10911</v>
      </c>
      <c r="G58" s="20">
        <f t="shared" si="8"/>
        <v>5.8523400002741255E-2</v>
      </c>
      <c r="J58" s="20">
        <f t="shared" si="12"/>
        <v>5.8523400002741255E-2</v>
      </c>
      <c r="P58" s="77">
        <f t="shared" si="6"/>
        <v>4.4513709071146448E-2</v>
      </c>
      <c r="Q58" s="21">
        <f t="shared" si="11"/>
        <v>37196.78</v>
      </c>
      <c r="R58" s="20">
        <f t="shared" si="7"/>
        <v>1.9627143999880974E-4</v>
      </c>
    </row>
    <row r="59" spans="1:18" s="20" customFormat="1" ht="12.75" customHeight="1">
      <c r="A59" s="31" t="s">
        <v>144</v>
      </c>
      <c r="B59" s="18" t="s">
        <v>117</v>
      </c>
      <c r="C59" s="19">
        <v>52321.498</v>
      </c>
      <c r="D59" s="32">
        <v>4.0000000000000001E-3</v>
      </c>
      <c r="E59" s="17">
        <f t="shared" si="9"/>
        <v>11164.624731463527</v>
      </c>
      <c r="F59" s="17">
        <f t="shared" si="10"/>
        <v>11164.5</v>
      </c>
      <c r="G59" s="20">
        <f t="shared" si="8"/>
        <v>5.2266300001065247E-2</v>
      </c>
      <c r="J59" s="20">
        <f t="shared" si="12"/>
        <v>5.2266300001065247E-2</v>
      </c>
      <c r="P59" s="77">
        <f t="shared" si="6"/>
        <v>4.589249922729921E-2</v>
      </c>
      <c r="Q59" s="21">
        <f t="shared" si="11"/>
        <v>37302.998</v>
      </c>
      <c r="R59" s="20">
        <f t="shared" si="7"/>
        <v>4.0625336303660523E-5</v>
      </c>
    </row>
    <row r="60" spans="1:18" s="20" customFormat="1" ht="12.75" customHeight="1">
      <c r="A60" s="31" t="s">
        <v>116</v>
      </c>
      <c r="B60" s="26"/>
      <c r="C60" s="22">
        <v>52426.466999999997</v>
      </c>
      <c r="D60" s="19">
        <v>5.9999999999999995E-4</v>
      </c>
      <c r="E60" s="17">
        <f t="shared" si="9"/>
        <v>11415.129109902709</v>
      </c>
      <c r="F60" s="17">
        <f t="shared" si="10"/>
        <v>11415</v>
      </c>
      <c r="G60" s="20">
        <f t="shared" ref="G60:G91" si="13">+C60-(C$7+F60*C$8)</f>
        <v>5.4100999994261656E-2</v>
      </c>
      <c r="H60" s="23"/>
      <c r="I60" s="30"/>
      <c r="J60" s="29">
        <f t="shared" si="12"/>
        <v>5.4100999994261656E-2</v>
      </c>
      <c r="P60" s="77">
        <f t="shared" si="6"/>
        <v>4.7240200451183545E-2</v>
      </c>
      <c r="Q60" s="21">
        <f t="shared" si="11"/>
        <v>37407.966999999997</v>
      </c>
      <c r="R60" s="20">
        <f t="shared" si="7"/>
        <v>4.7070570370300816E-5</v>
      </c>
    </row>
    <row r="61" spans="1:18" s="20" customFormat="1" ht="12.75" customHeight="1">
      <c r="A61" s="17" t="s">
        <v>116</v>
      </c>
      <c r="B61" s="26"/>
      <c r="C61" s="22">
        <v>52452.446000000004</v>
      </c>
      <c r="D61" s="19">
        <v>5.0000000000000001E-4</v>
      </c>
      <c r="E61" s="17">
        <f t="shared" si="9"/>
        <v>11477.126968770312</v>
      </c>
      <c r="F61" s="17">
        <f t="shared" si="10"/>
        <v>11477</v>
      </c>
      <c r="G61" s="20">
        <f t="shared" si="13"/>
        <v>5.3203800001938362E-2</v>
      </c>
      <c r="H61" s="23"/>
      <c r="I61" s="30"/>
      <c r="J61" s="29">
        <f t="shared" si="12"/>
        <v>5.3203800001938362E-2</v>
      </c>
      <c r="P61" s="77">
        <f t="shared" si="6"/>
        <v>4.7571496540001798E-2</v>
      </c>
      <c r="Q61" s="21">
        <f t="shared" si="11"/>
        <v>37433.946000000004</v>
      </c>
      <c r="R61" s="20">
        <f t="shared" si="7"/>
        <v>3.1722842287342601E-5</v>
      </c>
    </row>
    <row r="62" spans="1:18" s="20" customFormat="1" ht="12.75" customHeight="1">
      <c r="A62" s="17" t="s">
        <v>146</v>
      </c>
      <c r="B62" s="33"/>
      <c r="C62" s="32">
        <v>52830.417600000001</v>
      </c>
      <c r="D62" s="32">
        <v>4.0000000000000002E-4</v>
      </c>
      <c r="E62" s="17">
        <f t="shared" si="9"/>
        <v>12379.141284669906</v>
      </c>
      <c r="F62" s="17">
        <f t="shared" si="10"/>
        <v>12379</v>
      </c>
      <c r="G62" s="20">
        <f t="shared" si="13"/>
        <v>5.9202600001299288E-2</v>
      </c>
      <c r="J62" s="20">
        <f t="shared" si="12"/>
        <v>5.9202600001299288E-2</v>
      </c>
      <c r="O62" s="20">
        <f t="shared" ref="O62:O97" ca="1" si="14">+C$11+C$12*F62</f>
        <v>9.2086987164923445E-2</v>
      </c>
      <c r="P62" s="77">
        <f t="shared" si="6"/>
        <v>5.2289617743526078E-2</v>
      </c>
      <c r="Q62" s="21">
        <f t="shared" si="11"/>
        <v>37811.917600000001</v>
      </c>
      <c r="R62" s="20">
        <f t="shared" si="7"/>
        <v>4.7789323696287195E-5</v>
      </c>
    </row>
    <row r="63" spans="1:18" s="20" customFormat="1" ht="12.75" customHeight="1">
      <c r="A63" s="34" t="s">
        <v>141</v>
      </c>
      <c r="B63" s="18"/>
      <c r="C63" s="19">
        <v>53081.838900000002</v>
      </c>
      <c r="D63" s="19">
        <v>1E-4</v>
      </c>
      <c r="E63" s="17">
        <f t="shared" si="9"/>
        <v>12979.148300863955</v>
      </c>
      <c r="F63" s="17">
        <f t="shared" si="10"/>
        <v>12979</v>
      </c>
      <c r="G63" s="20">
        <f t="shared" si="13"/>
        <v>6.2142599999788217E-2</v>
      </c>
      <c r="K63" s="20">
        <f>G63</f>
        <v>6.2142599999788217E-2</v>
      </c>
      <c r="O63" s="20">
        <f t="shared" ca="1" si="14"/>
        <v>8.7104488555910894E-2</v>
      </c>
      <c r="P63" s="77">
        <f t="shared" si="6"/>
        <v>5.5322682490259546E-2</v>
      </c>
      <c r="Q63" s="21">
        <f t="shared" si="11"/>
        <v>38063.338900000002</v>
      </c>
      <c r="R63" s="20">
        <f t="shared" si="7"/>
        <v>4.651127483677575E-5</v>
      </c>
    </row>
    <row r="64" spans="1:18" s="20" customFormat="1" ht="12.75" customHeight="1">
      <c r="A64" s="68" t="s">
        <v>141</v>
      </c>
      <c r="B64" s="69" t="s">
        <v>143</v>
      </c>
      <c r="C64" s="68">
        <v>53111.80053</v>
      </c>
      <c r="D64" s="68">
        <v>5.0000000000000002E-5</v>
      </c>
      <c r="E64" s="17">
        <f t="shared" si="9"/>
        <v>13050.650549148442</v>
      </c>
      <c r="F64" s="17">
        <f t="shared" si="10"/>
        <v>13050.5</v>
      </c>
      <c r="G64" s="20">
        <f t="shared" si="13"/>
        <v>6.3084699999308214E-2</v>
      </c>
      <c r="J64" s="20">
        <f>G64</f>
        <v>6.3084699999308214E-2</v>
      </c>
      <c r="O64" s="20">
        <f t="shared" ca="1" si="14"/>
        <v>8.6510740805003566E-2</v>
      </c>
      <c r="P64" s="77">
        <f t="shared" si="6"/>
        <v>5.5678510464118744E-2</v>
      </c>
      <c r="Q64" s="21">
        <f t="shared" si="11"/>
        <v>38093.30053</v>
      </c>
      <c r="R64" s="20">
        <f t="shared" si="7"/>
        <v>5.4851643431150015E-5</v>
      </c>
    </row>
    <row r="65" spans="1:18" s="20" customFormat="1" ht="12.75" customHeight="1">
      <c r="A65" s="19" t="s">
        <v>142</v>
      </c>
      <c r="B65" s="26" t="s">
        <v>143</v>
      </c>
      <c r="C65" s="25">
        <v>53134.6371</v>
      </c>
      <c r="D65" s="19">
        <v>2.0000000000000001E-4</v>
      </c>
      <c r="E65" s="17">
        <f t="shared" si="9"/>
        <v>13105.149122760966</v>
      </c>
      <c r="F65" s="17">
        <f t="shared" si="10"/>
        <v>13105</v>
      </c>
      <c r="G65" s="20">
        <f t="shared" si="13"/>
        <v>6.2487000002874993E-2</v>
      </c>
      <c r="J65" s="20">
        <f>G65</f>
        <v>6.2487000002874993E-2</v>
      </c>
      <c r="O65" s="20">
        <f t="shared" ca="1" si="14"/>
        <v>8.605816384801826E-2</v>
      </c>
      <c r="P65" s="77">
        <f t="shared" si="6"/>
        <v>5.5948933399162279E-2</v>
      </c>
      <c r="Q65" s="21">
        <f t="shared" si="11"/>
        <v>38116.1371</v>
      </c>
      <c r="R65" s="20">
        <f t="shared" si="7"/>
        <v>4.2746314914583499E-5</v>
      </c>
    </row>
    <row r="66" spans="1:18" s="20" customFormat="1" ht="12.75" customHeight="1">
      <c r="A66" s="17" t="s">
        <v>146</v>
      </c>
      <c r="B66" s="33"/>
      <c r="C66" s="70">
        <v>53143.4378</v>
      </c>
      <c r="D66" s="32">
        <v>1.5E-3</v>
      </c>
      <c r="E66" s="17">
        <f t="shared" si="9"/>
        <v>13126.15164620436</v>
      </c>
      <c r="F66" s="17">
        <f t="shared" si="10"/>
        <v>13126</v>
      </c>
      <c r="G66" s="20">
        <f t="shared" si="13"/>
        <v>6.3544399999955203E-2</v>
      </c>
      <c r="J66" s="20">
        <f>G66</f>
        <v>6.3544399999955203E-2</v>
      </c>
      <c r="O66" s="20">
        <f t="shared" ca="1" si="14"/>
        <v>8.5883776396702818E-2</v>
      </c>
      <c r="P66" s="77">
        <f t="shared" si="6"/>
        <v>5.6052947761515648E-2</v>
      </c>
      <c r="Q66" s="21">
        <f t="shared" si="11"/>
        <v>38124.9378</v>
      </c>
      <c r="R66" s="20">
        <f t="shared" si="7"/>
        <v>5.6121856640821023E-5</v>
      </c>
    </row>
    <row r="67" spans="1:18" s="20" customFormat="1" ht="12.75" customHeight="1">
      <c r="A67" s="68" t="s">
        <v>179</v>
      </c>
      <c r="B67" s="69" t="s">
        <v>143</v>
      </c>
      <c r="C67" s="68">
        <v>53196.453000000001</v>
      </c>
      <c r="D67" s="68" t="s">
        <v>180</v>
      </c>
      <c r="E67" s="17">
        <f t="shared" si="9"/>
        <v>13252.670330042729</v>
      </c>
      <c r="F67" s="17">
        <f t="shared" si="10"/>
        <v>13252.5</v>
      </c>
      <c r="G67" s="20">
        <f t="shared" si="13"/>
        <v>7.1373500002664514E-2</v>
      </c>
      <c r="N67" s="20">
        <f>G67</f>
        <v>7.1373500002664514E-2</v>
      </c>
      <c r="O67" s="20">
        <f t="shared" ca="1" si="14"/>
        <v>8.4833299606636006E-2</v>
      </c>
      <c r="P67" s="77">
        <f t="shared" si="6"/>
        <v>5.6677329866506997E-2</v>
      </c>
      <c r="Q67" s="21">
        <f t="shared" si="11"/>
        <v>38177.953000000001</v>
      </c>
      <c r="R67" s="20">
        <f t="shared" si="7"/>
        <v>2.1597741667088807E-4</v>
      </c>
    </row>
    <row r="68" spans="1:18" s="20" customFormat="1" ht="12.75" customHeight="1">
      <c r="A68" s="68" t="s">
        <v>179</v>
      </c>
      <c r="B68" s="69" t="s">
        <v>143</v>
      </c>
      <c r="C68" s="68">
        <v>53222.423000000003</v>
      </c>
      <c r="D68" s="68" t="s">
        <v>180</v>
      </c>
      <c r="E68" s="17">
        <f t="shared" si="9"/>
        <v>13314.646710765284</v>
      </c>
      <c r="F68" s="17">
        <f t="shared" si="10"/>
        <v>13314.5</v>
      </c>
      <c r="G68" s="20">
        <f t="shared" si="13"/>
        <v>6.1476300004869699E-2</v>
      </c>
      <c r="N68" s="20">
        <f>G68</f>
        <v>6.1476300004869699E-2</v>
      </c>
      <c r="O68" s="20">
        <f t="shared" ca="1" si="14"/>
        <v>8.4318441417038051E-2</v>
      </c>
      <c r="P68" s="77">
        <f t="shared" si="6"/>
        <v>5.6981985360336135E-2</v>
      </c>
      <c r="Q68" s="21">
        <f t="shared" si="11"/>
        <v>38203.923000000003</v>
      </c>
      <c r="R68" s="20">
        <f t="shared" si="7"/>
        <v>2.0198864124068862E-5</v>
      </c>
    </row>
    <row r="69" spans="1:18" s="20" customFormat="1" ht="12.75" customHeight="1">
      <c r="A69" s="17" t="s">
        <v>150</v>
      </c>
      <c r="B69" s="33"/>
      <c r="C69" s="19">
        <v>53453.519899999999</v>
      </c>
      <c r="D69" s="19">
        <v>1E-4</v>
      </c>
      <c r="E69" s="17">
        <f t="shared" si="9"/>
        <v>13866.150347969815</v>
      </c>
      <c r="F69" s="17">
        <f t="shared" si="10"/>
        <v>13866</v>
      </c>
      <c r="G69" s="20">
        <f t="shared" si="13"/>
        <v>6.3000399997690693E-2</v>
      </c>
      <c r="J69" s="20">
        <f t="shared" ref="J69:J74" si="15">G69</f>
        <v>6.3000399997690693E-2</v>
      </c>
      <c r="O69" s="20">
        <f t="shared" ca="1" si="14"/>
        <v>7.9738694778920677E-2</v>
      </c>
      <c r="P69" s="77">
        <f t="shared" si="6"/>
        <v>5.9652410835997982E-2</v>
      </c>
      <c r="Q69" s="21">
        <f t="shared" si="11"/>
        <v>38435.019899999999</v>
      </c>
      <c r="R69" s="20">
        <f t="shared" si="7"/>
        <v>1.1209031426811857E-5</v>
      </c>
    </row>
    <row r="70" spans="1:18" s="20" customFormat="1" ht="12.75" customHeight="1">
      <c r="A70" s="31" t="s">
        <v>151</v>
      </c>
      <c r="B70" s="35" t="s">
        <v>143</v>
      </c>
      <c r="C70" s="22">
        <v>53463.578000000001</v>
      </c>
      <c r="D70" s="22">
        <v>5.0000000000000001E-4</v>
      </c>
      <c r="E70" s="17">
        <f t="shared" si="9"/>
        <v>13890.153606920359</v>
      </c>
      <c r="F70" s="17">
        <f t="shared" si="10"/>
        <v>13890</v>
      </c>
      <c r="G70" s="20">
        <f t="shared" si="13"/>
        <v>6.4365999998699408E-2</v>
      </c>
      <c r="J70" s="20">
        <f t="shared" si="15"/>
        <v>6.4365999998699408E-2</v>
      </c>
      <c r="O70" s="20">
        <f t="shared" ca="1" si="14"/>
        <v>7.953939483456017E-2</v>
      </c>
      <c r="P70" s="77">
        <f t="shared" si="6"/>
        <v>5.9767007877949238E-2</v>
      </c>
      <c r="Q70" s="21">
        <f t="shared" si="11"/>
        <v>38445.078000000001</v>
      </c>
      <c r="R70" s="20">
        <f t="shared" si="7"/>
        <v>2.1150728526722147E-5</v>
      </c>
    </row>
    <row r="71" spans="1:18" s="20" customFormat="1" ht="12.75" customHeight="1">
      <c r="A71" s="17" t="s">
        <v>148</v>
      </c>
      <c r="B71" s="18" t="s">
        <v>117</v>
      </c>
      <c r="C71" s="19">
        <v>53464.625</v>
      </c>
      <c r="D71" s="19">
        <v>3.0000000000000001E-3</v>
      </c>
      <c r="E71" s="17">
        <f t="shared" si="9"/>
        <v>13892.652231125843</v>
      </c>
      <c r="F71" s="17">
        <f t="shared" si="10"/>
        <v>13892.5</v>
      </c>
      <c r="G71" s="20">
        <f t="shared" si="13"/>
        <v>6.3789500003622379E-2</v>
      </c>
      <c r="J71" s="20">
        <f t="shared" si="15"/>
        <v>6.3789500003622379E-2</v>
      </c>
      <c r="O71" s="20">
        <f t="shared" ca="1" si="14"/>
        <v>7.9518634423689297E-2</v>
      </c>
      <c r="P71" s="77">
        <f t="shared" si="6"/>
        <v>5.977893733060026E-2</v>
      </c>
      <c r="Q71" s="21">
        <f t="shared" si="11"/>
        <v>38446.125</v>
      </c>
      <c r="R71" s="20">
        <f t="shared" si="7"/>
        <v>1.6084612954238327E-5</v>
      </c>
    </row>
    <row r="72" spans="1:18" s="20" customFormat="1" ht="12.75" customHeight="1">
      <c r="A72" s="17" t="s">
        <v>148</v>
      </c>
      <c r="B72" s="18" t="s">
        <v>117</v>
      </c>
      <c r="C72" s="19">
        <v>53485.5795</v>
      </c>
      <c r="D72" s="19">
        <v>3.5000000000000001E-3</v>
      </c>
      <c r="E72" s="17">
        <f t="shared" si="9"/>
        <v>13942.659318913704</v>
      </c>
      <c r="F72" s="17">
        <f t="shared" si="10"/>
        <v>13942.5</v>
      </c>
      <c r="G72" s="20">
        <f t="shared" si="13"/>
        <v>6.6759499997715466E-2</v>
      </c>
      <c r="J72" s="20">
        <f t="shared" si="15"/>
        <v>6.6759499997715466E-2</v>
      </c>
      <c r="O72" s="20">
        <f t="shared" ca="1" si="14"/>
        <v>7.9103426206271574E-2</v>
      </c>
      <c r="P72" s="77">
        <f t="shared" si="6"/>
        <v>6.0017219739881611E-2</v>
      </c>
      <c r="Q72" s="21">
        <f t="shared" si="11"/>
        <v>38467.0795</v>
      </c>
      <c r="R72" s="20">
        <f t="shared" si="7"/>
        <v>4.5458343075176148E-5</v>
      </c>
    </row>
    <row r="73" spans="1:18" s="20" customFormat="1" ht="12.75" customHeight="1">
      <c r="A73" s="17" t="s">
        <v>150</v>
      </c>
      <c r="B73" s="18" t="s">
        <v>117</v>
      </c>
      <c r="C73" s="36">
        <v>53522.453300000001</v>
      </c>
      <c r="D73" s="19">
        <v>1.4E-3</v>
      </c>
      <c r="E73" s="17">
        <f t="shared" si="9"/>
        <v>14030.657188281721</v>
      </c>
      <c r="F73" s="17">
        <f t="shared" si="10"/>
        <v>14030.5</v>
      </c>
      <c r="G73" s="20">
        <f t="shared" si="13"/>
        <v>6.5866700002516154E-2</v>
      </c>
      <c r="J73" s="20">
        <f t="shared" si="15"/>
        <v>6.5866700002516154E-2</v>
      </c>
      <c r="O73" s="20">
        <f t="shared" ca="1" si="14"/>
        <v>7.8372659743616402E-2</v>
      </c>
      <c r="P73" s="77">
        <f t="shared" si="6"/>
        <v>6.0435178197386343E-2</v>
      </c>
      <c r="Q73" s="21">
        <f t="shared" si="11"/>
        <v>38503.953300000001</v>
      </c>
      <c r="R73" s="20">
        <f t="shared" si="7"/>
        <v>2.9501429119600609E-5</v>
      </c>
    </row>
    <row r="74" spans="1:18" s="20" customFormat="1" ht="12.75" customHeight="1">
      <c r="A74" s="17" t="s">
        <v>150</v>
      </c>
      <c r="B74" s="18" t="s">
        <v>117</v>
      </c>
      <c r="C74" s="19">
        <v>53621.345099999999</v>
      </c>
      <c r="D74" s="19">
        <v>2.0000000000000001E-4</v>
      </c>
      <c r="E74" s="17">
        <f t="shared" si="9"/>
        <v>14266.658568610501</v>
      </c>
      <c r="F74" s="17">
        <f t="shared" si="10"/>
        <v>14266.5</v>
      </c>
      <c r="G74" s="20">
        <f t="shared" si="13"/>
        <v>6.6445099997508805E-2</v>
      </c>
      <c r="J74" s="20">
        <f t="shared" si="15"/>
        <v>6.6445099997508805E-2</v>
      </c>
      <c r="O74" s="20">
        <f t="shared" ca="1" si="14"/>
        <v>7.6412876957404799E-2</v>
      </c>
      <c r="P74" s="77">
        <f t="shared" si="6"/>
        <v>6.1547135411504736E-2</v>
      </c>
      <c r="Q74" s="21">
        <f t="shared" si="11"/>
        <v>38602.845099999999</v>
      </c>
      <c r="R74" s="20">
        <f t="shared" si="7"/>
        <v>2.3990057085750016E-5</v>
      </c>
    </row>
    <row r="75" spans="1:18" s="20" customFormat="1" ht="12.75" customHeight="1">
      <c r="A75" s="50" t="s">
        <v>158</v>
      </c>
      <c r="B75" s="9" t="s">
        <v>143</v>
      </c>
      <c r="C75" s="37">
        <v>53813.8891</v>
      </c>
      <c r="D75" s="32">
        <v>1E-4</v>
      </c>
      <c r="E75" s="17">
        <f t="shared" si="9"/>
        <v>14726.157230522071</v>
      </c>
      <c r="F75" s="17">
        <f t="shared" si="10"/>
        <v>14726</v>
      </c>
      <c r="G75" s="20">
        <f t="shared" si="13"/>
        <v>6.5884399999049492E-2</v>
      </c>
      <c r="K75" s="20">
        <f>G75</f>
        <v>6.5884399999049492E-2</v>
      </c>
      <c r="O75" s="20">
        <f t="shared" ca="1" si="14"/>
        <v>7.2597113439336031E-2</v>
      </c>
      <c r="P75" s="77">
        <f t="shared" si="6"/>
        <v>6.3674830684548739E-2</v>
      </c>
      <c r="Q75" s="21">
        <f t="shared" si="11"/>
        <v>38795.3891</v>
      </c>
      <c r="R75" s="20">
        <f t="shared" si="7"/>
        <v>4.8821965555833286E-6</v>
      </c>
    </row>
    <row r="76" spans="1:18" s="20" customFormat="1" ht="12.75" customHeight="1">
      <c r="A76" s="50" t="s">
        <v>158</v>
      </c>
      <c r="B76" s="9" t="s">
        <v>143</v>
      </c>
      <c r="C76" s="37">
        <v>53829.812599999997</v>
      </c>
      <c r="D76" s="32">
        <v>1E-4</v>
      </c>
      <c r="E76" s="17">
        <f t="shared" si="9"/>
        <v>14764.158035236564</v>
      </c>
      <c r="F76" s="17">
        <f t="shared" si="10"/>
        <v>14764</v>
      </c>
      <c r="G76" s="20">
        <f t="shared" si="13"/>
        <v>6.6221599998243619E-2</v>
      </c>
      <c r="K76" s="20">
        <f>G76</f>
        <v>6.6221599998243619E-2</v>
      </c>
      <c r="O76" s="20">
        <f t="shared" ca="1" si="14"/>
        <v>7.2281555194098568E-2</v>
      </c>
      <c r="P76" s="77">
        <f t="shared" si="6"/>
        <v>6.3848580526654528E-2</v>
      </c>
      <c r="Q76" s="21">
        <f t="shared" si="11"/>
        <v>38811.312599999997</v>
      </c>
      <c r="R76" s="20">
        <f t="shared" si="7"/>
        <v>5.63122141254097E-6</v>
      </c>
    </row>
    <row r="77" spans="1:18" s="20" customFormat="1" ht="12.75" customHeight="1">
      <c r="A77" s="17" t="s">
        <v>150</v>
      </c>
      <c r="B77" s="18" t="s">
        <v>117</v>
      </c>
      <c r="C77" s="19">
        <v>53846.361100000002</v>
      </c>
      <c r="D77" s="19">
        <v>6.9999999999999999E-4</v>
      </c>
      <c r="E77" s="17">
        <f t="shared" si="9"/>
        <v>14803.650377800579</v>
      </c>
      <c r="F77" s="17">
        <f t="shared" si="10"/>
        <v>14803.5</v>
      </c>
      <c r="G77" s="20">
        <f t="shared" si="13"/>
        <v>6.3012900005560368E-2</v>
      </c>
      <c r="J77" s="20">
        <f t="shared" ref="J77:J86" si="16">G77</f>
        <v>6.3012900005560368E-2</v>
      </c>
      <c r="O77" s="20">
        <f t="shared" ca="1" si="14"/>
        <v>7.1953540702338573E-2</v>
      </c>
      <c r="P77" s="77">
        <f t="shared" si="6"/>
        <v>6.4028831488656568E-2</v>
      </c>
      <c r="Q77" s="21">
        <f t="shared" si="11"/>
        <v>38827.861100000002</v>
      </c>
      <c r="R77" s="20">
        <f t="shared" si="7"/>
        <v>1.0321167783460438E-6</v>
      </c>
    </row>
    <row r="78" spans="1:18" s="20" customFormat="1" ht="12.75" customHeight="1">
      <c r="A78" s="13" t="s">
        <v>159</v>
      </c>
      <c r="B78" s="9" t="s">
        <v>143</v>
      </c>
      <c r="C78" s="16">
        <v>54157.492100000003</v>
      </c>
      <c r="D78" s="11">
        <v>5.0000000000000001E-4</v>
      </c>
      <c r="E78" s="17">
        <f t="shared" si="9"/>
        <v>15546.152238046587</v>
      </c>
      <c r="F78" s="17">
        <f t="shared" si="10"/>
        <v>15546</v>
      </c>
      <c r="G78" s="20">
        <f t="shared" si="13"/>
        <v>6.3792400003876537E-2</v>
      </c>
      <c r="J78" s="20">
        <f t="shared" si="16"/>
        <v>6.3792400003876537E-2</v>
      </c>
      <c r="O78" s="20">
        <f t="shared" ca="1" si="14"/>
        <v>6.5787698673685557E-2</v>
      </c>
      <c r="P78" s="77">
        <f t="shared" si="6"/>
        <v>6.7349310073417962E-2</v>
      </c>
      <c r="Q78" s="21">
        <f t="shared" si="11"/>
        <v>39138.992100000003</v>
      </c>
      <c r="R78" s="20">
        <f t="shared" si="7"/>
        <v>1.2651609242805181E-5</v>
      </c>
    </row>
    <row r="79" spans="1:18" s="20" customFormat="1" ht="12.75" customHeight="1">
      <c r="A79" s="13" t="s">
        <v>159</v>
      </c>
      <c r="B79" s="9" t="s">
        <v>143</v>
      </c>
      <c r="C79" s="16">
        <v>54207.361400000002</v>
      </c>
      <c r="D79" s="11">
        <v>1E-3</v>
      </c>
      <c r="E79" s="17">
        <f t="shared" si="9"/>
        <v>15665.163355611745</v>
      </c>
      <c r="F79" s="17">
        <f t="shared" si="10"/>
        <v>15665</v>
      </c>
      <c r="G79" s="20">
        <f t="shared" si="13"/>
        <v>6.8451000006461982E-2</v>
      </c>
      <c r="J79" s="20">
        <f t="shared" si="16"/>
        <v>6.8451000006461982E-2</v>
      </c>
      <c r="O79" s="20">
        <f t="shared" ca="1" si="14"/>
        <v>6.4799503116231394E-2</v>
      </c>
      <c r="P79" s="77">
        <f t="shared" si="6"/>
        <v>6.7869515169443881E-2</v>
      </c>
      <c r="Q79" s="21">
        <f t="shared" si="11"/>
        <v>39188.861400000002</v>
      </c>
      <c r="R79" s="20">
        <f t="shared" si="7"/>
        <v>3.3812461568196727E-7</v>
      </c>
    </row>
    <row r="80" spans="1:18" s="20" customFormat="1" ht="12.75" customHeight="1">
      <c r="A80" s="13" t="s">
        <v>159</v>
      </c>
      <c r="B80" s="9" t="s">
        <v>143</v>
      </c>
      <c r="C80" s="16">
        <v>54212.387000000002</v>
      </c>
      <c r="D80" s="11">
        <v>4.0000000000000002E-4</v>
      </c>
      <c r="E80" s="17">
        <f t="shared" si="9"/>
        <v>15677.156751798087</v>
      </c>
      <c r="F80" s="17">
        <f t="shared" si="10"/>
        <v>15677</v>
      </c>
      <c r="G80" s="20">
        <f t="shared" si="13"/>
        <v>6.5683799999533221E-2</v>
      </c>
      <c r="J80" s="20">
        <f t="shared" si="16"/>
        <v>6.5683799999533221E-2</v>
      </c>
      <c r="O80" s="20">
        <f t="shared" ca="1" si="14"/>
        <v>6.4699853144051134E-2</v>
      </c>
      <c r="P80" s="77">
        <f t="shared" si="6"/>
        <v>6.7921789374730271E-2</v>
      </c>
      <c r="Q80" s="21">
        <f t="shared" si="11"/>
        <v>39193.887000000002</v>
      </c>
      <c r="R80" s="20">
        <f t="shared" si="7"/>
        <v>5.0085964434948812E-6</v>
      </c>
    </row>
    <row r="81" spans="1:18" s="20" customFormat="1" ht="12.75" customHeight="1">
      <c r="A81" s="13" t="s">
        <v>159</v>
      </c>
      <c r="B81" s="9" t="s">
        <v>143</v>
      </c>
      <c r="C81" s="16">
        <v>54292.4257</v>
      </c>
      <c r="D81" s="11">
        <v>5.0000000000000001E-4</v>
      </c>
      <c r="E81" s="17">
        <f t="shared" si="9"/>
        <v>15868.16595255812</v>
      </c>
      <c r="F81" s="17">
        <f t="shared" si="10"/>
        <v>15868</v>
      </c>
      <c r="G81" s="20">
        <f t="shared" si="13"/>
        <v>6.9539199997961987E-2</v>
      </c>
      <c r="J81" s="20">
        <f t="shared" si="16"/>
        <v>6.9539199997961987E-2</v>
      </c>
      <c r="O81" s="20">
        <f t="shared" ca="1" si="14"/>
        <v>6.3113757753515493E-2</v>
      </c>
      <c r="P81" s="77">
        <f t="shared" si="6"/>
        <v>6.8749295973532701E-2</v>
      </c>
      <c r="Q81" s="21">
        <f t="shared" si="11"/>
        <v>39273.9257</v>
      </c>
      <c r="R81" s="20">
        <f t="shared" si="7"/>
        <v>6.23948367809582E-7</v>
      </c>
    </row>
    <row r="82" spans="1:18" s="20" customFormat="1" ht="12.75" customHeight="1">
      <c r="A82" s="14" t="s">
        <v>160</v>
      </c>
      <c r="B82" s="9"/>
      <c r="C82" s="15">
        <v>54297.452299999997</v>
      </c>
      <c r="D82" s="8">
        <v>4.0000000000000002E-4</v>
      </c>
      <c r="E82" s="17">
        <f t="shared" si="9"/>
        <v>15880.161735205014</v>
      </c>
      <c r="F82" s="17">
        <f t="shared" si="10"/>
        <v>15880</v>
      </c>
      <c r="G82" s="20">
        <f t="shared" si="13"/>
        <v>6.7772000002150889E-2</v>
      </c>
      <c r="J82" s="20">
        <f t="shared" si="16"/>
        <v>6.7772000002150889E-2</v>
      </c>
      <c r="O82" s="20">
        <f t="shared" ca="1" si="14"/>
        <v>6.3014107781335232E-2</v>
      </c>
      <c r="P82" s="77">
        <f t="shared" si="6"/>
        <v>6.8801001666913442E-2</v>
      </c>
      <c r="Q82" s="21">
        <f t="shared" si="11"/>
        <v>39278.952299999997</v>
      </c>
      <c r="R82" s="20">
        <f t="shared" si="7"/>
        <v>1.0588444260841037E-6</v>
      </c>
    </row>
    <row r="83" spans="1:18" s="20" customFormat="1" ht="12.75" customHeight="1">
      <c r="A83" s="60" t="s">
        <v>163</v>
      </c>
      <c r="B83" s="61" t="s">
        <v>117</v>
      </c>
      <c r="C83" s="60">
        <v>54593.498599999999</v>
      </c>
      <c r="D83" s="60">
        <v>5.0000000000000001E-4</v>
      </c>
      <c r="E83" s="17">
        <f t="shared" si="9"/>
        <v>16586.664553853585</v>
      </c>
      <c r="F83" s="17">
        <f t="shared" si="10"/>
        <v>16586.5</v>
      </c>
      <c r="G83" s="20">
        <f t="shared" si="13"/>
        <v>6.8953100002545398E-2</v>
      </c>
      <c r="J83" s="20">
        <f t="shared" si="16"/>
        <v>6.8953100002545398E-2</v>
      </c>
      <c r="O83" s="20">
        <f t="shared" ca="1" si="14"/>
        <v>5.7147215669222956E-2</v>
      </c>
      <c r="P83" s="77">
        <f t="shared" si="6"/>
        <v>7.1785952080907156E-2</v>
      </c>
      <c r="Q83" s="21">
        <f t="shared" si="11"/>
        <v>39574.998599999999</v>
      </c>
      <c r="R83" s="20">
        <f t="shared" si="7"/>
        <v>8.0250508978785346E-6</v>
      </c>
    </row>
    <row r="84" spans="1:18" s="20" customFormat="1" ht="12.75" customHeight="1">
      <c r="A84" s="60" t="s">
        <v>162</v>
      </c>
      <c r="B84" s="61" t="s">
        <v>143</v>
      </c>
      <c r="C84" s="60">
        <v>54610.470699999998</v>
      </c>
      <c r="D84" s="60">
        <v>6.9999999999999999E-4</v>
      </c>
      <c r="E84" s="17">
        <f t="shared" si="9"/>
        <v>16627.167801110467</v>
      </c>
      <c r="F84" s="17">
        <f t="shared" si="10"/>
        <v>16627</v>
      </c>
      <c r="G84" s="20">
        <f t="shared" si="13"/>
        <v>7.0313800002622884E-2</v>
      </c>
      <c r="J84" s="20">
        <f t="shared" si="16"/>
        <v>7.0313800002622884E-2</v>
      </c>
      <c r="O84" s="20">
        <f t="shared" ca="1" si="14"/>
        <v>5.681089701311462E-2</v>
      </c>
      <c r="P84" s="77">
        <f t="shared" si="6"/>
        <v>7.1953534839991645E-2</v>
      </c>
      <c r="Q84" s="21">
        <f t="shared" si="11"/>
        <v>39591.970699999998</v>
      </c>
      <c r="R84" s="20">
        <f t="shared" si="7"/>
        <v>2.6887303368807585E-6</v>
      </c>
    </row>
    <row r="85" spans="1:18" s="20" customFormat="1" ht="12.75" customHeight="1">
      <c r="A85" s="60" t="s">
        <v>163</v>
      </c>
      <c r="B85" s="61" t="s">
        <v>143</v>
      </c>
      <c r="C85" s="60">
        <v>54670.387699999999</v>
      </c>
      <c r="D85" s="60">
        <v>2.9999999999999997E-4</v>
      </c>
      <c r="E85" s="17">
        <f t="shared" ref="E85:E97" si="17">+(C85-C$7)/C$8</f>
        <v>16770.157358436354</v>
      </c>
      <c r="F85" s="17">
        <f t="shared" ref="F85:F97" si="18">ROUND(2*E85,0)/2</f>
        <v>16770</v>
      </c>
      <c r="G85" s="20">
        <f t="shared" si="13"/>
        <v>6.593799999973271E-2</v>
      </c>
      <c r="J85" s="20">
        <f t="shared" si="16"/>
        <v>6.593799999973271E-2</v>
      </c>
      <c r="O85" s="20">
        <f t="shared" ca="1" si="14"/>
        <v>5.5623401511299964E-2</v>
      </c>
      <c r="P85" s="77">
        <f t="shared" si="6"/>
        <v>7.2542186400743378E-2</v>
      </c>
      <c r="Q85" s="21">
        <f t="shared" ref="Q85:Q97" si="19">+C85-15018.5</f>
        <v>39651.887699999999</v>
      </c>
      <c r="R85" s="20">
        <f t="shared" si="7"/>
        <v>4.3615278019294227E-5</v>
      </c>
    </row>
    <row r="86" spans="1:18" s="20" customFormat="1" ht="12.75" customHeight="1">
      <c r="A86" s="68" t="s">
        <v>169</v>
      </c>
      <c r="B86" s="69" t="s">
        <v>143</v>
      </c>
      <c r="C86" s="68">
        <v>54709.361499999999</v>
      </c>
      <c r="D86" s="68" t="s">
        <v>170</v>
      </c>
      <c r="E86" s="17">
        <f t="shared" si="17"/>
        <v>16863.166794978697</v>
      </c>
      <c r="F86" s="17">
        <f t="shared" si="18"/>
        <v>16863</v>
      </c>
      <c r="G86" s="20">
        <f t="shared" si="13"/>
        <v>6.9892200001049787E-2</v>
      </c>
      <c r="J86" s="20">
        <f t="shared" si="16"/>
        <v>6.9892200001049787E-2</v>
      </c>
      <c r="O86" s="20">
        <f t="shared" ca="1" si="14"/>
        <v>5.4851114226903003E-2</v>
      </c>
      <c r="P86" s="77">
        <f t="shared" ref="P86:P97" si="20">+G$2+G$3*F86+G$4*F86^2+G$5*SIN(RADIANS(G$6*F86+G$7))</f>
        <v>7.2922456102105723E-2</v>
      </c>
      <c r="Q86" s="21">
        <f t="shared" si="19"/>
        <v>39690.861499999999</v>
      </c>
      <c r="R86" s="20">
        <f t="shared" ref="R86:R97" si="21">+(P86-G86)^2</f>
        <v>9.1824520379867266E-6</v>
      </c>
    </row>
    <row r="87" spans="1:18" s="20" customFormat="1" ht="12.75" customHeight="1">
      <c r="A87" s="62" t="s">
        <v>164</v>
      </c>
      <c r="B87" s="63"/>
      <c r="C87" s="64">
        <v>54872.994700000003</v>
      </c>
      <c r="D87" s="64">
        <v>2.0000000000000001E-4</v>
      </c>
      <c r="E87" s="17">
        <f t="shared" si="17"/>
        <v>17253.670972955206</v>
      </c>
      <c r="F87" s="17">
        <f t="shared" si="18"/>
        <v>17253.5</v>
      </c>
      <c r="G87" s="20">
        <f t="shared" si="13"/>
        <v>7.1642900002188981E-2</v>
      </c>
      <c r="K87" s="20">
        <f>G87</f>
        <v>7.1642900002188981E-2</v>
      </c>
      <c r="O87" s="20">
        <f t="shared" ca="1" si="14"/>
        <v>5.1608338048870689E-2</v>
      </c>
      <c r="P87" s="77">
        <f t="shared" si="20"/>
        <v>7.4497163491325874E-2</v>
      </c>
      <c r="Q87" s="21">
        <f t="shared" si="19"/>
        <v>39854.494700000003</v>
      </c>
      <c r="R87" s="20">
        <f t="shared" si="21"/>
        <v>8.1468200654199131E-6</v>
      </c>
    </row>
    <row r="88" spans="1:18" s="20" customFormat="1" ht="12.75" customHeight="1">
      <c r="A88" s="68" t="s">
        <v>172</v>
      </c>
      <c r="B88" s="69" t="s">
        <v>117</v>
      </c>
      <c r="C88" s="68">
        <v>54932.498299999999</v>
      </c>
      <c r="D88" s="68" t="s">
        <v>170</v>
      </c>
      <c r="E88" s="17">
        <f t="shared" si="17"/>
        <v>17395.673967485909</v>
      </c>
      <c r="F88" s="17">
        <f t="shared" si="18"/>
        <v>17395.5</v>
      </c>
      <c r="G88" s="20">
        <f t="shared" si="13"/>
        <v>7.2897700003522914E-2</v>
      </c>
      <c r="J88" s="20">
        <f>G88</f>
        <v>7.2897700003522914E-2</v>
      </c>
      <c r="O88" s="20">
        <f t="shared" ca="1" si="14"/>
        <v>5.0429146711404388E-2</v>
      </c>
      <c r="P88" s="77">
        <f t="shared" si="20"/>
        <v>7.5060968087757182E-2</v>
      </c>
      <c r="Q88" s="21">
        <f t="shared" si="19"/>
        <v>39913.998299999999</v>
      </c>
      <c r="R88" s="20">
        <f t="shared" si="21"/>
        <v>4.6797288042666012E-6</v>
      </c>
    </row>
    <row r="89" spans="1:18" s="20" customFormat="1" ht="12.75" customHeight="1">
      <c r="A89" s="68" t="s">
        <v>169</v>
      </c>
      <c r="B89" s="69" t="s">
        <v>117</v>
      </c>
      <c r="C89" s="68">
        <v>54940.4614</v>
      </c>
      <c r="D89" s="68" t="s">
        <v>171</v>
      </c>
      <c r="E89" s="17">
        <f t="shared" si="17"/>
        <v>17414.677591564916</v>
      </c>
      <c r="F89" s="17">
        <f t="shared" si="18"/>
        <v>17414.5</v>
      </c>
      <c r="G89" s="20">
        <f t="shared" si="13"/>
        <v>7.4416299998119939E-2</v>
      </c>
      <c r="J89" s="20">
        <f>G89</f>
        <v>7.4416299998119939E-2</v>
      </c>
      <c r="O89" s="20">
        <f t="shared" ca="1" si="14"/>
        <v>5.0271367588785643E-2</v>
      </c>
      <c r="P89" s="77">
        <f t="shared" si="20"/>
        <v>7.5136050107600813E-2</v>
      </c>
      <c r="Q89" s="21">
        <f t="shared" si="19"/>
        <v>39921.9614</v>
      </c>
      <c r="R89" s="20">
        <f t="shared" si="21"/>
        <v>5.1804022009772998E-7</v>
      </c>
    </row>
    <row r="90" spans="1:18" s="20" customFormat="1" ht="12.75" customHeight="1">
      <c r="A90" s="64" t="s">
        <v>165</v>
      </c>
      <c r="B90" s="63" t="s">
        <v>143</v>
      </c>
      <c r="C90" s="64">
        <v>55010.647599999997</v>
      </c>
      <c r="D90" s="64">
        <v>1E-4</v>
      </c>
      <c r="E90" s="17">
        <f t="shared" si="17"/>
        <v>17582.17418966538</v>
      </c>
      <c r="F90" s="17">
        <f t="shared" si="18"/>
        <v>17582</v>
      </c>
      <c r="G90" s="20">
        <f t="shared" si="13"/>
        <v>7.29907999993884E-2</v>
      </c>
      <c r="J90" s="20">
        <f>G90</f>
        <v>7.29907999993884E-2</v>
      </c>
      <c r="O90" s="20">
        <f t="shared" ca="1" si="14"/>
        <v>4.8880420060436303E-2</v>
      </c>
      <c r="P90" s="77">
        <f t="shared" si="20"/>
        <v>7.5794315755612393E-2</v>
      </c>
      <c r="Q90" s="21">
        <f t="shared" si="19"/>
        <v>39992.147599999997</v>
      </c>
      <c r="R90" s="20">
        <f t="shared" si="21"/>
        <v>7.8597005953961845E-6</v>
      </c>
    </row>
    <row r="91" spans="1:18" s="20" customFormat="1" ht="12.75" customHeight="1">
      <c r="A91" s="68" t="s">
        <v>172</v>
      </c>
      <c r="B91" s="69" t="s">
        <v>143</v>
      </c>
      <c r="C91" s="68">
        <v>55340.427100000001</v>
      </c>
      <c r="D91" s="68" t="s">
        <v>171</v>
      </c>
      <c r="E91" s="17">
        <f t="shared" si="17"/>
        <v>18369.179959649729</v>
      </c>
      <c r="F91" s="17">
        <f t="shared" si="18"/>
        <v>18369</v>
      </c>
      <c r="G91" s="20">
        <f t="shared" si="13"/>
        <v>7.5408600001537707E-2</v>
      </c>
      <c r="J91" s="20">
        <f>G91</f>
        <v>7.5408600001537707E-2</v>
      </c>
      <c r="O91" s="20">
        <f t="shared" ca="1" si="14"/>
        <v>4.2345042718281517E-2</v>
      </c>
      <c r="P91" s="77">
        <f t="shared" si="20"/>
        <v>7.8799628917824757E-2</v>
      </c>
      <c r="Q91" s="21">
        <f t="shared" si="19"/>
        <v>40321.927100000001</v>
      </c>
      <c r="R91" s="20">
        <f t="shared" si="21"/>
        <v>1.1499077111094929E-5</v>
      </c>
    </row>
    <row r="92" spans="1:18" s="20" customFormat="1" ht="12.75" customHeight="1">
      <c r="A92" s="67" t="s">
        <v>168</v>
      </c>
      <c r="B92" s="59" t="s">
        <v>143</v>
      </c>
      <c r="C92" s="58">
        <v>55376.463320000003</v>
      </c>
      <c r="D92" s="58">
        <v>1E-4</v>
      </c>
      <c r="E92" s="17">
        <f t="shared" si="17"/>
        <v>18455.178977382569</v>
      </c>
      <c r="F92" s="17">
        <f t="shared" si="18"/>
        <v>18455</v>
      </c>
      <c r="G92" s="20">
        <f t="shared" ref="G92:G97" si="22">+C92-(C$7+F92*C$8)</f>
        <v>7.4997000003349967E-2</v>
      </c>
      <c r="N92" s="20">
        <f>G92</f>
        <v>7.4997000003349967E-2</v>
      </c>
      <c r="O92" s="20">
        <f t="shared" ca="1" si="14"/>
        <v>4.1630884584323069E-2</v>
      </c>
      <c r="P92" s="77">
        <f t="shared" si="20"/>
        <v>7.9119287994469267E-2</v>
      </c>
      <c r="Q92" s="21">
        <f t="shared" si="19"/>
        <v>40357.963320000003</v>
      </c>
      <c r="R92" s="20">
        <f t="shared" si="21"/>
        <v>1.6993258281726394E-5</v>
      </c>
    </row>
    <row r="93" spans="1:18" s="20" customFormat="1" ht="12.75" customHeight="1">
      <c r="A93" s="68" t="s">
        <v>172</v>
      </c>
      <c r="B93" s="69" t="s">
        <v>117</v>
      </c>
      <c r="C93" s="68">
        <v>55388.406999999999</v>
      </c>
      <c r="D93" s="68" t="s">
        <v>173</v>
      </c>
      <c r="E93" s="17">
        <f t="shared" si="17"/>
        <v>18483.682098634326</v>
      </c>
      <c r="F93" s="17">
        <f t="shared" si="18"/>
        <v>18483.5</v>
      </c>
      <c r="G93" s="20">
        <f t="shared" si="22"/>
        <v>7.6304900001559872E-2</v>
      </c>
      <c r="J93" s="20">
        <f>G93</f>
        <v>7.6304900001559872E-2</v>
      </c>
      <c r="O93" s="20">
        <f t="shared" ca="1" si="14"/>
        <v>4.1394215900394965E-2</v>
      </c>
      <c r="P93" s="77">
        <f t="shared" si="20"/>
        <v>7.9224841331562462E-2</v>
      </c>
      <c r="Q93" s="21">
        <f t="shared" si="19"/>
        <v>40369.906999999999</v>
      </c>
      <c r="R93" s="20">
        <f t="shared" si="21"/>
        <v>8.5260573706572947E-6</v>
      </c>
    </row>
    <row r="94" spans="1:18" s="20" customFormat="1" ht="12.75" customHeight="1">
      <c r="A94" s="68" t="s">
        <v>172</v>
      </c>
      <c r="B94" s="69" t="s">
        <v>117</v>
      </c>
      <c r="C94" s="68">
        <v>55393.436600000001</v>
      </c>
      <c r="D94" s="68" t="s">
        <v>174</v>
      </c>
      <c r="E94" s="17">
        <f t="shared" si="17"/>
        <v>18495.685040662906</v>
      </c>
      <c r="F94" s="17">
        <f t="shared" si="18"/>
        <v>18495.5</v>
      </c>
      <c r="G94" s="20">
        <f t="shared" si="22"/>
        <v>7.7537700002721976E-2</v>
      </c>
      <c r="J94" s="20">
        <f>G94</f>
        <v>7.7537700002721976E-2</v>
      </c>
      <c r="O94" s="20">
        <f t="shared" ca="1" si="14"/>
        <v>4.1294565928214705E-2</v>
      </c>
      <c r="P94" s="77">
        <f t="shared" si="20"/>
        <v>7.9269228220520779E-2</v>
      </c>
      <c r="Q94" s="21">
        <f t="shared" si="19"/>
        <v>40374.936600000001</v>
      </c>
      <c r="R94" s="20">
        <f t="shared" si="21"/>
        <v>2.9981899690334983E-6</v>
      </c>
    </row>
    <row r="95" spans="1:18" s="20" customFormat="1" ht="12.75" customHeight="1">
      <c r="A95" s="68" t="s">
        <v>175</v>
      </c>
      <c r="B95" s="69" t="s">
        <v>143</v>
      </c>
      <c r="C95" s="68">
        <v>55653.864200000004</v>
      </c>
      <c r="D95" s="68">
        <v>2.0000000000000001E-4</v>
      </c>
      <c r="E95" s="17">
        <f t="shared" si="17"/>
        <v>19117.185236591326</v>
      </c>
      <c r="F95" s="17">
        <f t="shared" si="18"/>
        <v>19117</v>
      </c>
      <c r="G95" s="20">
        <f t="shared" si="22"/>
        <v>7.7619800002139527E-2</v>
      </c>
      <c r="J95" s="20">
        <f>G95</f>
        <v>7.7619800002139527E-2</v>
      </c>
      <c r="O95" s="20">
        <f t="shared" ca="1" si="14"/>
        <v>3.6133527785712549E-2</v>
      </c>
      <c r="P95" s="77">
        <f t="shared" si="20"/>
        <v>8.1522234763850579E-2</v>
      </c>
      <c r="Q95" s="21">
        <f t="shared" si="19"/>
        <v>40635.364200000004</v>
      </c>
      <c r="R95" s="20">
        <f t="shared" si="21"/>
        <v>1.5228997069410792E-5</v>
      </c>
    </row>
    <row r="96" spans="1:18" s="20" customFormat="1" ht="12.75" customHeight="1">
      <c r="A96" s="68" t="s">
        <v>176</v>
      </c>
      <c r="B96" s="69" t="s">
        <v>143</v>
      </c>
      <c r="C96" s="68">
        <v>55669.368999999999</v>
      </c>
      <c r="D96" s="68" t="s">
        <v>177</v>
      </c>
      <c r="E96" s="17">
        <f t="shared" si="17"/>
        <v>19154.186830269675</v>
      </c>
      <c r="F96" s="17">
        <f t="shared" si="18"/>
        <v>19154</v>
      </c>
      <c r="G96" s="20">
        <f t="shared" si="22"/>
        <v>7.8287600001203828E-2</v>
      </c>
      <c r="J96" s="20">
        <f>G96</f>
        <v>7.8287600001203828E-2</v>
      </c>
      <c r="O96" s="20">
        <f t="shared" ca="1" si="14"/>
        <v>3.5826273704823441E-2</v>
      </c>
      <c r="P96" s="77">
        <f t="shared" si="20"/>
        <v>8.1653526029354218E-2</v>
      </c>
      <c r="Q96" s="21">
        <f t="shared" si="19"/>
        <v>40650.868999999999</v>
      </c>
      <c r="R96" s="20">
        <f t="shared" si="21"/>
        <v>1.132945802698026E-5</v>
      </c>
    </row>
    <row r="97" spans="1:18" s="20" customFormat="1" ht="12.75" customHeight="1">
      <c r="A97" s="68" t="s">
        <v>176</v>
      </c>
      <c r="B97" s="69" t="s">
        <v>143</v>
      </c>
      <c r="C97" s="68">
        <v>55705.405700000003</v>
      </c>
      <c r="D97" s="68" t="s">
        <v>178</v>
      </c>
      <c r="E97" s="17">
        <f t="shared" si="17"/>
        <v>19240.186993503587</v>
      </c>
      <c r="F97" s="17">
        <f t="shared" si="18"/>
        <v>19240</v>
      </c>
      <c r="G97" s="20">
        <f t="shared" si="22"/>
        <v>7.8356000005442183E-2</v>
      </c>
      <c r="J97" s="20">
        <f>G97</f>
        <v>7.8356000005442183E-2</v>
      </c>
      <c r="O97" s="20">
        <f t="shared" ca="1" si="14"/>
        <v>3.5112115570864966E-2</v>
      </c>
      <c r="P97" s="77">
        <f t="shared" si="20"/>
        <v>8.1957457622652483E-2</v>
      </c>
      <c r="Q97" s="21">
        <f t="shared" si="19"/>
        <v>40686.905700000003</v>
      </c>
      <c r="R97" s="20">
        <f t="shared" si="21"/>
        <v>1.2970496968562085E-5</v>
      </c>
    </row>
    <row r="98" spans="1:18" s="20" customFormat="1" ht="12.75" customHeight="1">
      <c r="A98" s="183" t="s">
        <v>532</v>
      </c>
      <c r="B98" s="184" t="s">
        <v>143</v>
      </c>
      <c r="C98" s="185">
        <v>58189.868000000002</v>
      </c>
      <c r="D98" s="183">
        <v>2.0000000000000001E-4</v>
      </c>
      <c r="E98" s="17">
        <f t="shared" ref="E98:E100" si="23">+(C98-C$7)/C$8</f>
        <v>25169.258283285286</v>
      </c>
      <c r="F98" s="17">
        <f t="shared" ref="F98:F100" si="24">ROUND(2*E98,0)/2</f>
        <v>25169.5</v>
      </c>
      <c r="G98" s="20">
        <f t="shared" ref="G98:G100" si="25">+C98-(C$7+F98*C$8)</f>
        <v>-0.10128669999539852</v>
      </c>
      <c r="J98" s="20">
        <f t="shared" ref="J98:J100" si="26">G98</f>
        <v>-0.10128669999539852</v>
      </c>
      <c r="O98" s="20">
        <f t="shared" ref="O98:O100" ca="1" si="27">+C$11+C$12*F98</f>
        <v>-1.4127426932701526E-2</v>
      </c>
      <c r="P98" s="77">
        <f t="shared" ref="P98:P100" si="28">+G$2+G$3*F98+G$4*F98^2+G$5*SIN(RADIANS(G$6*F98+G$7))</f>
        <v>9.876383881640291E-2</v>
      </c>
      <c r="Q98" s="21">
        <f t="shared" ref="Q98:Q100" si="29">+C98-15018.5</f>
        <v>43171.368000000002</v>
      </c>
      <c r="R98" s="20">
        <f t="shared" ref="R98:R100" si="30">+(P98-G98)^2</f>
        <v>4.002021807889207E-2</v>
      </c>
    </row>
    <row r="99" spans="1:18" s="20" customFormat="1" ht="12.75" customHeight="1">
      <c r="A99" s="183" t="s">
        <v>533</v>
      </c>
      <c r="B99" s="184" t="s">
        <v>143</v>
      </c>
      <c r="C99" s="185">
        <v>59328.399299999997</v>
      </c>
      <c r="D99" s="183">
        <v>2.9999999999999997E-4</v>
      </c>
      <c r="E99" s="17">
        <f t="shared" si="23"/>
        <v>27886.318326155651</v>
      </c>
      <c r="F99" s="17">
        <f t="shared" si="24"/>
        <v>27886.5</v>
      </c>
      <c r="G99" s="20">
        <f t="shared" si="25"/>
        <v>-7.6126899999508169E-2</v>
      </c>
      <c r="J99" s="20">
        <f t="shared" si="26"/>
        <v>-7.6126899999508169E-2</v>
      </c>
      <c r="O99" s="20">
        <f t="shared" ca="1" si="27"/>
        <v>-3.668984146717999E-2</v>
      </c>
      <c r="P99" s="77">
        <f t="shared" si="28"/>
        <v>0.10373684685006672</v>
      </c>
      <c r="Q99" s="21">
        <f t="shared" si="29"/>
        <v>44309.899299999997</v>
      </c>
      <c r="R99" s="20">
        <f t="shared" si="30"/>
        <v>3.2350967430767964E-2</v>
      </c>
    </row>
    <row r="100" spans="1:18" s="20" customFormat="1" ht="12.75" customHeight="1">
      <c r="A100" s="183" t="s">
        <v>534</v>
      </c>
      <c r="B100" s="184" t="s">
        <v>117</v>
      </c>
      <c r="C100" s="185">
        <v>59633.461199999998</v>
      </c>
      <c r="D100" s="183">
        <v>2.0000000000000001E-4</v>
      </c>
      <c r="E100" s="17">
        <f t="shared" si="23"/>
        <v>28614.336518621789</v>
      </c>
      <c r="F100" s="17">
        <f t="shared" si="24"/>
        <v>28614.5</v>
      </c>
      <c r="G100" s="20">
        <f t="shared" si="25"/>
        <v>-6.8503700000292156E-2</v>
      </c>
      <c r="J100" s="20">
        <f t="shared" si="26"/>
        <v>-6.8503700000292156E-2</v>
      </c>
      <c r="O100" s="20">
        <f t="shared" ca="1" si="27"/>
        <v>-4.2735273112781885E-2</v>
      </c>
      <c r="P100" s="77">
        <f t="shared" si="28"/>
        <v>0.10477863732233358</v>
      </c>
      <c r="Q100" s="21">
        <f t="shared" si="29"/>
        <v>44614.961199999998</v>
      </c>
      <c r="R100" s="20">
        <f t="shared" si="30"/>
        <v>3.0026768427992255E-2</v>
      </c>
    </row>
    <row r="101" spans="1:18" s="20" customFormat="1" ht="12.75" customHeight="1">
      <c r="A101" s="65"/>
      <c r="B101" s="66"/>
      <c r="C101" s="65"/>
      <c r="D101" s="65"/>
      <c r="E101" s="17"/>
      <c r="F101" s="17"/>
      <c r="Q101" s="21"/>
    </row>
    <row r="102" spans="1:18" s="20" customFormat="1" ht="12.75" customHeight="1">
      <c r="A102" s="65"/>
      <c r="B102" s="66"/>
      <c r="C102" s="65"/>
      <c r="D102" s="65"/>
      <c r="E102" s="17"/>
      <c r="F102" s="17"/>
      <c r="Q102" s="21"/>
    </row>
    <row r="103" spans="1:18" s="20" customFormat="1" ht="12.75" customHeight="1">
      <c r="A103" s="17"/>
      <c r="B103" s="18"/>
      <c r="C103" s="17"/>
      <c r="D103" s="17"/>
      <c r="E103" s="17"/>
      <c r="F103" s="17"/>
    </row>
    <row r="104" spans="1:18" s="20" customFormat="1" ht="12.75" customHeight="1">
      <c r="A104" s="17"/>
      <c r="B104" s="18"/>
      <c r="C104" s="17"/>
      <c r="D104" s="17"/>
      <c r="E104" s="17"/>
      <c r="F104" s="17"/>
    </row>
    <row r="105" spans="1:18" s="20" customFormat="1" ht="12.75" customHeight="1">
      <c r="A105" s="17"/>
      <c r="B105" s="18"/>
      <c r="C105" s="17"/>
      <c r="D105" s="17"/>
      <c r="E105" s="17"/>
      <c r="F105" s="17"/>
    </row>
    <row r="106" spans="1:18" s="20" customFormat="1" ht="12.75" customHeight="1">
      <c r="A106" s="17"/>
      <c r="B106" s="18"/>
      <c r="C106" s="17"/>
      <c r="D106" s="17"/>
      <c r="E106" s="17"/>
      <c r="F106" s="17"/>
    </row>
    <row r="107" spans="1:18" s="20" customFormat="1" ht="12.75" customHeight="1">
      <c r="A107" s="17"/>
      <c r="B107" s="18"/>
      <c r="C107" s="17"/>
      <c r="D107" s="17"/>
      <c r="E107" s="17"/>
      <c r="F107" s="17"/>
    </row>
    <row r="108" spans="1:18" s="20" customFormat="1" ht="12.75" customHeight="1">
      <c r="A108" s="17"/>
      <c r="B108" s="18"/>
      <c r="C108" s="17"/>
      <c r="D108" s="17"/>
      <c r="E108" s="17"/>
      <c r="F108" s="17"/>
    </row>
    <row r="109" spans="1:18" s="20" customFormat="1" ht="12.75" customHeight="1">
      <c r="A109" s="17"/>
      <c r="B109" s="18"/>
      <c r="C109" s="17"/>
      <c r="D109" s="17"/>
      <c r="E109" s="17"/>
      <c r="F109" s="17"/>
    </row>
    <row r="110" spans="1:18" s="20" customFormat="1" ht="12.75" customHeight="1">
      <c r="A110" s="17"/>
      <c r="B110" s="18"/>
      <c r="C110" s="17"/>
      <c r="D110" s="17"/>
      <c r="E110" s="17"/>
      <c r="F110" s="17"/>
    </row>
    <row r="111" spans="1:18" s="20" customFormat="1" ht="12.75" customHeight="1">
      <c r="A111" s="17"/>
      <c r="B111" s="18"/>
      <c r="C111" s="17"/>
      <c r="D111" s="17"/>
      <c r="E111" s="17"/>
      <c r="F111" s="17"/>
    </row>
    <row r="112" spans="1:18" s="20" customFormat="1" ht="12.75" customHeight="1">
      <c r="A112" s="17"/>
      <c r="B112" s="18"/>
      <c r="C112" s="17"/>
      <c r="D112" s="17"/>
      <c r="E112" s="17"/>
      <c r="F112" s="17"/>
    </row>
    <row r="113" spans="1:6" s="20" customFormat="1" ht="12.75" customHeight="1">
      <c r="A113" s="17"/>
      <c r="B113" s="18"/>
      <c r="C113" s="17"/>
      <c r="D113" s="17"/>
      <c r="E113" s="17"/>
      <c r="F113" s="17"/>
    </row>
    <row r="114" spans="1:6" s="20" customFormat="1" ht="12.75" customHeight="1">
      <c r="A114" s="17"/>
      <c r="B114" s="18"/>
      <c r="C114" s="17"/>
      <c r="D114" s="17"/>
      <c r="E114" s="17"/>
      <c r="F114" s="17"/>
    </row>
    <row r="115" spans="1:6" s="20" customFormat="1" ht="12.75" customHeight="1">
      <c r="A115" s="17"/>
      <c r="B115" s="18"/>
      <c r="C115" s="17"/>
      <c r="D115" s="17"/>
      <c r="E115" s="17"/>
      <c r="F115" s="17"/>
    </row>
    <row r="116" spans="1:6" s="20" customFormat="1" ht="12.75" customHeight="1">
      <c r="A116" s="17"/>
      <c r="B116" s="18"/>
      <c r="C116" s="17"/>
      <c r="D116" s="17"/>
      <c r="E116" s="17"/>
      <c r="F116" s="17"/>
    </row>
    <row r="117" spans="1:6" s="20" customFormat="1" ht="12.75" customHeight="1">
      <c r="A117" s="17"/>
      <c r="B117" s="18"/>
      <c r="C117" s="17"/>
      <c r="D117" s="17"/>
      <c r="E117" s="17"/>
      <c r="F117" s="17"/>
    </row>
    <row r="118" spans="1:6" s="20" customFormat="1" ht="12.75" customHeight="1">
      <c r="A118" s="17"/>
      <c r="B118" s="18"/>
      <c r="C118" s="17"/>
      <c r="D118" s="17"/>
      <c r="E118" s="17"/>
      <c r="F118" s="17"/>
    </row>
    <row r="119" spans="1:6" s="20" customFormat="1" ht="12.75" customHeight="1">
      <c r="A119" s="17"/>
      <c r="B119" s="18"/>
      <c r="C119" s="17"/>
      <c r="D119" s="17"/>
      <c r="E119" s="17"/>
      <c r="F119" s="17"/>
    </row>
    <row r="120" spans="1:6" s="20" customFormat="1" ht="12.75" customHeight="1">
      <c r="A120" s="17"/>
      <c r="B120" s="18"/>
      <c r="C120" s="17"/>
      <c r="D120" s="17"/>
      <c r="E120" s="17"/>
      <c r="F120" s="17"/>
    </row>
    <row r="121" spans="1:6" s="20" customFormat="1" ht="12.75" customHeight="1">
      <c r="A121" s="17"/>
      <c r="B121" s="18"/>
      <c r="C121" s="17"/>
      <c r="D121" s="17"/>
      <c r="E121" s="17"/>
      <c r="F121" s="17"/>
    </row>
    <row r="122" spans="1:6" s="20" customFormat="1" ht="12.75" customHeight="1">
      <c r="A122" s="17"/>
      <c r="B122" s="18"/>
      <c r="C122" s="17"/>
      <c r="D122" s="17"/>
      <c r="E122" s="17"/>
      <c r="F122" s="17"/>
    </row>
    <row r="123" spans="1:6" s="20" customFormat="1" ht="12.75" customHeight="1">
      <c r="A123" s="17"/>
      <c r="B123" s="18"/>
      <c r="C123" s="17"/>
      <c r="D123" s="17"/>
      <c r="E123" s="17"/>
      <c r="F123" s="17"/>
    </row>
    <row r="124" spans="1:6" s="20" customFormat="1" ht="12.75" customHeight="1">
      <c r="A124" s="17"/>
      <c r="B124" s="18"/>
      <c r="C124" s="17"/>
      <c r="D124" s="17"/>
      <c r="E124" s="17"/>
      <c r="F124" s="17"/>
    </row>
    <row r="125" spans="1:6" s="20" customFormat="1" ht="12.75" customHeight="1">
      <c r="A125" s="17"/>
      <c r="B125" s="18"/>
      <c r="C125" s="17"/>
      <c r="D125" s="17"/>
      <c r="E125" s="17"/>
      <c r="F125" s="17"/>
    </row>
    <row r="126" spans="1:6" s="20" customFormat="1" ht="12.75" customHeight="1">
      <c r="A126" s="17"/>
      <c r="B126" s="18"/>
      <c r="C126" s="17"/>
      <c r="D126" s="17"/>
      <c r="E126" s="17"/>
      <c r="F126" s="17"/>
    </row>
    <row r="127" spans="1:6" s="20" customFormat="1" ht="12.75" customHeight="1">
      <c r="A127" s="17"/>
      <c r="B127" s="18"/>
      <c r="C127" s="17"/>
      <c r="D127" s="17"/>
      <c r="E127" s="17"/>
      <c r="F127" s="17"/>
    </row>
    <row r="128" spans="1:6" s="20" customFormat="1" ht="12.75" customHeight="1">
      <c r="A128" s="17"/>
      <c r="B128" s="18"/>
      <c r="C128" s="17"/>
      <c r="D128" s="17"/>
      <c r="E128" s="17"/>
      <c r="F128" s="17"/>
    </row>
    <row r="129" spans="1:6" s="20" customFormat="1" ht="12.75" customHeight="1">
      <c r="A129" s="17"/>
      <c r="B129" s="18"/>
      <c r="C129" s="17"/>
      <c r="D129" s="17"/>
      <c r="E129" s="17"/>
      <c r="F129" s="17"/>
    </row>
    <row r="130" spans="1:6" s="20" customFormat="1" ht="12.75" customHeight="1">
      <c r="A130" s="17"/>
      <c r="B130" s="18"/>
      <c r="C130" s="17"/>
      <c r="D130" s="17"/>
      <c r="E130" s="17"/>
      <c r="F130" s="17"/>
    </row>
    <row r="131" spans="1:6" s="20" customFormat="1" ht="12.75" customHeight="1">
      <c r="A131" s="17"/>
      <c r="B131" s="18"/>
      <c r="C131" s="17"/>
      <c r="D131" s="17"/>
      <c r="E131" s="17"/>
      <c r="F131" s="17"/>
    </row>
    <row r="132" spans="1:6" s="20" customFormat="1" ht="12.75" customHeight="1">
      <c r="A132" s="17"/>
      <c r="B132" s="18"/>
      <c r="C132" s="17"/>
      <c r="D132" s="17"/>
      <c r="E132" s="17"/>
      <c r="F132" s="17"/>
    </row>
    <row r="133" spans="1:6" s="20" customFormat="1" ht="12.75" customHeight="1">
      <c r="A133" s="17"/>
      <c r="B133" s="18"/>
      <c r="C133" s="17"/>
      <c r="D133" s="17"/>
      <c r="E133" s="17"/>
      <c r="F133" s="17"/>
    </row>
    <row r="134" spans="1:6" s="20" customFormat="1" ht="12.75" customHeight="1">
      <c r="A134" s="17"/>
      <c r="B134" s="18"/>
      <c r="C134" s="17"/>
      <c r="D134" s="17"/>
      <c r="E134" s="17"/>
      <c r="F134" s="17"/>
    </row>
    <row r="135" spans="1:6" s="20" customFormat="1" ht="12.75" customHeight="1">
      <c r="A135" s="17"/>
      <c r="B135" s="18"/>
      <c r="C135" s="17"/>
      <c r="D135" s="17"/>
      <c r="E135" s="17"/>
      <c r="F135" s="17"/>
    </row>
    <row r="136" spans="1:6" s="20" customFormat="1" ht="12.75" customHeight="1">
      <c r="A136" s="17"/>
      <c r="B136" s="18"/>
      <c r="C136" s="17"/>
      <c r="D136" s="17"/>
      <c r="E136" s="17"/>
      <c r="F136" s="17"/>
    </row>
    <row r="137" spans="1:6" s="20" customFormat="1" ht="12.75" customHeight="1">
      <c r="A137" s="17"/>
      <c r="B137" s="18"/>
      <c r="C137" s="17"/>
      <c r="D137" s="17"/>
      <c r="E137" s="17"/>
      <c r="F137" s="17"/>
    </row>
    <row r="138" spans="1:6" s="20" customFormat="1" ht="12.75" customHeight="1">
      <c r="A138" s="17"/>
      <c r="B138" s="18"/>
      <c r="C138" s="17"/>
      <c r="D138" s="17"/>
      <c r="E138" s="17"/>
      <c r="F138" s="17"/>
    </row>
    <row r="139" spans="1:6" s="20" customFormat="1" ht="12.75" customHeight="1">
      <c r="A139" s="17"/>
      <c r="B139" s="18"/>
      <c r="C139" s="17"/>
      <c r="D139" s="17"/>
      <c r="E139" s="17"/>
      <c r="F139" s="17"/>
    </row>
    <row r="140" spans="1:6" s="20" customFormat="1" ht="12.75" customHeight="1">
      <c r="A140" s="17"/>
      <c r="B140" s="18"/>
      <c r="C140" s="17"/>
      <c r="D140" s="17"/>
      <c r="E140" s="17"/>
      <c r="F140" s="17"/>
    </row>
    <row r="141" spans="1:6" s="20" customFormat="1" ht="12.75" customHeight="1">
      <c r="A141" s="17"/>
      <c r="B141" s="18"/>
      <c r="C141" s="17"/>
      <c r="D141" s="17"/>
      <c r="E141" s="17"/>
      <c r="F141" s="17"/>
    </row>
    <row r="142" spans="1:6" s="20" customFormat="1" ht="12.75" customHeight="1">
      <c r="A142" s="17"/>
      <c r="B142" s="18"/>
      <c r="C142" s="17"/>
      <c r="D142" s="17"/>
      <c r="E142" s="17"/>
      <c r="F142" s="17"/>
    </row>
    <row r="143" spans="1:6" s="20" customFormat="1" ht="12.75" customHeight="1">
      <c r="A143" s="17"/>
      <c r="B143" s="18"/>
      <c r="C143" s="17"/>
      <c r="D143" s="17"/>
      <c r="E143" s="17"/>
      <c r="F143" s="17"/>
    </row>
    <row r="144" spans="1:6" s="20" customFormat="1" ht="12.75" customHeight="1">
      <c r="A144" s="17"/>
      <c r="B144" s="18"/>
      <c r="C144" s="17"/>
      <c r="D144" s="17"/>
      <c r="E144" s="17"/>
      <c r="F144" s="17"/>
    </row>
    <row r="145" spans="1:6" s="20" customFormat="1" ht="12.75" customHeight="1">
      <c r="A145" s="17"/>
      <c r="B145" s="18"/>
      <c r="C145" s="17"/>
      <c r="D145" s="17"/>
      <c r="E145" s="17"/>
      <c r="F145" s="17"/>
    </row>
    <row r="146" spans="1:6" s="20" customFormat="1" ht="12.75" customHeight="1">
      <c r="A146" s="17"/>
      <c r="B146" s="18"/>
      <c r="C146" s="17"/>
      <c r="D146" s="17"/>
      <c r="E146" s="17"/>
      <c r="F146" s="17"/>
    </row>
    <row r="147" spans="1:6" s="20" customFormat="1" ht="12.75" customHeight="1">
      <c r="A147" s="17"/>
      <c r="B147" s="18"/>
      <c r="C147" s="17"/>
      <c r="D147" s="17"/>
      <c r="E147" s="17"/>
      <c r="F147" s="17"/>
    </row>
    <row r="148" spans="1:6" s="20" customFormat="1" ht="12.75" customHeight="1">
      <c r="A148" s="17"/>
      <c r="B148" s="18"/>
      <c r="C148" s="17"/>
      <c r="D148" s="17"/>
      <c r="E148" s="17"/>
      <c r="F148" s="17"/>
    </row>
    <row r="149" spans="1:6" s="20" customFormat="1" ht="12.75" customHeight="1">
      <c r="A149" s="17"/>
      <c r="B149" s="18"/>
      <c r="C149" s="17"/>
      <c r="D149" s="17"/>
      <c r="E149" s="17"/>
      <c r="F149" s="17"/>
    </row>
    <row r="150" spans="1:6" s="20" customFormat="1" ht="12.75" customHeight="1">
      <c r="A150" s="17"/>
      <c r="B150" s="18"/>
      <c r="C150" s="17"/>
      <c r="D150" s="17"/>
      <c r="E150" s="17"/>
      <c r="F150" s="17"/>
    </row>
    <row r="151" spans="1:6" s="20" customFormat="1" ht="12.75" customHeight="1">
      <c r="A151" s="17"/>
      <c r="B151" s="18"/>
      <c r="C151" s="17"/>
      <c r="D151" s="17"/>
      <c r="E151" s="17"/>
      <c r="F151" s="17"/>
    </row>
    <row r="152" spans="1:6" s="20" customFormat="1" ht="12.75" customHeight="1">
      <c r="A152" s="17"/>
      <c r="B152" s="18"/>
      <c r="C152" s="17"/>
      <c r="D152" s="17"/>
      <c r="E152" s="17"/>
      <c r="F152" s="17"/>
    </row>
    <row r="153" spans="1:6" s="20" customFormat="1" ht="12.75" customHeight="1">
      <c r="A153" s="17"/>
      <c r="B153" s="18"/>
      <c r="C153" s="17"/>
      <c r="D153" s="17"/>
      <c r="E153" s="17"/>
      <c r="F153" s="17"/>
    </row>
    <row r="154" spans="1:6" s="20" customFormat="1" ht="12.75" customHeight="1">
      <c r="A154" s="17"/>
      <c r="B154" s="18"/>
      <c r="C154" s="17"/>
      <c r="D154" s="17"/>
      <c r="E154" s="17"/>
      <c r="F154" s="17"/>
    </row>
    <row r="155" spans="1:6" s="20" customFormat="1" ht="12.75" customHeight="1">
      <c r="A155" s="17"/>
      <c r="B155" s="18"/>
      <c r="C155" s="17"/>
      <c r="D155" s="17"/>
      <c r="E155" s="17"/>
      <c r="F155" s="17"/>
    </row>
    <row r="156" spans="1:6" s="20" customFormat="1" ht="12.75" customHeight="1">
      <c r="A156" s="17"/>
      <c r="B156" s="18"/>
      <c r="C156" s="17"/>
      <c r="D156" s="17"/>
      <c r="E156" s="17"/>
      <c r="F156" s="17"/>
    </row>
    <row r="157" spans="1:6" s="20" customFormat="1" ht="12.75" customHeight="1">
      <c r="A157" s="17"/>
      <c r="B157" s="18"/>
      <c r="C157" s="17"/>
      <c r="D157" s="17"/>
      <c r="E157" s="17"/>
      <c r="F157" s="17"/>
    </row>
    <row r="158" spans="1:6" s="20" customFormat="1" ht="12.75" customHeight="1">
      <c r="A158" s="17"/>
      <c r="B158" s="18"/>
      <c r="C158" s="17"/>
      <c r="D158" s="17"/>
      <c r="E158" s="17"/>
      <c r="F158" s="17"/>
    </row>
    <row r="159" spans="1:6" s="20" customFormat="1" ht="12.75" customHeight="1">
      <c r="A159" s="17"/>
      <c r="B159" s="18"/>
      <c r="C159" s="17"/>
      <c r="D159" s="17"/>
      <c r="E159" s="17"/>
      <c r="F159" s="17"/>
    </row>
    <row r="160" spans="1:6" s="20" customFormat="1" ht="12.75" customHeight="1">
      <c r="A160" s="17"/>
      <c r="B160" s="18"/>
      <c r="C160" s="17"/>
      <c r="D160" s="17"/>
      <c r="E160" s="17"/>
      <c r="F160" s="17"/>
    </row>
    <row r="161" spans="1:6" s="20" customFormat="1" ht="12.75" customHeight="1">
      <c r="A161" s="17"/>
      <c r="B161" s="18"/>
      <c r="C161" s="17"/>
      <c r="D161" s="17"/>
      <c r="E161" s="17"/>
      <c r="F161" s="17"/>
    </row>
    <row r="162" spans="1:6" s="20" customFormat="1" ht="12.75" customHeight="1">
      <c r="A162" s="17"/>
      <c r="B162" s="18"/>
      <c r="C162" s="17"/>
      <c r="D162" s="17"/>
      <c r="E162" s="17"/>
      <c r="F162" s="17"/>
    </row>
    <row r="163" spans="1:6" s="20" customFormat="1" ht="12.75" customHeight="1">
      <c r="A163" s="17"/>
      <c r="B163" s="18"/>
      <c r="C163" s="17"/>
      <c r="D163" s="17"/>
      <c r="E163" s="17"/>
      <c r="F163" s="17"/>
    </row>
    <row r="164" spans="1:6" s="20" customFormat="1" ht="12.75" customHeight="1">
      <c r="A164" s="17"/>
      <c r="B164" s="18"/>
      <c r="C164" s="17"/>
      <c r="D164" s="17"/>
      <c r="E164" s="17"/>
      <c r="F164" s="17"/>
    </row>
    <row r="165" spans="1:6" s="20" customFormat="1" ht="12.75" customHeight="1">
      <c r="A165" s="17"/>
      <c r="B165" s="18"/>
      <c r="C165" s="17"/>
      <c r="D165" s="17"/>
      <c r="E165" s="17"/>
      <c r="F165" s="17"/>
    </row>
    <row r="166" spans="1:6" s="20" customFormat="1" ht="12.75" customHeight="1">
      <c r="A166" s="17"/>
      <c r="B166" s="18"/>
      <c r="C166" s="17"/>
      <c r="D166" s="17"/>
      <c r="E166" s="17"/>
      <c r="F166" s="17"/>
    </row>
    <row r="167" spans="1:6" s="20" customFormat="1" ht="12.75" customHeight="1">
      <c r="A167" s="17"/>
      <c r="B167" s="18"/>
      <c r="C167" s="17"/>
      <c r="D167" s="17"/>
      <c r="E167" s="17"/>
      <c r="F167" s="17"/>
    </row>
    <row r="168" spans="1:6" s="20" customFormat="1" ht="12.75" customHeight="1">
      <c r="A168" s="17"/>
      <c r="B168" s="18"/>
      <c r="C168" s="17"/>
      <c r="D168" s="17"/>
      <c r="E168" s="17"/>
      <c r="F168" s="17"/>
    </row>
    <row r="169" spans="1:6" s="20" customFormat="1" ht="12.75" customHeight="1">
      <c r="A169" s="17"/>
      <c r="B169" s="18"/>
      <c r="C169" s="17"/>
      <c r="D169" s="17"/>
      <c r="E169" s="17"/>
      <c r="F169" s="17"/>
    </row>
    <row r="170" spans="1:6" s="20" customFormat="1" ht="12.75" customHeight="1">
      <c r="A170" s="17"/>
      <c r="B170" s="18"/>
      <c r="C170" s="17"/>
      <c r="D170" s="17"/>
      <c r="E170" s="17"/>
      <c r="F170" s="17"/>
    </row>
    <row r="171" spans="1:6" s="20" customFormat="1" ht="12.75" customHeight="1">
      <c r="A171" s="17"/>
      <c r="B171" s="18"/>
      <c r="C171" s="17"/>
      <c r="D171" s="17"/>
      <c r="E171" s="17"/>
      <c r="F171" s="17"/>
    </row>
    <row r="172" spans="1:6" s="20" customFormat="1" ht="12.75" customHeight="1">
      <c r="A172" s="17"/>
      <c r="B172" s="18"/>
      <c r="C172" s="17"/>
      <c r="D172" s="17"/>
      <c r="E172" s="17"/>
      <c r="F172" s="17"/>
    </row>
    <row r="173" spans="1:6" s="20" customFormat="1" ht="12.75" customHeight="1">
      <c r="A173" s="17"/>
      <c r="B173" s="18"/>
      <c r="C173" s="17"/>
      <c r="D173" s="17"/>
      <c r="E173" s="17"/>
      <c r="F173" s="17"/>
    </row>
    <row r="174" spans="1:6" s="20" customFormat="1" ht="12.75" customHeight="1">
      <c r="A174" s="17"/>
      <c r="B174" s="18"/>
      <c r="C174" s="17"/>
      <c r="D174" s="17"/>
      <c r="E174" s="17"/>
      <c r="F174" s="17"/>
    </row>
    <row r="175" spans="1:6" s="20" customFormat="1" ht="12.75" customHeight="1">
      <c r="A175" s="17"/>
      <c r="B175" s="18"/>
      <c r="C175" s="17"/>
      <c r="D175" s="17"/>
      <c r="E175" s="17"/>
      <c r="F175" s="17"/>
    </row>
    <row r="176" spans="1:6" s="20" customFormat="1" ht="12.75" customHeight="1">
      <c r="A176" s="17"/>
      <c r="B176" s="18"/>
      <c r="C176" s="17"/>
      <c r="D176" s="17"/>
      <c r="E176" s="17"/>
      <c r="F176" s="17"/>
    </row>
    <row r="177" spans="1:6" s="20" customFormat="1" ht="12.75" customHeight="1">
      <c r="A177" s="17"/>
      <c r="B177" s="18"/>
      <c r="C177" s="17"/>
      <c r="D177" s="17"/>
      <c r="E177" s="17"/>
      <c r="F177" s="17"/>
    </row>
    <row r="178" spans="1:6" s="20" customFormat="1" ht="12.75" customHeight="1">
      <c r="A178" s="17"/>
      <c r="B178" s="18"/>
      <c r="C178" s="17"/>
      <c r="D178" s="17"/>
      <c r="E178" s="17"/>
      <c r="F178" s="17"/>
    </row>
    <row r="179" spans="1:6" s="20" customFormat="1" ht="12.75" customHeight="1">
      <c r="A179" s="17"/>
      <c r="B179" s="18"/>
      <c r="C179" s="17"/>
      <c r="D179" s="17"/>
      <c r="E179" s="17"/>
      <c r="F179" s="17"/>
    </row>
    <row r="180" spans="1:6" s="20" customFormat="1" ht="12.75" customHeight="1">
      <c r="A180" s="17"/>
      <c r="B180" s="18"/>
      <c r="C180" s="17"/>
      <c r="D180" s="17"/>
      <c r="E180" s="17"/>
      <c r="F180" s="17"/>
    </row>
    <row r="181" spans="1:6" s="20" customFormat="1" ht="12.75" customHeight="1">
      <c r="A181" s="17"/>
      <c r="B181" s="18"/>
      <c r="C181" s="17"/>
      <c r="D181" s="17"/>
      <c r="E181" s="17"/>
      <c r="F181" s="17"/>
    </row>
    <row r="182" spans="1:6" s="20" customFormat="1" ht="12.75" customHeight="1">
      <c r="A182" s="17"/>
      <c r="B182" s="18"/>
      <c r="C182" s="17"/>
      <c r="D182" s="17"/>
      <c r="E182" s="17"/>
      <c r="F182" s="17"/>
    </row>
    <row r="183" spans="1:6" s="20" customFormat="1" ht="12.75" customHeight="1">
      <c r="A183" s="17"/>
      <c r="B183" s="18"/>
      <c r="C183" s="17"/>
      <c r="D183" s="17"/>
      <c r="E183" s="17"/>
      <c r="F183" s="17"/>
    </row>
    <row r="184" spans="1:6" s="20" customFormat="1" ht="12.75" customHeight="1">
      <c r="A184" s="17"/>
      <c r="B184" s="18"/>
      <c r="C184" s="17"/>
      <c r="D184" s="17"/>
      <c r="E184" s="17"/>
      <c r="F184" s="17"/>
    </row>
    <row r="185" spans="1:6" s="20" customFormat="1" ht="12.75" customHeight="1">
      <c r="A185" s="17"/>
      <c r="B185" s="18"/>
      <c r="C185" s="17"/>
      <c r="D185" s="17"/>
      <c r="E185" s="17"/>
      <c r="F185" s="17"/>
    </row>
    <row r="186" spans="1:6" s="20" customFormat="1" ht="12.75" customHeight="1">
      <c r="A186" s="17"/>
      <c r="B186" s="18"/>
      <c r="C186" s="17"/>
      <c r="D186" s="17"/>
      <c r="E186" s="17"/>
      <c r="F186" s="17"/>
    </row>
    <row r="187" spans="1:6" s="20" customFormat="1" ht="12.75" customHeight="1">
      <c r="A187" s="17"/>
      <c r="B187" s="18"/>
      <c r="C187" s="17"/>
      <c r="D187" s="17"/>
      <c r="E187" s="17"/>
      <c r="F187" s="17"/>
    </row>
    <row r="188" spans="1:6" s="20" customFormat="1" ht="12.75" customHeight="1">
      <c r="A188" s="17"/>
      <c r="B188" s="18"/>
      <c r="C188" s="17"/>
      <c r="D188" s="17"/>
      <c r="E188" s="17"/>
      <c r="F188" s="17"/>
    </row>
    <row r="189" spans="1:6" s="20" customFormat="1" ht="12.75" customHeight="1">
      <c r="A189" s="17"/>
      <c r="B189" s="18"/>
      <c r="C189" s="17"/>
      <c r="D189" s="17"/>
      <c r="E189" s="17"/>
      <c r="F189" s="17"/>
    </row>
    <row r="190" spans="1:6" s="20" customFormat="1" ht="12.75" customHeight="1">
      <c r="A190" s="17"/>
      <c r="B190" s="18"/>
      <c r="C190" s="17"/>
      <c r="D190" s="17"/>
      <c r="E190" s="17"/>
      <c r="F190" s="17"/>
    </row>
    <row r="191" spans="1:6" s="20" customFormat="1" ht="12.75" customHeight="1">
      <c r="A191" s="17"/>
      <c r="B191" s="18"/>
      <c r="C191" s="17"/>
      <c r="D191" s="17"/>
      <c r="E191" s="17"/>
      <c r="F191" s="17"/>
    </row>
    <row r="192" spans="1:6" s="20" customFormat="1" ht="12.75" customHeight="1">
      <c r="A192" s="17"/>
      <c r="B192" s="18"/>
      <c r="C192" s="17"/>
      <c r="D192" s="17"/>
      <c r="E192" s="17"/>
      <c r="F192" s="17"/>
    </row>
    <row r="193" spans="1:6" s="20" customFormat="1" ht="12.75" customHeight="1">
      <c r="A193" s="17"/>
      <c r="B193" s="18"/>
      <c r="C193" s="17"/>
      <c r="D193" s="17"/>
      <c r="E193" s="17"/>
      <c r="F193" s="17"/>
    </row>
    <row r="194" spans="1:6" s="20" customFormat="1" ht="12.75" customHeight="1">
      <c r="A194" s="17"/>
      <c r="B194" s="18"/>
      <c r="C194" s="17"/>
      <c r="D194" s="17"/>
      <c r="E194" s="17"/>
      <c r="F194" s="17"/>
    </row>
    <row r="195" spans="1:6" s="20" customFormat="1" ht="12.75" customHeight="1">
      <c r="A195" s="17"/>
      <c r="B195" s="18"/>
      <c r="C195" s="17"/>
      <c r="D195" s="17"/>
      <c r="E195" s="17"/>
      <c r="F195" s="17"/>
    </row>
    <row r="196" spans="1:6" s="20" customFormat="1" ht="12.75" customHeight="1">
      <c r="A196" s="17"/>
      <c r="B196" s="18"/>
      <c r="C196" s="17"/>
      <c r="D196" s="17"/>
      <c r="E196" s="17"/>
      <c r="F196" s="17"/>
    </row>
    <row r="197" spans="1:6" s="20" customFormat="1" ht="12.75" customHeight="1">
      <c r="A197" s="17"/>
      <c r="B197" s="18"/>
      <c r="C197" s="17"/>
      <c r="D197" s="17"/>
      <c r="E197" s="17"/>
      <c r="F197" s="17"/>
    </row>
    <row r="198" spans="1:6" s="20" customFormat="1" ht="12.75" customHeight="1">
      <c r="A198" s="17"/>
      <c r="B198" s="18"/>
      <c r="C198" s="17"/>
      <c r="D198" s="17"/>
      <c r="E198" s="17"/>
      <c r="F198" s="17"/>
    </row>
    <row r="199" spans="1:6" s="20" customFormat="1" ht="12.75" customHeight="1">
      <c r="A199" s="17"/>
      <c r="B199" s="18"/>
      <c r="C199" s="17"/>
      <c r="D199" s="17"/>
      <c r="E199" s="17"/>
      <c r="F199" s="17"/>
    </row>
    <row r="200" spans="1:6" s="20" customFormat="1" ht="12.75" customHeight="1">
      <c r="A200" s="17"/>
      <c r="B200" s="18"/>
      <c r="C200" s="17"/>
      <c r="D200" s="17"/>
      <c r="E200" s="17"/>
      <c r="F200" s="17"/>
    </row>
    <row r="201" spans="1:6" s="20" customFormat="1" ht="12.75" customHeight="1">
      <c r="A201" s="17"/>
      <c r="B201" s="18"/>
      <c r="C201" s="17"/>
      <c r="D201" s="17"/>
      <c r="E201" s="17"/>
      <c r="F201" s="17"/>
    </row>
    <row r="202" spans="1:6" s="20" customFormat="1" ht="12.75" customHeight="1">
      <c r="A202" s="17"/>
      <c r="B202" s="18"/>
      <c r="C202" s="17"/>
      <c r="D202" s="17"/>
      <c r="E202" s="17"/>
      <c r="F202" s="17"/>
    </row>
    <row r="203" spans="1:6" s="20" customFormat="1" ht="12.75" customHeight="1">
      <c r="A203" s="17"/>
      <c r="B203" s="18"/>
      <c r="C203" s="17"/>
      <c r="D203" s="17"/>
      <c r="E203" s="17"/>
      <c r="F203" s="17"/>
    </row>
    <row r="204" spans="1:6" s="20" customFormat="1" ht="12.75" customHeight="1">
      <c r="A204" s="17"/>
      <c r="B204" s="18"/>
      <c r="C204" s="17"/>
      <c r="D204" s="17"/>
      <c r="E204" s="17"/>
      <c r="F204" s="17"/>
    </row>
    <row r="205" spans="1:6" s="20" customFormat="1" ht="12.75" customHeight="1">
      <c r="A205" s="17"/>
      <c r="B205" s="18"/>
      <c r="C205" s="17"/>
      <c r="D205" s="17"/>
      <c r="E205" s="17"/>
      <c r="F205" s="17"/>
    </row>
    <row r="206" spans="1:6" s="20" customFormat="1" ht="12.75" customHeight="1">
      <c r="A206" s="17"/>
      <c r="B206" s="18"/>
      <c r="C206" s="17"/>
      <c r="D206" s="17"/>
      <c r="E206" s="17"/>
      <c r="F206" s="17"/>
    </row>
    <row r="207" spans="1:6" s="20" customFormat="1" ht="12.75" customHeight="1">
      <c r="A207" s="17"/>
      <c r="B207" s="18"/>
      <c r="C207" s="17"/>
      <c r="D207" s="17"/>
      <c r="E207" s="17"/>
      <c r="F207" s="17"/>
    </row>
    <row r="208" spans="1:6" s="20" customFormat="1" ht="12.75" customHeight="1">
      <c r="A208" s="17"/>
      <c r="B208" s="18"/>
      <c r="C208" s="17"/>
      <c r="D208" s="17"/>
      <c r="E208" s="17"/>
      <c r="F208" s="17"/>
    </row>
    <row r="209" spans="1:6" s="20" customFormat="1" ht="12.75" customHeight="1">
      <c r="A209" s="17"/>
      <c r="B209" s="18"/>
      <c r="C209" s="17"/>
      <c r="D209" s="17"/>
      <c r="E209" s="17"/>
      <c r="F209" s="17"/>
    </row>
    <row r="210" spans="1:6" s="20" customFormat="1" ht="12.75" customHeight="1">
      <c r="A210" s="17"/>
      <c r="B210" s="18"/>
      <c r="C210" s="17"/>
      <c r="D210" s="17"/>
      <c r="E210" s="17"/>
      <c r="F210" s="17"/>
    </row>
    <row r="211" spans="1:6" s="20" customFormat="1" ht="12.75" customHeight="1">
      <c r="A211" s="17"/>
      <c r="B211" s="18"/>
      <c r="C211" s="17"/>
      <c r="D211" s="17"/>
      <c r="E211" s="17"/>
      <c r="F211" s="17"/>
    </row>
    <row r="212" spans="1:6" s="20" customFormat="1" ht="12.75" customHeight="1">
      <c r="A212" s="17"/>
      <c r="B212" s="18"/>
      <c r="C212" s="17"/>
      <c r="D212" s="17"/>
      <c r="E212" s="17"/>
      <c r="F212" s="17"/>
    </row>
    <row r="213" spans="1:6" s="20" customFormat="1" ht="12.75" customHeight="1">
      <c r="A213" s="17"/>
      <c r="B213" s="18"/>
      <c r="C213" s="17"/>
      <c r="D213" s="17"/>
      <c r="E213" s="17"/>
      <c r="F213" s="17"/>
    </row>
    <row r="214" spans="1:6" s="20" customFormat="1" ht="12.75" customHeight="1">
      <c r="A214" s="17"/>
      <c r="B214" s="18"/>
      <c r="C214" s="17"/>
      <c r="D214" s="17"/>
      <c r="E214" s="17"/>
      <c r="F214" s="17"/>
    </row>
    <row r="215" spans="1:6" s="20" customFormat="1" ht="12.75" customHeight="1">
      <c r="A215" s="17"/>
      <c r="B215" s="18"/>
      <c r="C215" s="17"/>
      <c r="D215" s="17"/>
      <c r="E215" s="17"/>
      <c r="F215" s="17"/>
    </row>
    <row r="216" spans="1:6" s="20" customFormat="1" ht="12.75" customHeight="1">
      <c r="A216" s="17"/>
      <c r="B216" s="18"/>
      <c r="C216" s="17"/>
      <c r="D216" s="17"/>
      <c r="E216" s="17"/>
      <c r="F216" s="17"/>
    </row>
    <row r="217" spans="1:6" s="20" customFormat="1" ht="12.75" customHeight="1">
      <c r="A217" s="17"/>
      <c r="B217" s="18"/>
      <c r="C217" s="17"/>
      <c r="D217" s="17"/>
      <c r="E217" s="17"/>
      <c r="F217" s="17"/>
    </row>
    <row r="218" spans="1:6" s="20" customFormat="1" ht="12.75" customHeight="1">
      <c r="A218" s="17"/>
      <c r="B218" s="18"/>
      <c r="C218" s="17"/>
      <c r="D218" s="17"/>
      <c r="E218" s="17"/>
      <c r="F218" s="17"/>
    </row>
    <row r="219" spans="1:6" s="20" customFormat="1" ht="12.75" customHeight="1">
      <c r="A219" s="17"/>
      <c r="B219" s="18"/>
      <c r="C219" s="17"/>
      <c r="D219" s="17"/>
      <c r="E219" s="17"/>
      <c r="F219" s="17"/>
    </row>
    <row r="220" spans="1:6" s="20" customFormat="1" ht="12.75" customHeight="1">
      <c r="A220" s="17"/>
      <c r="B220" s="18"/>
      <c r="C220" s="17"/>
      <c r="D220" s="17"/>
      <c r="E220" s="17"/>
      <c r="F220" s="17"/>
    </row>
    <row r="221" spans="1:6" s="20" customFormat="1" ht="12.75" customHeight="1">
      <c r="A221" s="17"/>
      <c r="B221" s="18"/>
      <c r="C221" s="17"/>
      <c r="D221" s="17"/>
      <c r="E221" s="17"/>
      <c r="F221" s="17"/>
    </row>
    <row r="222" spans="1:6" s="20" customFormat="1" ht="12.75" customHeight="1">
      <c r="A222" s="17"/>
      <c r="B222" s="18"/>
      <c r="C222" s="17"/>
      <c r="D222" s="17"/>
      <c r="E222" s="17"/>
      <c r="F222" s="17"/>
    </row>
    <row r="223" spans="1:6" s="20" customFormat="1" ht="12.75" customHeight="1">
      <c r="A223" s="17"/>
      <c r="B223" s="18"/>
      <c r="C223" s="17"/>
      <c r="D223" s="17"/>
      <c r="E223" s="17"/>
      <c r="F223" s="17"/>
    </row>
    <row r="224" spans="1:6" s="20" customFormat="1" ht="12.75" customHeight="1">
      <c r="A224" s="17"/>
      <c r="B224" s="18"/>
      <c r="C224" s="17"/>
      <c r="D224" s="17"/>
      <c r="E224" s="17"/>
      <c r="F224" s="17"/>
    </row>
    <row r="225" spans="1:6" s="20" customFormat="1" ht="12.75" customHeight="1">
      <c r="A225" s="17"/>
      <c r="B225" s="18"/>
      <c r="C225" s="17"/>
      <c r="D225" s="17"/>
      <c r="E225" s="17"/>
      <c r="F225" s="17"/>
    </row>
    <row r="226" spans="1:6" s="20" customFormat="1" ht="12.75" customHeight="1">
      <c r="A226" s="17"/>
      <c r="B226" s="18"/>
      <c r="C226" s="17"/>
      <c r="D226" s="17"/>
      <c r="E226" s="17"/>
      <c r="F226" s="17"/>
    </row>
    <row r="227" spans="1:6" s="20" customFormat="1" ht="12.75" customHeight="1">
      <c r="A227" s="17"/>
      <c r="B227" s="18"/>
      <c r="C227" s="17"/>
      <c r="D227" s="17"/>
      <c r="E227" s="17"/>
      <c r="F227" s="17"/>
    </row>
    <row r="228" spans="1:6" s="20" customFormat="1" ht="12.75" customHeight="1">
      <c r="A228" s="17"/>
      <c r="B228" s="18"/>
      <c r="C228" s="17"/>
      <c r="D228" s="17"/>
      <c r="E228" s="17"/>
      <c r="F228" s="17"/>
    </row>
    <row r="229" spans="1:6" s="20" customFormat="1" ht="12.75" customHeight="1">
      <c r="A229" s="17"/>
      <c r="B229" s="18"/>
      <c r="C229" s="17"/>
      <c r="D229" s="17"/>
      <c r="E229" s="17"/>
      <c r="F229" s="17"/>
    </row>
    <row r="230" spans="1:6" s="20" customFormat="1" ht="12.75" customHeight="1">
      <c r="A230" s="17"/>
      <c r="B230" s="18"/>
      <c r="C230" s="17"/>
      <c r="D230" s="17"/>
      <c r="E230" s="17"/>
      <c r="F230" s="17"/>
    </row>
    <row r="231" spans="1:6" s="20" customFormat="1" ht="12.75" customHeight="1">
      <c r="A231" s="17"/>
      <c r="B231" s="18"/>
      <c r="C231" s="17"/>
      <c r="D231" s="17"/>
      <c r="E231" s="17"/>
      <c r="F231" s="17"/>
    </row>
    <row r="232" spans="1:6" s="20" customFormat="1" ht="12.75" customHeight="1">
      <c r="A232" s="17"/>
      <c r="B232" s="18"/>
      <c r="C232" s="17"/>
      <c r="D232" s="17"/>
      <c r="E232" s="17"/>
      <c r="F232" s="17"/>
    </row>
    <row r="233" spans="1:6" s="20" customFormat="1" ht="12.75" customHeight="1">
      <c r="A233" s="17"/>
      <c r="B233" s="18"/>
      <c r="C233" s="17"/>
      <c r="D233" s="17"/>
      <c r="E233" s="17"/>
      <c r="F233" s="17"/>
    </row>
    <row r="234" spans="1:6" s="20" customFormat="1" ht="12.75" customHeight="1">
      <c r="A234" s="17"/>
      <c r="B234" s="18"/>
      <c r="C234" s="17"/>
      <c r="D234" s="17"/>
      <c r="E234" s="17"/>
      <c r="F234" s="17"/>
    </row>
    <row r="235" spans="1:6" s="20" customFormat="1" ht="12.75" customHeight="1">
      <c r="A235" s="17"/>
      <c r="B235" s="18"/>
      <c r="C235" s="17"/>
      <c r="D235" s="17"/>
      <c r="E235" s="17"/>
      <c r="F235" s="17"/>
    </row>
    <row r="236" spans="1:6" s="20" customFormat="1" ht="12.75" customHeight="1">
      <c r="A236" s="17"/>
      <c r="B236" s="18"/>
      <c r="C236" s="17"/>
      <c r="D236" s="17"/>
      <c r="E236" s="17"/>
      <c r="F236" s="17"/>
    </row>
    <row r="237" spans="1:6" s="20" customFormat="1" ht="12.75" customHeight="1">
      <c r="A237" s="17"/>
      <c r="B237" s="18"/>
      <c r="C237" s="17"/>
      <c r="D237" s="17"/>
      <c r="E237" s="17"/>
      <c r="F237" s="17"/>
    </row>
    <row r="238" spans="1:6" s="20" customFormat="1" ht="12.75" customHeight="1">
      <c r="A238" s="17"/>
      <c r="B238" s="18"/>
      <c r="C238" s="17"/>
      <c r="D238" s="17"/>
      <c r="E238" s="17"/>
      <c r="F238" s="17"/>
    </row>
    <row r="239" spans="1:6" s="20" customFormat="1" ht="12.75" customHeight="1">
      <c r="A239" s="17"/>
      <c r="B239" s="18"/>
      <c r="C239" s="17"/>
      <c r="D239" s="17"/>
      <c r="E239" s="17"/>
      <c r="F239" s="17"/>
    </row>
    <row r="240" spans="1:6" s="20" customFormat="1" ht="12.75" customHeight="1">
      <c r="A240" s="17"/>
      <c r="B240" s="18"/>
      <c r="C240" s="17"/>
      <c r="D240" s="17"/>
      <c r="E240" s="17"/>
      <c r="F240" s="17"/>
    </row>
    <row r="241" spans="1:6" s="20" customFormat="1" ht="12.75" customHeight="1">
      <c r="A241" s="17"/>
      <c r="B241" s="18"/>
      <c r="C241" s="17"/>
      <c r="D241" s="17"/>
      <c r="E241" s="17"/>
      <c r="F241" s="17"/>
    </row>
    <row r="242" spans="1:6" s="20" customFormat="1" ht="12.75" customHeight="1">
      <c r="A242" s="17"/>
      <c r="B242" s="18"/>
      <c r="C242" s="17"/>
      <c r="D242" s="17"/>
      <c r="E242" s="17"/>
      <c r="F242" s="17"/>
    </row>
    <row r="243" spans="1:6" s="20" customFormat="1" ht="12.75" customHeight="1">
      <c r="A243" s="17"/>
      <c r="B243" s="18"/>
      <c r="C243" s="17"/>
      <c r="D243" s="17"/>
      <c r="E243" s="17"/>
      <c r="F243" s="17"/>
    </row>
    <row r="244" spans="1:6" s="20" customFormat="1" ht="12.75" customHeight="1">
      <c r="A244" s="17"/>
      <c r="B244" s="18"/>
      <c r="C244" s="17"/>
      <c r="D244" s="17"/>
      <c r="E244" s="17"/>
      <c r="F244" s="17"/>
    </row>
    <row r="245" spans="1:6" s="20" customFormat="1" ht="12.75" customHeight="1">
      <c r="A245" s="17"/>
      <c r="B245" s="18"/>
      <c r="C245" s="17"/>
      <c r="D245" s="17"/>
      <c r="E245" s="17"/>
      <c r="F245" s="17"/>
    </row>
    <row r="246" spans="1:6" s="20" customFormat="1" ht="12.75" customHeight="1">
      <c r="A246" s="17"/>
      <c r="B246" s="18"/>
      <c r="C246" s="17"/>
      <c r="D246" s="17"/>
      <c r="E246" s="17"/>
      <c r="F246" s="17"/>
    </row>
    <row r="247" spans="1:6" s="20" customFormat="1" ht="12.75" customHeight="1">
      <c r="A247" s="17"/>
      <c r="B247" s="18"/>
      <c r="C247" s="17"/>
      <c r="D247" s="17"/>
      <c r="E247" s="17"/>
      <c r="F247" s="17"/>
    </row>
    <row r="248" spans="1:6" s="20" customFormat="1" ht="12.75" customHeight="1">
      <c r="A248" s="17"/>
      <c r="B248" s="18"/>
      <c r="C248" s="17"/>
      <c r="D248" s="17"/>
      <c r="E248" s="17"/>
      <c r="F248" s="17"/>
    </row>
    <row r="249" spans="1:6" s="20" customFormat="1" ht="12.75" customHeight="1">
      <c r="A249" s="17"/>
      <c r="B249" s="18"/>
      <c r="C249" s="17"/>
      <c r="D249" s="17"/>
      <c r="E249" s="17"/>
      <c r="F249" s="17"/>
    </row>
    <row r="250" spans="1:6" s="20" customFormat="1" ht="12.75" customHeight="1">
      <c r="A250" s="17"/>
      <c r="B250" s="18"/>
      <c r="C250" s="17"/>
      <c r="D250" s="17"/>
      <c r="E250" s="17"/>
      <c r="F250" s="17"/>
    </row>
    <row r="251" spans="1:6" s="20" customFormat="1" ht="12.75" customHeight="1">
      <c r="A251" s="17"/>
      <c r="B251" s="18"/>
      <c r="C251" s="17"/>
      <c r="D251" s="17"/>
      <c r="E251" s="17"/>
      <c r="F251" s="17"/>
    </row>
    <row r="252" spans="1:6" s="20" customFormat="1" ht="12.75" customHeight="1">
      <c r="A252" s="17"/>
      <c r="B252" s="18"/>
      <c r="C252" s="17"/>
      <c r="D252" s="17"/>
      <c r="E252" s="17"/>
      <c r="F252" s="17"/>
    </row>
    <row r="253" spans="1:6" s="20" customFormat="1" ht="12.75" customHeight="1">
      <c r="A253" s="17"/>
      <c r="B253" s="18"/>
      <c r="C253" s="17"/>
      <c r="D253" s="17"/>
      <c r="E253" s="17"/>
      <c r="F253" s="17"/>
    </row>
    <row r="254" spans="1:6" s="20" customFormat="1" ht="12.75" customHeight="1">
      <c r="A254" s="17"/>
      <c r="B254" s="18"/>
      <c r="C254" s="17"/>
      <c r="D254" s="17"/>
      <c r="E254" s="17"/>
      <c r="F254" s="17"/>
    </row>
    <row r="255" spans="1:6" s="20" customFormat="1" ht="12.75" customHeight="1">
      <c r="A255" s="17"/>
      <c r="B255" s="18"/>
      <c r="C255" s="17"/>
      <c r="D255" s="17"/>
      <c r="E255" s="17"/>
      <c r="F255" s="17"/>
    </row>
    <row r="256" spans="1:6" s="20" customFormat="1" ht="12.75" customHeight="1">
      <c r="A256" s="17"/>
      <c r="B256" s="18"/>
      <c r="C256" s="17"/>
      <c r="D256" s="17"/>
      <c r="E256" s="17"/>
      <c r="F256" s="17"/>
    </row>
    <row r="257" spans="1:6" s="20" customFormat="1" ht="12.75" customHeight="1">
      <c r="A257" s="17"/>
      <c r="B257" s="18"/>
      <c r="C257" s="17"/>
      <c r="D257" s="17"/>
      <c r="E257" s="17"/>
      <c r="F257" s="17"/>
    </row>
    <row r="258" spans="1:6" s="20" customFormat="1" ht="12.75" customHeight="1">
      <c r="A258" s="17"/>
      <c r="B258" s="18"/>
      <c r="C258" s="17"/>
      <c r="D258" s="17"/>
      <c r="E258" s="17"/>
      <c r="F258" s="17"/>
    </row>
  </sheetData>
  <sheetProtection sheet="1"/>
  <phoneticPr fontId="8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3"/>
  <sheetViews>
    <sheetView workbookViewId="0">
      <selection activeCell="A175" sqref="A175:IV176"/>
    </sheetView>
  </sheetViews>
  <sheetFormatPr defaultRowHeight="12.75"/>
  <cols>
    <col min="2" max="2" width="10.7109375" customWidth="1"/>
    <col min="5" max="5" width="10.7109375" customWidth="1"/>
    <col min="6" max="6" width="13.140625" bestFit="1" customWidth="1"/>
  </cols>
  <sheetData>
    <row r="1" spans="1:35" ht="18.75" thickBot="1">
      <c r="A1" s="98" t="s">
        <v>15</v>
      </c>
      <c r="B1" s="12"/>
      <c r="C1" s="12"/>
      <c r="D1" s="44" t="s">
        <v>3</v>
      </c>
      <c r="E1" s="12"/>
      <c r="F1" s="12"/>
      <c r="G1" s="12"/>
      <c r="H1" s="12"/>
      <c r="I1" s="12"/>
      <c r="J1" s="12"/>
      <c r="K1" s="12"/>
      <c r="L1" s="12"/>
      <c r="M1" s="99" t="s">
        <v>16</v>
      </c>
      <c r="N1" s="12" t="s">
        <v>17</v>
      </c>
      <c r="O1" s="12">
        <f ca="1">H18*J18-I18*I18</f>
        <v>3974.6571657497116</v>
      </c>
      <c r="P1" s="12" t="s">
        <v>84</v>
      </c>
      <c r="Q1" s="12"/>
      <c r="R1" s="12"/>
      <c r="S1" s="12"/>
      <c r="T1" s="12"/>
      <c r="U1" s="5" t="s">
        <v>66</v>
      </c>
      <c r="V1" s="100" t="s">
        <v>68</v>
      </c>
      <c r="W1" s="12"/>
      <c r="X1" s="12"/>
      <c r="Y1" s="12"/>
      <c r="Z1" s="12"/>
      <c r="AA1" s="12">
        <v>1</v>
      </c>
      <c r="AB1" s="12" t="s">
        <v>525</v>
      </c>
      <c r="AC1" s="12"/>
      <c r="AD1" s="12"/>
      <c r="AE1" s="12"/>
      <c r="AF1" s="12"/>
      <c r="AG1" s="12"/>
      <c r="AH1" s="12"/>
      <c r="AI1" s="12"/>
    </row>
    <row r="2" spans="1: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99" t="s">
        <v>18</v>
      </c>
      <c r="N2" s="12" t="s">
        <v>19</v>
      </c>
      <c r="O2" s="12">
        <f ca="1">+F18*J18-H18*I18</f>
        <v>7243.1505848880188</v>
      </c>
      <c r="P2" s="12" t="s">
        <v>85</v>
      </c>
      <c r="Q2" s="12"/>
      <c r="R2" s="12"/>
      <c r="S2" s="12"/>
      <c r="T2" s="12"/>
      <c r="U2" s="12">
        <v>-1</v>
      </c>
      <c r="V2" s="12">
        <f t="shared" ref="V2:V38" ca="1" si="0">+E$4+E$5*U2+E$6*U2^2</f>
        <v>-0.10142012972750067</v>
      </c>
      <c r="W2" s="12"/>
      <c r="X2" s="12"/>
      <c r="Y2" s="12"/>
      <c r="Z2" s="12"/>
      <c r="AA2" s="12">
        <v>2</v>
      </c>
      <c r="AB2" s="12" t="s">
        <v>120</v>
      </c>
      <c r="AC2" s="12"/>
      <c r="AD2" s="12"/>
      <c r="AE2" s="12"/>
      <c r="AF2" s="12"/>
      <c r="AG2" s="12"/>
      <c r="AH2" s="12"/>
      <c r="AI2" s="12"/>
    </row>
    <row r="3" spans="1:35" ht="13.5" thickBot="1">
      <c r="A3" s="12" t="s">
        <v>20</v>
      </c>
      <c r="B3" s="12" t="s">
        <v>21</v>
      </c>
      <c r="C3" s="12"/>
      <c r="D3" s="12"/>
      <c r="E3" s="101" t="s">
        <v>22</v>
      </c>
      <c r="F3" s="101" t="s">
        <v>23</v>
      </c>
      <c r="G3" s="101" t="s">
        <v>24</v>
      </c>
      <c r="H3" s="101" t="s">
        <v>25</v>
      </c>
      <c r="I3" s="12"/>
      <c r="J3" s="12"/>
      <c r="K3" s="12"/>
      <c r="L3" s="12"/>
      <c r="M3" s="99" t="s">
        <v>26</v>
      </c>
      <c r="N3" s="12" t="s">
        <v>27</v>
      </c>
      <c r="O3" s="12">
        <f ca="1">+F18*I18-H18*H18</f>
        <v>2914.2330978659775</v>
      </c>
      <c r="P3" s="12" t="s">
        <v>86</v>
      </c>
      <c r="Q3" s="12"/>
      <c r="R3" s="12"/>
      <c r="S3" s="12"/>
      <c r="T3" s="12"/>
      <c r="U3" s="12">
        <v>-0.8</v>
      </c>
      <c r="V3" s="12">
        <f t="shared" ca="1" si="0"/>
        <v>-8.4147175552481537E-2</v>
      </c>
      <c r="W3" s="12"/>
      <c r="X3" s="12"/>
      <c r="Y3" s="12"/>
      <c r="Z3" s="12"/>
      <c r="AA3" s="12">
        <v>3</v>
      </c>
      <c r="AB3" s="12" t="s">
        <v>473</v>
      </c>
      <c r="AC3" s="12"/>
      <c r="AD3" s="12"/>
      <c r="AE3" s="12"/>
      <c r="AF3" s="12"/>
      <c r="AG3" s="12"/>
      <c r="AH3" s="12"/>
      <c r="AI3" s="12"/>
    </row>
    <row r="4" spans="1:35">
      <c r="A4" s="12" t="s">
        <v>28</v>
      </c>
      <c r="B4" s="12" t="s">
        <v>29</v>
      </c>
      <c r="C4" s="12"/>
      <c r="D4" s="102" t="s">
        <v>30</v>
      </c>
      <c r="E4" s="103">
        <f ca="1">(G18*O1-K18*O2+L18*O3)/O7</f>
        <v>-2.1983915171285819E-2</v>
      </c>
      <c r="F4" s="104">
        <f ca="1">+E7/O7*O18</f>
        <v>1.6773541901261388E-3</v>
      </c>
      <c r="G4" s="105">
        <f>+B18</f>
        <v>1</v>
      </c>
      <c r="H4" s="106">
        <f ca="1">ABS(F4/E4)</f>
        <v>7.6299156772448182E-2</v>
      </c>
      <c r="I4" s="12"/>
      <c r="J4" s="12"/>
      <c r="K4" s="12"/>
      <c r="L4" s="12"/>
      <c r="M4" s="99" t="s">
        <v>31</v>
      </c>
      <c r="N4" s="12" t="s">
        <v>32</v>
      </c>
      <c r="O4" s="12">
        <f ca="1">+C18*J18-H18*H18</f>
        <v>15238.372803024711</v>
      </c>
      <c r="P4" s="12" t="s">
        <v>87</v>
      </c>
      <c r="Q4" s="12"/>
      <c r="R4" s="12"/>
      <c r="S4" s="12"/>
      <c r="T4" s="12"/>
      <c r="U4" s="12">
        <v>-0.6</v>
      </c>
      <c r="V4" s="12">
        <f t="shared" ca="1" si="0"/>
        <v>-6.7567077009350482E-2</v>
      </c>
      <c r="W4" s="12"/>
      <c r="X4" s="12"/>
      <c r="Y4" s="12"/>
      <c r="Z4" s="12"/>
      <c r="AA4" s="12">
        <v>4</v>
      </c>
      <c r="AB4" s="12" t="s">
        <v>33</v>
      </c>
      <c r="AC4" s="12"/>
      <c r="AD4" s="12"/>
      <c r="AE4" s="12"/>
      <c r="AF4" s="12"/>
      <c r="AG4" s="12"/>
      <c r="AH4" s="12"/>
      <c r="AI4" s="12"/>
    </row>
    <row r="5" spans="1:35">
      <c r="A5" s="12" t="s">
        <v>34</v>
      </c>
      <c r="B5" s="107">
        <v>40323</v>
      </c>
      <c r="C5" s="12"/>
      <c r="D5" s="108" t="s">
        <v>35</v>
      </c>
      <c r="E5" s="109">
        <f ca="1">+(-G18*O2+K18*O4-L18*O5)/O7</f>
        <v>7.0775519157613834E-2</v>
      </c>
      <c r="F5" s="110">
        <f ca="1">P18*E7/O7</f>
        <v>3.3921906888457003E-3</v>
      </c>
      <c r="G5" s="111">
        <f>+B18/A18</f>
        <v>1E-4</v>
      </c>
      <c r="H5" s="106">
        <f ca="1">ABS(F5/E5)</f>
        <v>4.7928870451539145E-2</v>
      </c>
      <c r="I5" s="12"/>
      <c r="J5" s="12"/>
      <c r="K5" s="12"/>
      <c r="L5" s="12"/>
      <c r="M5" s="99" t="s">
        <v>36</v>
      </c>
      <c r="N5" s="12" t="s">
        <v>37</v>
      </c>
      <c r="O5" s="12">
        <f ca="1">+C18*I18-F18*H18</f>
        <v>6617.7236266140972</v>
      </c>
      <c r="P5" s="12" t="s">
        <v>88</v>
      </c>
      <c r="Q5" s="12"/>
      <c r="R5" s="12"/>
      <c r="S5" s="12"/>
      <c r="T5" s="12"/>
      <c r="U5" s="12">
        <v>-0.4</v>
      </c>
      <c r="V5" s="12">
        <f t="shared" ca="1" si="0"/>
        <v>-5.1679834098107516E-2</v>
      </c>
      <c r="W5" s="12"/>
      <c r="X5" s="12"/>
      <c r="Y5" s="12"/>
      <c r="Z5" s="12"/>
      <c r="AA5" s="12">
        <v>5</v>
      </c>
      <c r="AB5" s="12" t="s">
        <v>38</v>
      </c>
      <c r="AC5" s="12"/>
      <c r="AD5" s="12"/>
      <c r="AE5" s="12"/>
      <c r="AF5" s="12"/>
      <c r="AG5" s="12"/>
      <c r="AH5" s="12"/>
      <c r="AI5" s="12"/>
    </row>
    <row r="6" spans="1:35" ht="13.5" thickBot="1">
      <c r="A6" s="12"/>
      <c r="B6" s="12"/>
      <c r="C6" s="12"/>
      <c r="D6" s="112" t="s">
        <v>39</v>
      </c>
      <c r="E6" s="113">
        <f ca="1">+(G18*O3-K18*O5+L18*O6)/O7</f>
        <v>-8.6606953986010128E-3</v>
      </c>
      <c r="F6" s="114">
        <f ca="1">Q18*E7/O7</f>
        <v>1.5507950409594398E-3</v>
      </c>
      <c r="G6" s="115">
        <f>+B18/A18^2</f>
        <v>1E-8</v>
      </c>
      <c r="H6" s="106">
        <f ca="1">ABS(F6/E6)</f>
        <v>0.17906126120195201</v>
      </c>
      <c r="I6" s="12"/>
      <c r="J6" s="12"/>
      <c r="K6" s="12"/>
      <c r="L6" s="12"/>
      <c r="M6" s="116" t="s">
        <v>40</v>
      </c>
      <c r="N6" s="117" t="s">
        <v>41</v>
      </c>
      <c r="O6" s="117">
        <f ca="1">+C18*H18-F18*F18</f>
        <v>3023.5948470721814</v>
      </c>
      <c r="P6" s="12" t="s">
        <v>89</v>
      </c>
      <c r="Q6" s="12"/>
      <c r="R6" s="12"/>
      <c r="S6" s="12"/>
      <c r="T6" s="12"/>
      <c r="U6" s="12">
        <v>-0.2</v>
      </c>
      <c r="V6" s="12">
        <f t="shared" ca="1" si="0"/>
        <v>-3.6485446818752626E-2</v>
      </c>
      <c r="W6" s="12"/>
      <c r="X6" s="12"/>
      <c r="Y6" s="12"/>
      <c r="Z6" s="12"/>
      <c r="AA6" s="12">
        <v>6</v>
      </c>
      <c r="AB6" s="12" t="s">
        <v>42</v>
      </c>
      <c r="AC6" s="12"/>
      <c r="AD6" s="12"/>
      <c r="AE6" s="12"/>
      <c r="AF6" s="12"/>
      <c r="AG6" s="12"/>
      <c r="AH6" s="12"/>
      <c r="AI6" s="12"/>
    </row>
    <row r="7" spans="1:35">
      <c r="A7" s="12"/>
      <c r="B7" s="12"/>
      <c r="C7" s="12"/>
      <c r="D7" s="118" t="s">
        <v>43</v>
      </c>
      <c r="E7" s="119">
        <f ca="1">SQRT(N18/(B15-3))</f>
        <v>4.3140388964703069E-3</v>
      </c>
      <c r="F7" s="12"/>
      <c r="G7" s="120">
        <f>+B22</f>
        <v>1.0035067222169682E-2</v>
      </c>
      <c r="H7" s="12"/>
      <c r="I7" s="12"/>
      <c r="J7" s="12"/>
      <c r="K7" s="12"/>
      <c r="L7" s="12"/>
      <c r="M7" s="99" t="s">
        <v>44</v>
      </c>
      <c r="N7" s="121" t="s">
        <v>45</v>
      </c>
      <c r="O7" s="12">
        <f ca="1">+C18*O1-F18*O2+H18*O3</f>
        <v>19933.561947062495</v>
      </c>
      <c r="P7" s="12"/>
      <c r="Q7" s="12"/>
      <c r="R7" s="12"/>
      <c r="S7" s="12"/>
      <c r="T7" s="12"/>
      <c r="U7" s="12">
        <v>0</v>
      </c>
      <c r="V7" s="12">
        <f t="shared" ca="1" si="0"/>
        <v>-2.1983915171285819E-2</v>
      </c>
      <c r="W7" s="12"/>
      <c r="X7" s="12"/>
      <c r="Y7" s="12"/>
      <c r="Z7" s="12"/>
      <c r="AA7" s="12">
        <v>7</v>
      </c>
      <c r="AB7" s="12" t="s">
        <v>322</v>
      </c>
      <c r="AC7" s="12"/>
      <c r="AD7" s="12"/>
      <c r="AE7" s="12"/>
      <c r="AF7" s="12"/>
      <c r="AG7" s="12"/>
      <c r="AH7" s="12"/>
      <c r="AI7" s="12"/>
    </row>
    <row r="8" spans="1:35">
      <c r="A8" s="122">
        <v>21</v>
      </c>
      <c r="B8" s="12" t="s">
        <v>48</v>
      </c>
      <c r="C8" s="123">
        <v>21</v>
      </c>
      <c r="D8" s="118" t="s">
        <v>77</v>
      </c>
      <c r="E8" s="12"/>
      <c r="F8" s="124">
        <f ca="1">CORREL(INDIRECT(E12):INDIRECT(E13),INDIRECT(M12):INDIRECT(M13))</f>
        <v>0.96959015368890378</v>
      </c>
      <c r="G8" s="119"/>
      <c r="H8" s="12"/>
      <c r="I8" s="12"/>
      <c r="J8" s="12"/>
      <c r="K8" s="120"/>
      <c r="L8" s="12"/>
      <c r="M8" s="12"/>
      <c r="N8" s="121"/>
      <c r="O8" s="12"/>
      <c r="P8" s="12"/>
      <c r="Q8" s="12"/>
      <c r="R8" s="12"/>
      <c r="S8" s="12"/>
      <c r="T8" s="12"/>
      <c r="U8" s="12">
        <v>0.2</v>
      </c>
      <c r="V8" s="12">
        <f t="shared" ca="1" si="0"/>
        <v>-8.1752391557070921E-3</v>
      </c>
      <c r="W8" s="12"/>
      <c r="X8" s="12"/>
      <c r="Y8" s="12"/>
      <c r="Z8" s="12"/>
      <c r="AA8" s="12">
        <v>8</v>
      </c>
      <c r="AB8" s="12" t="s">
        <v>46</v>
      </c>
      <c r="AC8" s="12"/>
      <c r="AD8" s="12"/>
      <c r="AE8" s="12"/>
      <c r="AF8" s="12"/>
      <c r="AG8" s="12"/>
      <c r="AH8" s="12"/>
      <c r="AI8" s="12"/>
    </row>
    <row r="9" spans="1:35">
      <c r="A9" s="122">
        <f>20+COUNT(A21:A1439)</f>
        <v>174</v>
      </c>
      <c r="B9" s="12" t="s">
        <v>50</v>
      </c>
      <c r="C9" s="123">
        <f>A9</f>
        <v>174</v>
      </c>
      <c r="D9" s="12"/>
      <c r="E9" s="125">
        <f ca="1">E6*G6</f>
        <v>-8.6606953986010125E-11</v>
      </c>
      <c r="F9" s="126">
        <f ca="1">H6</f>
        <v>0.17906126120195201</v>
      </c>
      <c r="G9" s="127">
        <f ca="1">F8</f>
        <v>0.96959015368890378</v>
      </c>
      <c r="H9" s="12"/>
      <c r="I9" s="12"/>
      <c r="J9" s="12"/>
      <c r="K9" s="120"/>
      <c r="L9" s="12"/>
      <c r="M9" s="12"/>
      <c r="N9" s="121"/>
      <c r="O9" s="12"/>
      <c r="P9" s="12"/>
      <c r="Q9" s="12"/>
      <c r="R9" s="12"/>
      <c r="S9" s="12"/>
      <c r="T9" s="12"/>
      <c r="U9" s="12">
        <v>0.4</v>
      </c>
      <c r="V9" s="12">
        <f t="shared" ca="1" si="0"/>
        <v>4.9405812279835551E-3</v>
      </c>
      <c r="W9" s="12"/>
      <c r="X9" s="12"/>
      <c r="Y9" s="12"/>
      <c r="Z9" s="12"/>
      <c r="AA9" s="12">
        <v>9</v>
      </c>
      <c r="AB9" s="12" t="s">
        <v>143</v>
      </c>
      <c r="AC9" s="12"/>
      <c r="AD9" s="12"/>
      <c r="AE9" s="12"/>
      <c r="AF9" s="12"/>
      <c r="AG9" s="12"/>
      <c r="AH9" s="12"/>
      <c r="AI9" s="12"/>
    </row>
    <row r="10" spans="1:35">
      <c r="A10" s="67" t="s">
        <v>92</v>
      </c>
      <c r="B10" s="58">
        <f>Active!C8</f>
        <v>0.41903059999999998</v>
      </c>
      <c r="C10" s="12"/>
      <c r="D10" s="12" t="s">
        <v>78</v>
      </c>
      <c r="E10" s="12">
        <f ca="1">2*E9*365.2422/B10</f>
        <v>-1.5097949605183539E-7</v>
      </c>
      <c r="F10">
        <f ca="1">+F9*E10</f>
        <v>-2.7034578978676778E-8</v>
      </c>
      <c r="G10" s="12" t="s">
        <v>79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v>0.6</v>
      </c>
      <c r="V10" s="12">
        <f t="shared" ca="1" si="0"/>
        <v>1.7363545979786118E-2</v>
      </c>
      <c r="W10" s="12"/>
      <c r="X10" s="12"/>
      <c r="Y10" s="12"/>
      <c r="Z10" s="12"/>
      <c r="AA10" s="12">
        <v>10</v>
      </c>
      <c r="AB10" s="12" t="s">
        <v>47</v>
      </c>
      <c r="AC10" s="12"/>
      <c r="AD10" s="12"/>
      <c r="AE10" s="12"/>
      <c r="AF10" s="12"/>
      <c r="AG10" s="12"/>
      <c r="AH10" s="12"/>
      <c r="AI10" s="12"/>
    </row>
    <row r="11" spans="1:35">
      <c r="A11" s="128"/>
      <c r="B11" s="128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v>0.8</v>
      </c>
      <c r="V11" s="12">
        <f t="shared" ca="1" si="0"/>
        <v>2.9093655099700605E-2</v>
      </c>
      <c r="W11" s="12"/>
      <c r="X11" s="12"/>
      <c r="Y11" s="12"/>
      <c r="Z11" s="12"/>
      <c r="AA11" s="12">
        <v>11</v>
      </c>
      <c r="AB11" s="12" t="s">
        <v>13</v>
      </c>
      <c r="AC11" s="12"/>
      <c r="AD11" s="12"/>
      <c r="AE11" s="12"/>
      <c r="AF11" s="12"/>
      <c r="AG11" s="12"/>
      <c r="AH11" s="12"/>
      <c r="AI11" s="12"/>
    </row>
    <row r="12" spans="1:35">
      <c r="A12" s="12"/>
      <c r="B12" s="12"/>
      <c r="C12" s="2" t="str">
        <f t="shared" ref="C12:Q13" si="1">C$15&amp;$C8</f>
        <v>C21</v>
      </c>
      <c r="D12" s="2" t="str">
        <f t="shared" si="1"/>
        <v>D21</v>
      </c>
      <c r="E12" s="2" t="str">
        <f t="shared" si="1"/>
        <v>E21</v>
      </c>
      <c r="F12" s="2" t="str">
        <f t="shared" si="1"/>
        <v>F21</v>
      </c>
      <c r="G12" s="2" t="str">
        <f t="shared" ref="G12:Q12" si="2">G15&amp;$C8</f>
        <v>G21</v>
      </c>
      <c r="H12" s="2" t="str">
        <f t="shared" si="2"/>
        <v>H21</v>
      </c>
      <c r="I12" s="2" t="str">
        <f t="shared" si="2"/>
        <v>I21</v>
      </c>
      <c r="J12" s="2" t="str">
        <f t="shared" si="2"/>
        <v>J21</v>
      </c>
      <c r="K12" s="2" t="str">
        <f t="shared" si="2"/>
        <v>K21</v>
      </c>
      <c r="L12" s="2" t="str">
        <f t="shared" si="2"/>
        <v>L21</v>
      </c>
      <c r="M12" s="2" t="str">
        <f t="shared" si="2"/>
        <v>M21</v>
      </c>
      <c r="N12" s="2" t="str">
        <f t="shared" si="2"/>
        <v>N21</v>
      </c>
      <c r="O12" s="2" t="str">
        <f t="shared" si="2"/>
        <v>O21</v>
      </c>
      <c r="P12" s="2" t="str">
        <f t="shared" si="2"/>
        <v>P21</v>
      </c>
      <c r="Q12" s="2" t="str">
        <f t="shared" si="2"/>
        <v>Q21</v>
      </c>
      <c r="R12" s="12"/>
      <c r="S12" s="12"/>
      <c r="T12" s="12"/>
      <c r="U12" s="12">
        <v>1</v>
      </c>
      <c r="V12" s="12">
        <f t="shared" ca="1" si="0"/>
        <v>4.0130908587726999E-2</v>
      </c>
      <c r="W12" s="12"/>
      <c r="X12" s="12"/>
      <c r="Y12" s="12"/>
      <c r="Z12" s="12"/>
      <c r="AA12" s="12">
        <v>12</v>
      </c>
      <c r="AB12" s="12" t="s">
        <v>49</v>
      </c>
      <c r="AC12" s="12"/>
      <c r="AD12" s="12"/>
      <c r="AE12" s="12"/>
      <c r="AF12" s="12"/>
      <c r="AG12" s="12"/>
      <c r="AH12" s="12"/>
      <c r="AI12" s="12"/>
    </row>
    <row r="13" spans="1:35">
      <c r="A13" s="12"/>
      <c r="B13" s="12"/>
      <c r="C13" s="2" t="str">
        <f t="shared" si="1"/>
        <v>C174</v>
      </c>
      <c r="D13" s="2" t="str">
        <f t="shared" si="1"/>
        <v>D174</v>
      </c>
      <c r="E13" s="2" t="str">
        <f t="shared" si="1"/>
        <v>E174</v>
      </c>
      <c r="F13" s="2" t="str">
        <f t="shared" si="1"/>
        <v>F174</v>
      </c>
      <c r="G13" s="2" t="str">
        <f t="shared" si="1"/>
        <v>G174</v>
      </c>
      <c r="H13" s="2" t="str">
        <f t="shared" si="1"/>
        <v>H174</v>
      </c>
      <c r="I13" s="2" t="str">
        <f t="shared" si="1"/>
        <v>I174</v>
      </c>
      <c r="J13" s="2" t="str">
        <f t="shared" si="1"/>
        <v>J174</v>
      </c>
      <c r="K13" s="2" t="str">
        <f t="shared" si="1"/>
        <v>K174</v>
      </c>
      <c r="L13" s="2" t="str">
        <f t="shared" si="1"/>
        <v>L174</v>
      </c>
      <c r="M13" s="2" t="str">
        <f t="shared" si="1"/>
        <v>M174</v>
      </c>
      <c r="N13" s="2" t="str">
        <f t="shared" si="1"/>
        <v>N174</v>
      </c>
      <c r="O13" s="2" t="str">
        <f t="shared" si="1"/>
        <v>O174</v>
      </c>
      <c r="P13" s="2" t="str">
        <f t="shared" si="1"/>
        <v>P174</v>
      </c>
      <c r="Q13" s="2" t="str">
        <f t="shared" si="1"/>
        <v>Q174</v>
      </c>
      <c r="R13" s="12"/>
      <c r="S13" s="12"/>
      <c r="T13" s="12"/>
      <c r="U13" s="12">
        <v>1.2</v>
      </c>
      <c r="V13" s="12">
        <f t="shared" ca="1" si="0"/>
        <v>5.0475306443865317E-2</v>
      </c>
      <c r="W13" s="12"/>
      <c r="X13" s="12"/>
      <c r="Y13" s="12"/>
      <c r="Z13" s="12"/>
      <c r="AA13" s="12">
        <v>13</v>
      </c>
      <c r="AB13" s="12" t="s">
        <v>51</v>
      </c>
      <c r="AC13" s="12"/>
      <c r="AD13" s="12"/>
      <c r="AE13" s="12"/>
      <c r="AF13" s="12"/>
      <c r="AG13" s="12"/>
      <c r="AH13" s="12"/>
      <c r="AI13" s="12"/>
    </row>
    <row r="14" spans="1: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1"/>
      <c r="P14" s="12"/>
      <c r="Q14" s="12"/>
      <c r="R14" s="12"/>
      <c r="S14" s="12"/>
      <c r="T14" s="12"/>
      <c r="U14" s="12">
        <v>1.4</v>
      </c>
      <c r="V14" s="12">
        <f t="shared" ca="1" si="0"/>
        <v>6.012684866811556E-2</v>
      </c>
      <c r="W14" s="12"/>
      <c r="X14" s="12"/>
      <c r="Y14" s="12"/>
      <c r="Z14" s="12"/>
      <c r="AA14" s="12">
        <v>14</v>
      </c>
      <c r="AB14" s="12" t="s">
        <v>52</v>
      </c>
      <c r="AC14" s="12"/>
      <c r="AD14" s="12"/>
      <c r="AE14" s="12"/>
      <c r="AF14" s="12"/>
      <c r="AG14" s="12"/>
      <c r="AH14" s="12"/>
      <c r="AI14" s="12"/>
    </row>
    <row r="15" spans="1:35">
      <c r="A15" s="44" t="s">
        <v>56</v>
      </c>
      <c r="B15" s="44">
        <f>C9-C8+1</f>
        <v>154</v>
      </c>
      <c r="C15" s="2" t="str">
        <f t="shared" ref="C15:Q15" si="3">VLOOKUP(C16,$AA1:$AB25,2,FALSE)</f>
        <v>C</v>
      </c>
      <c r="D15" s="2" t="str">
        <f t="shared" si="3"/>
        <v>D</v>
      </c>
      <c r="E15" s="2" t="str">
        <f t="shared" si="3"/>
        <v>E</v>
      </c>
      <c r="F15" s="2" t="str">
        <f t="shared" si="3"/>
        <v>F</v>
      </c>
      <c r="G15" s="2" t="str">
        <f t="shared" si="3"/>
        <v>G</v>
      </c>
      <c r="H15" s="2" t="str">
        <f t="shared" si="3"/>
        <v>H</v>
      </c>
      <c r="I15" s="2" t="str">
        <f t="shared" si="3"/>
        <v>I</v>
      </c>
      <c r="J15" s="2" t="str">
        <f t="shared" si="3"/>
        <v>J</v>
      </c>
      <c r="K15" s="2" t="str">
        <f t="shared" si="3"/>
        <v>K</v>
      </c>
      <c r="L15" s="2" t="str">
        <f t="shared" si="3"/>
        <v>L</v>
      </c>
      <c r="M15" s="2" t="str">
        <f t="shared" si="3"/>
        <v>M</v>
      </c>
      <c r="N15" s="2" t="str">
        <f t="shared" si="3"/>
        <v>N</v>
      </c>
      <c r="O15" s="2" t="str">
        <f t="shared" si="3"/>
        <v>O</v>
      </c>
      <c r="P15" s="2" t="str">
        <f t="shared" si="3"/>
        <v>P</v>
      </c>
      <c r="Q15" s="2" t="str">
        <f t="shared" si="3"/>
        <v>Q</v>
      </c>
      <c r="R15" s="12"/>
      <c r="S15" s="12"/>
      <c r="T15" s="12"/>
      <c r="U15" s="12">
        <v>1.6</v>
      </c>
      <c r="V15" s="12">
        <f t="shared" ca="1" si="0"/>
        <v>6.9085535260477726E-2</v>
      </c>
      <c r="W15" s="12"/>
      <c r="X15" s="12"/>
      <c r="Y15" s="12"/>
      <c r="Z15" s="12"/>
      <c r="AA15" s="12">
        <v>15</v>
      </c>
      <c r="AB15" s="12" t="s">
        <v>53</v>
      </c>
      <c r="AC15" s="12"/>
      <c r="AD15" s="12"/>
      <c r="AE15" s="12"/>
      <c r="AF15" s="12"/>
      <c r="AG15" s="12"/>
      <c r="AH15" s="12"/>
      <c r="AI15" s="12"/>
    </row>
    <row r="16" spans="1:35">
      <c r="A16" s="2"/>
      <c r="B16" s="128"/>
      <c r="C16" s="2">
        <f>COLUMN()</f>
        <v>3</v>
      </c>
      <c r="D16" s="2">
        <f>COLUMN()</f>
        <v>4</v>
      </c>
      <c r="E16" s="2">
        <f>COLUMN()</f>
        <v>5</v>
      </c>
      <c r="F16" s="2">
        <f>COLUMN()</f>
        <v>6</v>
      </c>
      <c r="G16" s="2">
        <f>COLUMN()</f>
        <v>7</v>
      </c>
      <c r="H16" s="2">
        <f>COLUMN()</f>
        <v>8</v>
      </c>
      <c r="I16" s="2">
        <f>COLUMN()</f>
        <v>9</v>
      </c>
      <c r="J16" s="2">
        <f>COLUMN()</f>
        <v>10</v>
      </c>
      <c r="K16" s="2">
        <f>COLUMN()</f>
        <v>11</v>
      </c>
      <c r="L16" s="2">
        <f>COLUMN()</f>
        <v>12</v>
      </c>
      <c r="M16" s="2">
        <f>COLUMN()</f>
        <v>13</v>
      </c>
      <c r="N16" s="2">
        <f>COLUMN()</f>
        <v>14</v>
      </c>
      <c r="O16" s="2">
        <f>COLUMN()</f>
        <v>15</v>
      </c>
      <c r="P16" s="2">
        <f>COLUMN()</f>
        <v>16</v>
      </c>
      <c r="Q16" s="2">
        <f>COLUMN()</f>
        <v>17</v>
      </c>
      <c r="R16" s="12"/>
      <c r="S16" s="12"/>
      <c r="T16" s="12"/>
      <c r="U16" s="12">
        <v>1.8</v>
      </c>
      <c r="V16" s="12">
        <f t="shared" ca="1" si="0"/>
        <v>7.7351366220951803E-2</v>
      </c>
      <c r="W16" s="12"/>
      <c r="X16" s="12"/>
      <c r="Y16" s="12"/>
      <c r="Z16" s="12"/>
      <c r="AA16" s="12">
        <v>16</v>
      </c>
      <c r="AB16" s="12" t="s">
        <v>54</v>
      </c>
      <c r="AC16" s="12"/>
      <c r="AD16" s="12"/>
      <c r="AE16" s="12"/>
      <c r="AF16" s="12"/>
      <c r="AG16" s="12"/>
      <c r="AH16" s="12"/>
      <c r="AI16" s="12"/>
    </row>
    <row r="17" spans="1:35">
      <c r="A17" s="44" t="s">
        <v>55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v>2</v>
      </c>
      <c r="V17" s="12">
        <f t="shared" ca="1" si="0"/>
        <v>8.4924341549537805E-2</v>
      </c>
      <c r="W17" s="12"/>
      <c r="X17" s="12"/>
      <c r="Y17" s="12"/>
      <c r="Z17" s="12"/>
      <c r="AA17" s="12">
        <v>17</v>
      </c>
      <c r="AB17" s="12" t="s">
        <v>57</v>
      </c>
      <c r="AC17" s="12"/>
      <c r="AD17" s="12"/>
      <c r="AE17" s="12"/>
      <c r="AF17" s="12"/>
      <c r="AG17" s="12"/>
      <c r="AH17" s="12"/>
      <c r="AI17" s="12"/>
    </row>
    <row r="18" spans="1:35">
      <c r="A18" s="129">
        <v>10000</v>
      </c>
      <c r="B18" s="129">
        <v>1</v>
      </c>
      <c r="C18" s="12">
        <f ca="1">SUM(INDIRECT(C12):INDIRECT(C13))</f>
        <v>114.4</v>
      </c>
      <c r="D18" s="130">
        <f ca="1">SUM(INDIRECT(D12):INDIRECT(D13))</f>
        <v>151.68244999999996</v>
      </c>
      <c r="E18" s="130">
        <f ca="1">SUM(INDIRECT(E12):INDIRECT(E13))</f>
        <v>5.9375501063954292</v>
      </c>
      <c r="F18" s="44">
        <f ca="1">SUM(INDIRECT(F12):INDIRECT(F13))</f>
        <v>131.17392499999997</v>
      </c>
      <c r="G18" s="44">
        <f ca="1">SUM(INDIRECT(G12):INDIRECT(G13))</f>
        <v>5.2374082768241461</v>
      </c>
      <c r="H18" s="44">
        <f ca="1">SUM(INDIRECT(H12):INDIRECT(H13))</f>
        <v>176.83735530574998</v>
      </c>
      <c r="I18" s="44">
        <f ca="1">SUM(INDIRECT(I12):INDIRECT(I13))</f>
        <v>260.61340567035745</v>
      </c>
      <c r="J18" s="44">
        <f ca="1">SUM(INDIRECT(J12):INDIRECT(J13))</f>
        <v>406.55439715521652</v>
      </c>
      <c r="K18" s="44">
        <f ca="1">SUM(INDIRECT(K12):INDIRECT(K13))</f>
        <v>7.374945865035742</v>
      </c>
      <c r="L18" s="44">
        <f ca="1">SUM(INDIRECT(L12):INDIRECT(L13))</f>
        <v>11.036427870873252</v>
      </c>
      <c r="M18" s="12"/>
      <c r="N18" s="12">
        <f ca="1">SUM(INDIRECT(N12):INDIRECT(N13))</f>
        <v>2.8102506716390697E-3</v>
      </c>
      <c r="O18" s="12">
        <f ca="1">SQRT(SUM(INDIRECT(O12):INDIRECT(O13)))</f>
        <v>7750.427026376804</v>
      </c>
      <c r="P18" s="12">
        <f ca="1">SQRT(SUM(INDIRECT(P12):INDIRECT(P13)))</f>
        <v>15674.04579677734</v>
      </c>
      <c r="Q18" s="12">
        <f ca="1">SQRT(SUM(INDIRECT(Q12):INDIRECT(Q13)))</f>
        <v>7165.6444825879607</v>
      </c>
      <c r="R18" s="12"/>
      <c r="S18" s="12"/>
      <c r="T18" s="12"/>
      <c r="U18" s="12">
        <v>2.2000000000000002</v>
      </c>
      <c r="V18" s="12">
        <f t="shared" ca="1" si="0"/>
        <v>9.1804461246235716E-2</v>
      </c>
      <c r="W18" s="12"/>
      <c r="X18" s="12"/>
      <c r="Y18" s="12"/>
      <c r="Z18" s="12"/>
      <c r="AA18" s="12">
        <v>18</v>
      </c>
      <c r="AB18" s="12" t="s">
        <v>440</v>
      </c>
      <c r="AC18" s="12"/>
      <c r="AD18" s="12"/>
      <c r="AE18" s="12"/>
      <c r="AF18" s="12"/>
      <c r="AG18" s="12"/>
      <c r="AH18" s="12"/>
      <c r="AI18" s="12"/>
    </row>
    <row r="19" spans="1:35">
      <c r="A19" s="131" t="s">
        <v>58</v>
      </c>
      <c r="B19" s="12"/>
      <c r="C19" s="12"/>
      <c r="D19" s="12"/>
      <c r="E19" s="12"/>
      <c r="F19" s="132" t="s">
        <v>59</v>
      </c>
      <c r="G19" s="132" t="s">
        <v>60</v>
      </c>
      <c r="H19" s="132" t="s">
        <v>61</v>
      </c>
      <c r="I19" s="132" t="s">
        <v>62</v>
      </c>
      <c r="J19" s="132" t="s">
        <v>63</v>
      </c>
      <c r="K19" s="132" t="s">
        <v>64</v>
      </c>
      <c r="L19" s="132" t="s">
        <v>65</v>
      </c>
      <c r="M19" s="133"/>
      <c r="N19" s="133"/>
      <c r="O19" s="133"/>
      <c r="P19" s="133"/>
      <c r="Q19" s="133"/>
      <c r="R19" s="12"/>
      <c r="S19" s="12"/>
      <c r="T19" s="12"/>
      <c r="U19" s="12">
        <v>2.4</v>
      </c>
      <c r="V19" s="12">
        <f t="shared" ca="1" si="0"/>
        <v>9.7991725311045566E-2</v>
      </c>
      <c r="W19" s="12"/>
      <c r="X19" s="12"/>
      <c r="Y19" s="12"/>
      <c r="Z19" s="12"/>
      <c r="AA19" s="12">
        <v>19</v>
      </c>
      <c r="AB19" s="12" t="s">
        <v>14</v>
      </c>
      <c r="AC19" s="12"/>
      <c r="AD19" s="12"/>
      <c r="AE19" s="12"/>
      <c r="AF19" s="12"/>
      <c r="AG19" s="12"/>
      <c r="AH19" s="12"/>
      <c r="AI19" s="12"/>
    </row>
    <row r="20" spans="1:35" ht="15" thickBot="1">
      <c r="A20" s="5" t="s">
        <v>66</v>
      </c>
      <c r="B20" s="5" t="s">
        <v>67</v>
      </c>
      <c r="C20" s="5" t="s">
        <v>80</v>
      </c>
      <c r="D20" s="5" t="s">
        <v>66</v>
      </c>
      <c r="E20" s="5" t="s">
        <v>67</v>
      </c>
      <c r="F20" s="5" t="s">
        <v>81</v>
      </c>
      <c r="G20" s="5" t="s">
        <v>82</v>
      </c>
      <c r="H20" s="5" t="s">
        <v>4</v>
      </c>
      <c r="I20" s="5" t="s">
        <v>5</v>
      </c>
      <c r="J20" s="5" t="s">
        <v>6</v>
      </c>
      <c r="K20" s="78" t="s">
        <v>83</v>
      </c>
      <c r="L20" s="5" t="s">
        <v>7</v>
      </c>
      <c r="M20" s="100" t="s">
        <v>68</v>
      </c>
      <c r="N20" s="78" t="s">
        <v>8</v>
      </c>
      <c r="O20" s="78" t="s">
        <v>69</v>
      </c>
      <c r="P20" s="78" t="s">
        <v>70</v>
      </c>
      <c r="Q20" s="78" t="s">
        <v>71</v>
      </c>
      <c r="R20" s="80" t="s">
        <v>72</v>
      </c>
      <c r="S20" s="12"/>
      <c r="T20" s="12"/>
      <c r="U20" s="12">
        <v>2.6</v>
      </c>
      <c r="V20" s="12">
        <f t="shared" ca="1" si="0"/>
        <v>0.10348613374396731</v>
      </c>
      <c r="W20" s="12"/>
      <c r="X20" s="12"/>
      <c r="Y20" s="12"/>
      <c r="Z20" s="12"/>
      <c r="AA20" s="12">
        <v>20</v>
      </c>
      <c r="AB20" s="12" t="s">
        <v>73</v>
      </c>
      <c r="AC20" s="12"/>
      <c r="AD20" s="12"/>
      <c r="AE20" s="12"/>
      <c r="AF20" s="12"/>
      <c r="AG20" s="12"/>
      <c r="AH20" s="12"/>
      <c r="AI20" s="12"/>
    </row>
    <row r="21" spans="1:35">
      <c r="A21" s="134">
        <v>8</v>
      </c>
      <c r="B21" s="134">
        <v>-7.1025535574672748E-3</v>
      </c>
      <c r="C21" s="135">
        <v>0.1</v>
      </c>
      <c r="D21" s="136">
        <f t="shared" ref="D21:D52" si="4">A21/A$18</f>
        <v>8.0000000000000004E-4</v>
      </c>
      <c r="E21" s="136">
        <f t="shared" ref="E21:E52" si="5">B21/B$18</f>
        <v>-7.1025535574672748E-3</v>
      </c>
      <c r="F21" s="53">
        <f t="shared" ref="F21:F52" si="6">$C21*D21</f>
        <v>8.0000000000000007E-5</v>
      </c>
      <c r="G21" s="53">
        <f t="shared" ref="G21:G52" si="7">$C21*E21</f>
        <v>-7.1025535574672756E-4</v>
      </c>
      <c r="H21" s="53">
        <f t="shared" ref="H21:H52" si="8">C21*D21*D21</f>
        <v>6.4000000000000004E-8</v>
      </c>
      <c r="I21" s="53">
        <f t="shared" ref="I21:I52" si="9">C21*D21*D21*D21</f>
        <v>5.1200000000000008E-11</v>
      </c>
      <c r="J21" s="53">
        <f t="shared" ref="J21:J52" si="10">C21*D21*D21*D21*D21</f>
        <v>4.0960000000000009E-14</v>
      </c>
      <c r="K21" s="53">
        <f t="shared" ref="K21:K52" si="11">C21*E21*D21</f>
        <v>-5.6820428459738205E-7</v>
      </c>
      <c r="L21" s="53">
        <f t="shared" ref="L21:L52" si="12">C21*E21*D21*D21</f>
        <v>-4.5456342767790566E-10</v>
      </c>
      <c r="M21" s="53">
        <f t="shared" ref="M21:M52" ca="1" si="13">+E$4+E$5*D21+E$6*D21^2</f>
        <v>-2.1927300298804783E-2</v>
      </c>
      <c r="N21" s="53">
        <f t="shared" ref="N21:N52" ca="1" si="14">C21*(M21-E21)^2</f>
        <v>2.1977311594479707E-5</v>
      </c>
      <c r="O21" s="137">
        <f t="shared" ref="O21:O52" ca="1" si="15">(C21*O$1-O$2*F21+O$3*H21)^2</f>
        <v>157518.8550184106</v>
      </c>
      <c r="P21" s="53">
        <f t="shared" ref="P21:P52" ca="1" si="16">(-C21*O$2+O$4*F21-O$5*H21)^2</f>
        <v>522868.42133488104</v>
      </c>
      <c r="Q21" s="53">
        <f t="shared" ref="Q21:Q52" ca="1" si="17">+(C21*O$3-F21*O$5+H21*O$6)^2</f>
        <v>84619.368924506722</v>
      </c>
      <c r="R21" s="12">
        <f t="shared" ref="R21:R52" ca="1" si="18">+E21-M21</f>
        <v>1.4824746741337508E-2</v>
      </c>
      <c r="S21" s="12"/>
      <c r="T21" s="12"/>
      <c r="U21" s="12">
        <v>2.8</v>
      </c>
      <c r="V21" s="12">
        <f t="shared" ca="1" si="0"/>
        <v>0.10828768654500097</v>
      </c>
      <c r="W21" s="12"/>
      <c r="X21" s="12"/>
      <c r="Y21" s="12"/>
      <c r="Z21" s="12"/>
      <c r="AA21" s="12">
        <v>21</v>
      </c>
      <c r="AB21" s="12" t="s">
        <v>74</v>
      </c>
      <c r="AC21" s="12"/>
      <c r="AD21" s="12"/>
      <c r="AE21" s="12"/>
      <c r="AF21" s="12"/>
      <c r="AG21" s="12"/>
      <c r="AH21" s="12"/>
      <c r="AI21" s="12"/>
    </row>
    <row r="22" spans="1:35">
      <c r="A22" s="134">
        <v>55.5</v>
      </c>
      <c r="B22" s="134">
        <v>1.0035067222169682E-2</v>
      </c>
      <c r="C22" s="134">
        <v>0.1</v>
      </c>
      <c r="D22" s="136">
        <f t="shared" si="4"/>
        <v>5.5500000000000002E-3</v>
      </c>
      <c r="E22" s="136">
        <f t="shared" si="5"/>
        <v>1.0035067222169682E-2</v>
      </c>
      <c r="F22" s="53">
        <f t="shared" si="6"/>
        <v>5.5500000000000005E-4</v>
      </c>
      <c r="G22" s="53">
        <f t="shared" si="7"/>
        <v>1.0035067222169682E-3</v>
      </c>
      <c r="H22" s="53">
        <f t="shared" si="8"/>
        <v>3.0802500000000003E-6</v>
      </c>
      <c r="I22" s="53">
        <f t="shared" si="9"/>
        <v>1.7095387500000001E-8</v>
      </c>
      <c r="J22" s="53">
        <f t="shared" si="10"/>
        <v>9.4879400625000018E-11</v>
      </c>
      <c r="K22" s="53">
        <f t="shared" si="11"/>
        <v>5.5694623083041736E-6</v>
      </c>
      <c r="L22" s="53">
        <f t="shared" si="12"/>
        <v>3.0910515811088163E-8</v>
      </c>
      <c r="M22" s="53">
        <f t="shared" ca="1" si="13"/>
        <v>-2.1591377811031078E-2</v>
      </c>
      <c r="N22" s="53">
        <f t="shared" ca="1" si="14"/>
        <v>1.000232025438069E-4</v>
      </c>
      <c r="O22" s="137">
        <f t="shared" ca="1" si="15"/>
        <v>154806.6360221715</v>
      </c>
      <c r="P22" s="53">
        <f t="shared" ca="1" si="16"/>
        <v>512481.51967173564</v>
      </c>
      <c r="Q22" s="53">
        <f t="shared" ca="1" si="17"/>
        <v>82805.694785144908</v>
      </c>
      <c r="R22" s="12">
        <f t="shared" ca="1" si="18"/>
        <v>3.1626445033200758E-2</v>
      </c>
      <c r="S22" s="12"/>
      <c r="T22" s="12"/>
      <c r="U22" s="12">
        <v>3</v>
      </c>
      <c r="V22" s="12">
        <f t="shared" ca="1" si="0"/>
        <v>0.11239638371414659</v>
      </c>
      <c r="W22" s="12"/>
      <c r="X22" s="12"/>
      <c r="Y22" s="12"/>
      <c r="Z22" s="12"/>
      <c r="AA22" s="12">
        <v>22</v>
      </c>
      <c r="AB22" s="12" t="s">
        <v>437</v>
      </c>
      <c r="AC22" s="12"/>
      <c r="AD22" s="12"/>
      <c r="AE22" s="12"/>
      <c r="AF22" s="12"/>
      <c r="AG22" s="12"/>
      <c r="AH22" s="12"/>
      <c r="AI22" s="12"/>
    </row>
    <row r="23" spans="1:35">
      <c r="A23" s="134">
        <v>65</v>
      </c>
      <c r="B23" s="134">
        <v>3.2230615472187731E-3</v>
      </c>
      <c r="C23" s="134">
        <v>0.1</v>
      </c>
      <c r="D23" s="136">
        <f t="shared" si="4"/>
        <v>6.4999999999999997E-3</v>
      </c>
      <c r="E23" s="136">
        <f t="shared" si="5"/>
        <v>3.2230615472187731E-3</v>
      </c>
      <c r="F23" s="53">
        <f t="shared" si="6"/>
        <v>6.4999999999999997E-4</v>
      </c>
      <c r="G23" s="53">
        <f t="shared" si="7"/>
        <v>3.2230615472187731E-4</v>
      </c>
      <c r="H23" s="53">
        <f t="shared" si="8"/>
        <v>4.2249999999999994E-6</v>
      </c>
      <c r="I23" s="53">
        <f t="shared" si="9"/>
        <v>2.7462499999999995E-8</v>
      </c>
      <c r="J23" s="53">
        <f t="shared" si="10"/>
        <v>1.7850624999999995E-10</v>
      </c>
      <c r="K23" s="53">
        <f t="shared" si="11"/>
        <v>2.0949900056922024E-6</v>
      </c>
      <c r="L23" s="53">
        <f t="shared" si="12"/>
        <v>1.3617435036999316E-8</v>
      </c>
      <c r="M23" s="53">
        <f t="shared" ca="1" si="13"/>
        <v>-2.152424021114192E-2</v>
      </c>
      <c r="N23" s="53">
        <f t="shared" ca="1" si="14"/>
        <v>6.1242894431936225E-5</v>
      </c>
      <c r="O23" s="137">
        <f t="shared" ca="1" si="15"/>
        <v>154268.25823367984</v>
      </c>
      <c r="P23" s="53">
        <f t="shared" ca="1" si="16"/>
        <v>510421.76450882293</v>
      </c>
      <c r="Q23" s="53">
        <f t="shared" ca="1" si="17"/>
        <v>82446.257910962493</v>
      </c>
      <c r="R23" s="12">
        <f t="shared" ca="1" si="18"/>
        <v>2.4747301758360693E-2</v>
      </c>
      <c r="S23" s="12"/>
      <c r="T23" s="12"/>
      <c r="U23" s="12">
        <v>3.2</v>
      </c>
      <c r="V23" s="12">
        <f t="shared" ca="1" si="0"/>
        <v>0.11581222525140408</v>
      </c>
      <c r="W23" s="12"/>
      <c r="X23" s="12"/>
      <c r="Y23" s="12"/>
      <c r="Z23" s="12"/>
      <c r="AA23" s="12">
        <v>23</v>
      </c>
      <c r="AB23" s="12" t="s">
        <v>75</v>
      </c>
      <c r="AC23" s="12"/>
      <c r="AD23" s="12"/>
      <c r="AE23" s="12"/>
      <c r="AF23" s="12"/>
      <c r="AG23" s="12"/>
      <c r="AH23" s="12"/>
      <c r="AI23" s="12"/>
    </row>
    <row r="24" spans="1:35">
      <c r="A24" s="134">
        <v>194</v>
      </c>
      <c r="B24" s="134">
        <v>-1.5697798154179019E-2</v>
      </c>
      <c r="C24" s="134">
        <v>0.1</v>
      </c>
      <c r="D24" s="136">
        <f t="shared" si="4"/>
        <v>1.9400000000000001E-2</v>
      </c>
      <c r="E24" s="136">
        <f t="shared" si="5"/>
        <v>-1.5697798154179019E-2</v>
      </c>
      <c r="F24" s="53">
        <f t="shared" si="6"/>
        <v>1.9400000000000001E-3</v>
      </c>
      <c r="G24" s="53">
        <f t="shared" si="7"/>
        <v>-1.5697798154179019E-3</v>
      </c>
      <c r="H24" s="53">
        <f t="shared" si="8"/>
        <v>3.7636000000000004E-5</v>
      </c>
      <c r="I24" s="53">
        <f t="shared" si="9"/>
        <v>7.3013840000000007E-7</v>
      </c>
      <c r="J24" s="53">
        <f t="shared" si="10"/>
        <v>1.4164684960000003E-8</v>
      </c>
      <c r="K24" s="53">
        <f t="shared" si="11"/>
        <v>-3.0453728419107297E-5</v>
      </c>
      <c r="L24" s="53">
        <f t="shared" si="12"/>
        <v>-5.9080233133068156E-7</v>
      </c>
      <c r="M24" s="53">
        <f t="shared" ca="1" si="13"/>
        <v>-2.061412963894833E-2</v>
      </c>
      <c r="N24" s="53">
        <f t="shared" ca="1" si="14"/>
        <v>2.417031526813402E-6</v>
      </c>
      <c r="O24" s="137">
        <f t="shared" ca="1" si="15"/>
        <v>147090.41658561782</v>
      </c>
      <c r="P24" s="53">
        <f t="shared" ca="1" si="16"/>
        <v>483027.33506013203</v>
      </c>
      <c r="Q24" s="53">
        <f t="shared" ca="1" si="17"/>
        <v>77672.977625833402</v>
      </c>
      <c r="R24" s="12">
        <f t="shared" ca="1" si="18"/>
        <v>4.916331484769311E-3</v>
      </c>
      <c r="S24" s="12"/>
      <c r="T24" s="12"/>
      <c r="U24" s="12">
        <v>3.4</v>
      </c>
      <c r="V24" s="12">
        <f t="shared" ca="1" si="0"/>
        <v>0.11853521115677351</v>
      </c>
      <c r="W24" s="12"/>
      <c r="X24" s="12"/>
      <c r="Y24" s="12"/>
      <c r="Z24" s="12"/>
      <c r="AA24" s="12">
        <v>24</v>
      </c>
      <c r="AB24" s="12" t="s">
        <v>66</v>
      </c>
      <c r="AC24" s="12"/>
      <c r="AD24" s="12"/>
      <c r="AE24" s="12"/>
      <c r="AF24" s="12"/>
      <c r="AG24" s="12"/>
      <c r="AH24" s="12"/>
      <c r="AI24" s="12"/>
    </row>
    <row r="25" spans="1:35">
      <c r="A25" s="134">
        <v>275</v>
      </c>
      <c r="B25" s="134">
        <v>3.2673377787510905E-3</v>
      </c>
      <c r="C25" s="134">
        <v>0.1</v>
      </c>
      <c r="D25" s="136">
        <f t="shared" si="4"/>
        <v>2.75E-2</v>
      </c>
      <c r="E25" s="136">
        <f t="shared" si="5"/>
        <v>3.2673377787510905E-3</v>
      </c>
      <c r="F25" s="53">
        <f t="shared" si="6"/>
        <v>2.7500000000000003E-3</v>
      </c>
      <c r="G25" s="53">
        <f t="shared" si="7"/>
        <v>3.2673377787510906E-4</v>
      </c>
      <c r="H25" s="53">
        <f t="shared" si="8"/>
        <v>7.5625000000000009E-5</v>
      </c>
      <c r="I25" s="53">
        <f t="shared" si="9"/>
        <v>2.0796875000000002E-6</v>
      </c>
      <c r="J25" s="53">
        <f t="shared" si="10"/>
        <v>5.7191406250000004E-8</v>
      </c>
      <c r="K25" s="53">
        <f t="shared" si="11"/>
        <v>8.9851788915654993E-6</v>
      </c>
      <c r="L25" s="53">
        <f t="shared" si="12"/>
        <v>2.4709241951805124E-7</v>
      </c>
      <c r="M25" s="53">
        <f t="shared" ca="1" si="13"/>
        <v>-2.0044138045346632E-2</v>
      </c>
      <c r="N25" s="53">
        <f t="shared" ca="1" si="14"/>
        <v>5.4342490509749255E-5</v>
      </c>
      <c r="O25" s="137">
        <f t="shared" ca="1" si="15"/>
        <v>142708.23974001201</v>
      </c>
      <c r="P25" s="53">
        <f t="shared" ca="1" si="16"/>
        <v>466366.06622848054</v>
      </c>
      <c r="Q25" s="53">
        <f t="shared" ca="1" si="17"/>
        <v>74776.668545534398</v>
      </c>
      <c r="R25" s="12">
        <f t="shared" ca="1" si="18"/>
        <v>2.3311475824097722E-2</v>
      </c>
      <c r="S25" s="12"/>
      <c r="T25" s="12"/>
      <c r="U25" s="12">
        <v>3.6</v>
      </c>
      <c r="V25" s="12">
        <f t="shared" ca="1" si="0"/>
        <v>0.12056534143025485</v>
      </c>
      <c r="W25" s="12"/>
      <c r="X25" s="12"/>
      <c r="Y25" s="12"/>
      <c r="Z25" s="12"/>
      <c r="AA25" s="12">
        <v>26</v>
      </c>
      <c r="AB25" s="12" t="s">
        <v>76</v>
      </c>
      <c r="AC25" s="12"/>
      <c r="AD25" s="12"/>
      <c r="AE25" s="12"/>
      <c r="AF25" s="12"/>
      <c r="AG25" s="12"/>
      <c r="AH25" s="12"/>
      <c r="AI25" s="12"/>
    </row>
    <row r="26" spans="1:35">
      <c r="A26" s="134">
        <v>1024.5</v>
      </c>
      <c r="B26" s="134">
        <v>3.993993346285119E-3</v>
      </c>
      <c r="C26" s="134">
        <v>0.1</v>
      </c>
      <c r="D26" s="136">
        <f t="shared" si="4"/>
        <v>0.10245</v>
      </c>
      <c r="E26" s="136">
        <f t="shared" si="5"/>
        <v>3.993993346285119E-3</v>
      </c>
      <c r="F26" s="53">
        <f t="shared" si="6"/>
        <v>1.0245000000000001E-2</v>
      </c>
      <c r="G26" s="53">
        <f t="shared" si="7"/>
        <v>3.993993346285119E-4</v>
      </c>
      <c r="H26" s="53">
        <f t="shared" si="8"/>
        <v>1.04960025E-3</v>
      </c>
      <c r="I26" s="53">
        <f t="shared" si="9"/>
        <v>1.075315456125E-4</v>
      </c>
      <c r="J26" s="53">
        <f t="shared" si="10"/>
        <v>1.1016606848000625E-5</v>
      </c>
      <c r="K26" s="53">
        <f t="shared" si="11"/>
        <v>4.0918461832691044E-5</v>
      </c>
      <c r="L26" s="53">
        <f t="shared" si="12"/>
        <v>4.1920964147591973E-6</v>
      </c>
      <c r="M26" s="53">
        <f t="shared" ca="1" si="13"/>
        <v>-1.4823865914143737E-2</v>
      </c>
      <c r="N26" s="53">
        <f t="shared" ca="1" si="14"/>
        <v>3.5411182714530806E-5</v>
      </c>
      <c r="O26" s="137">
        <f t="shared" ca="1" si="15"/>
        <v>106483.71033122657</v>
      </c>
      <c r="P26" s="53">
        <f t="shared" ca="1" si="16"/>
        <v>330790.49822428758</v>
      </c>
      <c r="Q26" s="53">
        <f t="shared" ca="1" si="17"/>
        <v>51437.467585296188</v>
      </c>
      <c r="R26" s="12">
        <f t="shared" ca="1" si="18"/>
        <v>1.8817859260428855E-2</v>
      </c>
      <c r="S26" s="12"/>
      <c r="T26" s="12"/>
      <c r="U26" s="12">
        <v>3.8</v>
      </c>
      <c r="V26" s="12">
        <f t="shared" ca="1" si="0"/>
        <v>0.1219026160718481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>
      <c r="A27" s="134">
        <v>1058</v>
      </c>
      <c r="B27" s="134">
        <v>-6.2419866721710789E-3</v>
      </c>
      <c r="C27" s="134">
        <v>0.1</v>
      </c>
      <c r="D27" s="136">
        <f t="shared" si="4"/>
        <v>0.10580000000000001</v>
      </c>
      <c r="E27" s="136">
        <f t="shared" si="5"/>
        <v>-6.2419866721710789E-3</v>
      </c>
      <c r="F27" s="53">
        <f t="shared" si="6"/>
        <v>1.0580000000000001E-2</v>
      </c>
      <c r="G27" s="53">
        <f t="shared" si="7"/>
        <v>-6.2419866721710791E-4</v>
      </c>
      <c r="H27" s="53">
        <f t="shared" si="8"/>
        <v>1.1193640000000001E-3</v>
      </c>
      <c r="I27" s="53">
        <f t="shared" si="9"/>
        <v>1.1842871120000001E-4</v>
      </c>
      <c r="J27" s="53">
        <f t="shared" si="10"/>
        <v>1.2529757644960003E-5</v>
      </c>
      <c r="K27" s="53">
        <f t="shared" si="11"/>
        <v>-6.604021899157002E-5</v>
      </c>
      <c r="L27" s="53">
        <f t="shared" si="12"/>
        <v>-6.9870551693081081E-6</v>
      </c>
      <c r="M27" s="53">
        <f t="shared" ca="1" si="13"/>
        <v>-1.4592809950851869E-2</v>
      </c>
      <c r="N27" s="53">
        <f t="shared" ca="1" si="14"/>
        <v>6.9736249431756992E-6</v>
      </c>
      <c r="O27" s="137">
        <f t="shared" ca="1" si="15"/>
        <v>105037.74468729594</v>
      </c>
      <c r="P27" s="53">
        <f t="shared" ca="1" si="16"/>
        <v>325471.06675385009</v>
      </c>
      <c r="Q27" s="53">
        <f t="shared" ca="1" si="17"/>
        <v>50531.576808258258</v>
      </c>
      <c r="R27" s="12">
        <f t="shared" ca="1" si="18"/>
        <v>8.3508232786807905E-3</v>
      </c>
      <c r="S27" s="12"/>
      <c r="T27" s="12"/>
      <c r="U27" s="12">
        <v>4</v>
      </c>
      <c r="V27" s="12">
        <f t="shared" ca="1" si="0"/>
        <v>0.12254703508155329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>
      <c r="A28" s="134">
        <v>1205.5</v>
      </c>
      <c r="B28" s="134">
        <v>9.7241230838687898E-3</v>
      </c>
      <c r="C28" s="134">
        <v>0.1</v>
      </c>
      <c r="D28" s="136">
        <f t="shared" si="4"/>
        <v>0.12055</v>
      </c>
      <c r="E28" s="136">
        <f t="shared" si="5"/>
        <v>9.7241230838687898E-3</v>
      </c>
      <c r="F28" s="53">
        <f t="shared" si="6"/>
        <v>1.2055000000000001E-2</v>
      </c>
      <c r="G28" s="53">
        <f t="shared" si="7"/>
        <v>9.7241230838687905E-4</v>
      </c>
      <c r="H28" s="53">
        <f t="shared" si="8"/>
        <v>1.4532302500000003E-3</v>
      </c>
      <c r="I28" s="53">
        <f t="shared" si="9"/>
        <v>1.7518690663750005E-4</v>
      </c>
      <c r="J28" s="53">
        <f t="shared" si="10"/>
        <v>2.1118781595150631E-5</v>
      </c>
      <c r="K28" s="53">
        <f t="shared" si="11"/>
        <v>1.1722430377603827E-4</v>
      </c>
      <c r="L28" s="53">
        <f t="shared" si="12"/>
        <v>1.4131389820201415E-5</v>
      </c>
      <c r="M28" s="53">
        <f t="shared" ca="1" si="13"/>
        <v>-1.3577786182228298E-2</v>
      </c>
      <c r="N28" s="53">
        <f t="shared" ca="1" si="14"/>
        <v>5.4297897544542133E-5</v>
      </c>
      <c r="O28" s="137">
        <f t="shared" ca="1" si="15"/>
        <v>98837.669151504902</v>
      </c>
      <c r="P28" s="53">
        <f t="shared" ca="1" si="16"/>
        <v>302756.96010538179</v>
      </c>
      <c r="Q28" s="53">
        <f t="shared" ca="1" si="17"/>
        <v>46673.554227009641</v>
      </c>
      <c r="R28" s="12">
        <f t="shared" ca="1" si="18"/>
        <v>2.3301909266097088E-2</v>
      </c>
      <c r="S28" s="12"/>
      <c r="T28" s="12"/>
      <c r="U28" s="12">
        <v>4.2</v>
      </c>
      <c r="V28" s="12">
        <f t="shared" ca="1" si="0"/>
        <v>0.12249859845937042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>
      <c r="A29" s="134">
        <v>2076.5</v>
      </c>
      <c r="B29" s="134">
        <v>1.3236167798087997E-2</v>
      </c>
      <c r="C29" s="134">
        <v>0.1</v>
      </c>
      <c r="D29" s="136">
        <f t="shared" si="4"/>
        <v>0.20765</v>
      </c>
      <c r="E29" s="136">
        <f t="shared" si="5"/>
        <v>1.3236167798087997E-2</v>
      </c>
      <c r="F29" s="53">
        <f t="shared" si="6"/>
        <v>2.0765000000000002E-2</v>
      </c>
      <c r="G29" s="53">
        <f t="shared" si="7"/>
        <v>1.3236167798087997E-3</v>
      </c>
      <c r="H29" s="53">
        <f t="shared" si="8"/>
        <v>4.3118522500000004E-3</v>
      </c>
      <c r="I29" s="53">
        <f t="shared" si="9"/>
        <v>8.9535611971250004E-4</v>
      </c>
      <c r="J29" s="53">
        <f t="shared" si="10"/>
        <v>1.8592069825830064E-4</v>
      </c>
      <c r="K29" s="53">
        <f t="shared" si="11"/>
        <v>2.7484902432729725E-4</v>
      </c>
      <c r="L29" s="53">
        <f t="shared" si="12"/>
        <v>5.7072399901563278E-5</v>
      </c>
      <c r="M29" s="53">
        <f t="shared" ca="1" si="13"/>
        <v>-7.6608150076175295E-3</v>
      </c>
      <c r="N29" s="53">
        <f t="shared" ca="1" si="14"/>
        <v>4.3668389038195236E-5</v>
      </c>
      <c r="O29" s="137">
        <f t="shared" ca="1" si="15"/>
        <v>67406.406157336431</v>
      </c>
      <c r="P29" s="53">
        <f t="shared" ca="1" si="16"/>
        <v>190466.68787884014</v>
      </c>
      <c r="Q29" s="53">
        <f t="shared" ca="1" si="17"/>
        <v>27903.555255346881</v>
      </c>
      <c r="R29" s="12">
        <f t="shared" ca="1" si="18"/>
        <v>2.0896982805705525E-2</v>
      </c>
      <c r="S29" s="12"/>
      <c r="T29" s="12"/>
      <c r="U29" s="12">
        <v>4.4000000000000004</v>
      </c>
      <c r="V29" s="12">
        <f t="shared" ca="1" si="0"/>
        <v>0.1217573062052994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>
      <c r="A30" s="134">
        <v>2337.5</v>
      </c>
      <c r="B30" s="134">
        <v>-1.9513380715023548E-3</v>
      </c>
      <c r="C30" s="134">
        <v>1</v>
      </c>
      <c r="D30" s="136">
        <f t="shared" si="4"/>
        <v>0.23375000000000001</v>
      </c>
      <c r="E30" s="136">
        <f t="shared" si="5"/>
        <v>-1.9513380715023548E-3</v>
      </c>
      <c r="F30" s="53">
        <f t="shared" si="6"/>
        <v>0.23375000000000001</v>
      </c>
      <c r="G30" s="53">
        <f t="shared" si="7"/>
        <v>-1.9513380715023548E-3</v>
      </c>
      <c r="H30" s="53">
        <f t="shared" si="8"/>
        <v>5.4639062500000009E-2</v>
      </c>
      <c r="I30" s="53">
        <f t="shared" si="9"/>
        <v>1.2771880859375003E-2</v>
      </c>
      <c r="J30" s="53">
        <f t="shared" si="10"/>
        <v>2.9854271508789072E-3</v>
      </c>
      <c r="K30" s="53">
        <f t="shared" si="11"/>
        <v>-4.5612527421367546E-4</v>
      </c>
      <c r="L30" s="53">
        <f t="shared" si="12"/>
        <v>-1.0661928284744664E-4</v>
      </c>
      <c r="M30" s="53">
        <f t="shared" ca="1" si="13"/>
        <v>-5.9133498453712071E-3</v>
      </c>
      <c r="N30" s="53">
        <f t="shared" ca="1" si="14"/>
        <v>1.5697537296275409E-5</v>
      </c>
      <c r="O30" s="137">
        <f t="shared" ca="1" si="15"/>
        <v>5957512.8455135794</v>
      </c>
      <c r="P30" s="53">
        <f t="shared" ca="1" si="16"/>
        <v>16343966.285906145</v>
      </c>
      <c r="Q30" s="53">
        <f t="shared" ca="1" si="17"/>
        <v>2348699.0442947708</v>
      </c>
      <c r="R30" s="12">
        <f t="shared" ca="1" si="18"/>
        <v>3.9620117738688523E-3</v>
      </c>
      <c r="S30" s="12"/>
      <c r="T30" s="12"/>
      <c r="U30" s="12">
        <v>4.5999999999999996</v>
      </c>
      <c r="V30" s="12">
        <f t="shared" ca="1" si="0"/>
        <v>0.12032315831934037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>
      <c r="A31" s="134">
        <v>2430.5</v>
      </c>
      <c r="B31" s="134">
        <v>-5.9322653658339846E-4</v>
      </c>
      <c r="C31" s="134">
        <v>0.1</v>
      </c>
      <c r="D31" s="136">
        <f t="shared" si="4"/>
        <v>0.24304999999999999</v>
      </c>
      <c r="E31" s="136">
        <f t="shared" si="5"/>
        <v>-5.9322653658339846E-4</v>
      </c>
      <c r="F31" s="53">
        <f t="shared" si="6"/>
        <v>2.4305E-2</v>
      </c>
      <c r="G31" s="53">
        <f t="shared" si="7"/>
        <v>-5.932265365833985E-5</v>
      </c>
      <c r="H31" s="53">
        <f t="shared" si="8"/>
        <v>5.9073302499999996E-3</v>
      </c>
      <c r="I31" s="53">
        <f t="shared" si="9"/>
        <v>1.4357766172624997E-3</v>
      </c>
      <c r="J31" s="53">
        <f t="shared" si="10"/>
        <v>3.4896550682565053E-4</v>
      </c>
      <c r="K31" s="53">
        <f t="shared" si="11"/>
        <v>-1.44183709716595E-5</v>
      </c>
      <c r="L31" s="53">
        <f t="shared" si="12"/>
        <v>-3.5043850646618414E-6</v>
      </c>
      <c r="M31" s="53">
        <f t="shared" ca="1" si="13"/>
        <v>-5.2935411191696938E-3</v>
      </c>
      <c r="N31" s="53">
        <f t="shared" ca="1" si="14"/>
        <v>2.2092957175273384E-6</v>
      </c>
      <c r="O31" s="137">
        <f t="shared" ca="1" si="15"/>
        <v>56947.273628163523</v>
      </c>
      <c r="P31" s="53">
        <f t="shared" ca="1" si="16"/>
        <v>154480.03793004373</v>
      </c>
      <c r="Q31" s="53">
        <f t="shared" ca="1" si="17"/>
        <v>22034.703864229192</v>
      </c>
      <c r="R31" s="12">
        <f t="shared" ca="1" si="18"/>
        <v>4.7003145825862958E-3</v>
      </c>
      <c r="S31" s="12"/>
      <c r="T31" s="12"/>
      <c r="U31" s="12">
        <v>4.8</v>
      </c>
      <c r="V31" s="12">
        <f t="shared" ca="1" si="0"/>
        <v>0.11819615480149326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>
      <c r="A32" s="134">
        <v>2557</v>
      </c>
      <c r="B32" s="134">
        <v>1.4334975581507484E-3</v>
      </c>
      <c r="C32" s="134">
        <v>0.1</v>
      </c>
      <c r="D32" s="136">
        <f t="shared" si="4"/>
        <v>0.25569999999999998</v>
      </c>
      <c r="E32" s="136">
        <f t="shared" si="5"/>
        <v>1.4334975581507484E-3</v>
      </c>
      <c r="F32" s="53">
        <f t="shared" si="6"/>
        <v>2.5569999999999999E-2</v>
      </c>
      <c r="G32" s="53">
        <f t="shared" si="7"/>
        <v>1.4334975581507486E-4</v>
      </c>
      <c r="H32" s="53">
        <f t="shared" si="8"/>
        <v>6.5382489999999995E-3</v>
      </c>
      <c r="I32" s="53">
        <f t="shared" si="9"/>
        <v>1.6718302692999999E-3</v>
      </c>
      <c r="J32" s="53">
        <f t="shared" si="10"/>
        <v>4.2748699986000992E-4</v>
      </c>
      <c r="K32" s="53">
        <f t="shared" si="11"/>
        <v>3.6654532561914637E-5</v>
      </c>
      <c r="L32" s="53">
        <f t="shared" si="12"/>
        <v>9.3725639760815723E-6</v>
      </c>
      <c r="M32" s="53">
        <f t="shared" ca="1" si="13"/>
        <v>-4.452872752976041E-3</v>
      </c>
      <c r="N32" s="53">
        <f t="shared" ca="1" si="14"/>
        <v>3.46493554397149E-6</v>
      </c>
      <c r="O32" s="137">
        <f t="shared" ca="1" si="15"/>
        <v>53505.39759873505</v>
      </c>
      <c r="P32" s="53">
        <f t="shared" ca="1" si="16"/>
        <v>142837.27606475851</v>
      </c>
      <c r="Q32" s="53">
        <f t="shared" ca="1" si="17"/>
        <v>20157.506192491634</v>
      </c>
      <c r="R32" s="12">
        <f t="shared" ca="1" si="18"/>
        <v>5.8863703111267894E-3</v>
      </c>
      <c r="S32" s="12"/>
      <c r="T32" s="12"/>
      <c r="U32" s="12">
        <v>5</v>
      </c>
      <c r="V32" s="12">
        <f t="shared" ca="1" si="0"/>
        <v>0.115376295651758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>
      <c r="A33" s="134">
        <v>2599.5</v>
      </c>
      <c r="B33" s="134">
        <v>-5.0620328064770702E-3</v>
      </c>
      <c r="C33" s="134">
        <v>0.1</v>
      </c>
      <c r="D33" s="136">
        <f t="shared" si="4"/>
        <v>0.25995000000000001</v>
      </c>
      <c r="E33" s="136">
        <f t="shared" si="5"/>
        <v>-5.0620328064770702E-3</v>
      </c>
      <c r="F33" s="53">
        <f t="shared" si="6"/>
        <v>2.5995000000000004E-2</v>
      </c>
      <c r="G33" s="53">
        <f t="shared" si="7"/>
        <v>-5.06203280647707E-4</v>
      </c>
      <c r="H33" s="53">
        <f t="shared" si="8"/>
        <v>6.7574002500000018E-3</v>
      </c>
      <c r="I33" s="53">
        <f t="shared" si="9"/>
        <v>1.7565861949875006E-3</v>
      </c>
      <c r="J33" s="53">
        <f t="shared" si="10"/>
        <v>4.5662458138700081E-4</v>
      </c>
      <c r="K33" s="53">
        <f t="shared" si="11"/>
        <v>-1.3158754280437145E-4</v>
      </c>
      <c r="L33" s="53">
        <f t="shared" si="12"/>
        <v>-3.4206181751996358E-5</v>
      </c>
      <c r="M33" s="53">
        <f t="shared" ca="1" si="13"/>
        <v>-4.1710568187809044E-3</v>
      </c>
      <c r="N33" s="53">
        <f t="shared" ca="1" si="14"/>
        <v>7.938382106511582E-8</v>
      </c>
      <c r="O33" s="137">
        <f t="shared" ca="1" si="15"/>
        <v>52382.692932222672</v>
      </c>
      <c r="P33" s="53">
        <f t="shared" ca="1" si="16"/>
        <v>139063.48262829211</v>
      </c>
      <c r="Q33" s="53">
        <f t="shared" ca="1" si="17"/>
        <v>19551.65276402354</v>
      </c>
      <c r="R33" s="12">
        <f t="shared" ca="1" si="18"/>
        <v>-8.9097598769616575E-4</v>
      </c>
      <c r="S33" s="12"/>
      <c r="T33" s="12"/>
      <c r="U33" s="12">
        <v>5.2</v>
      </c>
      <c r="V33" s="12">
        <f t="shared" ca="1" si="0"/>
        <v>0.1118635808701347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>
      <c r="A34" s="134">
        <v>2602</v>
      </c>
      <c r="B34" s="134">
        <v>1.5677170463223311E-3</v>
      </c>
      <c r="C34" s="134">
        <v>0.1</v>
      </c>
      <c r="D34" s="136">
        <f t="shared" si="4"/>
        <v>0.26019999999999999</v>
      </c>
      <c r="E34" s="136">
        <f t="shared" si="5"/>
        <v>1.5677170463223311E-3</v>
      </c>
      <c r="F34" s="53">
        <f t="shared" si="6"/>
        <v>2.6020000000000001E-2</v>
      </c>
      <c r="G34" s="53">
        <f t="shared" si="7"/>
        <v>1.5677170463223312E-4</v>
      </c>
      <c r="H34" s="53">
        <f t="shared" si="8"/>
        <v>6.7704039999999998E-3</v>
      </c>
      <c r="I34" s="53">
        <f t="shared" si="9"/>
        <v>1.7616591207999998E-3</v>
      </c>
      <c r="J34" s="53">
        <f t="shared" si="10"/>
        <v>4.5838370323215993E-4</v>
      </c>
      <c r="K34" s="53">
        <f t="shared" si="11"/>
        <v>4.0791997545307055E-5</v>
      </c>
      <c r="L34" s="53">
        <f t="shared" si="12"/>
        <v>1.0614077761288896E-5</v>
      </c>
      <c r="M34" s="53">
        <f t="shared" ca="1" si="13"/>
        <v>-4.1544891541693994E-3</v>
      </c>
      <c r="N34" s="53">
        <f t="shared" ca="1" si="14"/>
        <v>3.2743643800946008E-6</v>
      </c>
      <c r="O34" s="137">
        <f t="shared" ca="1" si="15"/>
        <v>52317.172175176675</v>
      </c>
      <c r="P34" s="53">
        <f t="shared" ca="1" si="16"/>
        <v>138843.62294669697</v>
      </c>
      <c r="Q34" s="53">
        <f t="shared" ca="1" si="17"/>
        <v>19516.397248754649</v>
      </c>
      <c r="R34" s="12">
        <f t="shared" ca="1" si="18"/>
        <v>5.7222062004917305E-3</v>
      </c>
      <c r="S34" s="12"/>
      <c r="T34" s="12"/>
      <c r="U34" s="12">
        <v>5.4</v>
      </c>
      <c r="V34" s="12">
        <f t="shared" ca="1" si="0"/>
        <v>0.10765801045662332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>
      <c r="A35" s="134">
        <v>2633</v>
      </c>
      <c r="B35" s="134">
        <v>5.3972972665737289E-3</v>
      </c>
      <c r="C35" s="134">
        <v>0.1</v>
      </c>
      <c r="D35" s="136">
        <f t="shared" si="4"/>
        <v>0.26329999999999998</v>
      </c>
      <c r="E35" s="136">
        <f t="shared" si="5"/>
        <v>5.3972972665737289E-3</v>
      </c>
      <c r="F35" s="53">
        <f t="shared" si="6"/>
        <v>2.6329999999999999E-2</v>
      </c>
      <c r="G35" s="53">
        <f t="shared" si="7"/>
        <v>5.3972972665737291E-4</v>
      </c>
      <c r="H35" s="53">
        <f t="shared" si="8"/>
        <v>6.9326889999999988E-3</v>
      </c>
      <c r="I35" s="53">
        <f t="shared" si="9"/>
        <v>1.8253770136999995E-3</v>
      </c>
      <c r="J35" s="53">
        <f t="shared" si="10"/>
        <v>4.8062176770720979E-4</v>
      </c>
      <c r="K35" s="53">
        <f t="shared" si="11"/>
        <v>1.4211083702888629E-4</v>
      </c>
      <c r="L35" s="53">
        <f t="shared" si="12"/>
        <v>3.7417783389705757E-5</v>
      </c>
      <c r="M35" s="53">
        <f t="shared" ca="1" si="13"/>
        <v>-3.9491400543084174E-3</v>
      </c>
      <c r="N35" s="53">
        <f t="shared" ca="1" si="14"/>
        <v>8.7355890593178644E-6</v>
      </c>
      <c r="O35" s="137">
        <f t="shared" ca="1" si="15"/>
        <v>51509.495016937341</v>
      </c>
      <c r="P35" s="53">
        <f t="shared" ca="1" si="16"/>
        <v>136136.88498163162</v>
      </c>
      <c r="Q35" s="53">
        <f t="shared" ca="1" si="17"/>
        <v>19082.739565075772</v>
      </c>
      <c r="R35" s="12">
        <f t="shared" ca="1" si="18"/>
        <v>9.3464373208821463E-3</v>
      </c>
      <c r="S35" s="12"/>
      <c r="T35" s="12"/>
      <c r="U35" s="12">
        <v>5.6</v>
      </c>
      <c r="V35" s="12">
        <f t="shared" ca="1" si="0"/>
        <v>0.10275958441122385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>
      <c r="A36" s="134">
        <v>2635.5</v>
      </c>
      <c r="B36" s="134">
        <v>9.271566895468126E-4</v>
      </c>
      <c r="C36" s="134">
        <v>0.1</v>
      </c>
      <c r="D36" s="136">
        <f t="shared" si="4"/>
        <v>0.26355000000000001</v>
      </c>
      <c r="E36" s="136">
        <f t="shared" si="5"/>
        <v>9.271566895468126E-4</v>
      </c>
      <c r="F36" s="53">
        <f t="shared" si="6"/>
        <v>2.6355000000000003E-2</v>
      </c>
      <c r="G36" s="53">
        <f t="shared" si="7"/>
        <v>9.2715668954681263E-5</v>
      </c>
      <c r="H36" s="53">
        <f t="shared" si="8"/>
        <v>6.9458602500000015E-3</v>
      </c>
      <c r="I36" s="53">
        <f t="shared" si="9"/>
        <v>1.8305814688875004E-3</v>
      </c>
      <c r="J36" s="53">
        <f t="shared" si="10"/>
        <v>4.8244974612530073E-4</v>
      </c>
      <c r="K36" s="53">
        <f t="shared" si="11"/>
        <v>2.4435214553006247E-5</v>
      </c>
      <c r="L36" s="53">
        <f t="shared" si="12"/>
        <v>6.4399007954447969E-6</v>
      </c>
      <c r="M36" s="53">
        <f t="shared" ca="1" si="13"/>
        <v>-3.9325868963616985E-3</v>
      </c>
      <c r="N36" s="53">
        <f t="shared" ca="1" si="14"/>
        <v>2.3617107720778909E-6</v>
      </c>
      <c r="O36" s="137">
        <f t="shared" ca="1" si="15"/>
        <v>51444.744259854873</v>
      </c>
      <c r="P36" s="53">
        <f t="shared" ca="1" si="16"/>
        <v>135920.1693253025</v>
      </c>
      <c r="Q36" s="53">
        <f t="shared" ca="1" si="17"/>
        <v>19048.049374682767</v>
      </c>
      <c r="R36" s="12">
        <f t="shared" ca="1" si="18"/>
        <v>4.8597435859085106E-3</v>
      </c>
      <c r="S36" s="12"/>
      <c r="T36" s="12"/>
      <c r="U36" s="12">
        <v>5.8</v>
      </c>
      <c r="V36" s="12">
        <f t="shared" ca="1" si="0"/>
        <v>9.716830273393634E-2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>
      <c r="A37" s="134">
        <v>2640</v>
      </c>
      <c r="B37" s="134">
        <v>1.3200923966101581E-2</v>
      </c>
      <c r="C37" s="134">
        <v>0.1</v>
      </c>
      <c r="D37" s="136">
        <f t="shared" si="4"/>
        <v>0.26400000000000001</v>
      </c>
      <c r="E37" s="136">
        <f t="shared" si="5"/>
        <v>1.3200923966101581E-2</v>
      </c>
      <c r="F37" s="53">
        <f t="shared" si="6"/>
        <v>2.6400000000000003E-2</v>
      </c>
      <c r="G37" s="53">
        <f t="shared" si="7"/>
        <v>1.3200923966101581E-3</v>
      </c>
      <c r="H37" s="53">
        <f t="shared" si="8"/>
        <v>6.9696000000000011E-3</v>
      </c>
      <c r="I37" s="53">
        <f t="shared" si="9"/>
        <v>1.8399744000000004E-3</v>
      </c>
      <c r="J37" s="53">
        <f t="shared" si="10"/>
        <v>4.8575324160000016E-4</v>
      </c>
      <c r="K37" s="53">
        <f t="shared" si="11"/>
        <v>3.4850439270508175E-4</v>
      </c>
      <c r="L37" s="53">
        <f t="shared" si="12"/>
        <v>9.2005159674141582E-5</v>
      </c>
      <c r="M37" s="53">
        <f t="shared" ca="1" si="13"/>
        <v>-3.902793940176663E-3</v>
      </c>
      <c r="N37" s="53">
        <f t="shared" ca="1" si="14"/>
        <v>2.9253716621754304E-5</v>
      </c>
      <c r="O37" s="137">
        <f t="shared" ca="1" si="15"/>
        <v>51328.33711563651</v>
      </c>
      <c r="P37" s="53">
        <f t="shared" ca="1" si="16"/>
        <v>135530.66966157305</v>
      </c>
      <c r="Q37" s="53">
        <f t="shared" ca="1" si="17"/>
        <v>18985.712810163986</v>
      </c>
      <c r="R37" s="12">
        <f t="shared" ca="1" si="18"/>
        <v>1.7103717906278244E-2</v>
      </c>
      <c r="S37" s="12"/>
      <c r="T37" s="12"/>
      <c r="U37" s="12">
        <v>6</v>
      </c>
      <c r="V37" s="12">
        <f t="shared" ca="1" si="0"/>
        <v>9.0884165424760743E-2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>
      <c r="A38" s="134">
        <v>2654.5</v>
      </c>
      <c r="B38" s="134">
        <v>7.2943510975944153E-3</v>
      </c>
      <c r="C38" s="134">
        <v>0.1</v>
      </c>
      <c r="D38" s="136">
        <f t="shared" si="4"/>
        <v>0.26545000000000002</v>
      </c>
      <c r="E38" s="136">
        <f t="shared" si="5"/>
        <v>7.2943510975944153E-3</v>
      </c>
      <c r="F38" s="53">
        <f t="shared" si="6"/>
        <v>2.6545000000000003E-2</v>
      </c>
      <c r="G38" s="53">
        <f t="shared" si="7"/>
        <v>7.2943510975944162E-4</v>
      </c>
      <c r="H38" s="53">
        <f t="shared" si="8"/>
        <v>7.0463702500000013E-3</v>
      </c>
      <c r="I38" s="53">
        <f t="shared" si="9"/>
        <v>1.8704589828625006E-3</v>
      </c>
      <c r="J38" s="53">
        <f t="shared" si="10"/>
        <v>4.965133370008508E-4</v>
      </c>
      <c r="K38" s="53">
        <f t="shared" si="11"/>
        <v>1.936285498856438E-4</v>
      </c>
      <c r="L38" s="53">
        <f t="shared" si="12"/>
        <v>5.1398698567144152E-5</v>
      </c>
      <c r="M38" s="53">
        <f t="shared" ca="1" si="13"/>
        <v>-3.8068182749073673E-3</v>
      </c>
      <c r="N38" s="53">
        <f t="shared" ca="1" si="14"/>
        <v>1.2323596143697162E-5</v>
      </c>
      <c r="O38" s="137">
        <f t="shared" ca="1" si="15"/>
        <v>50954.50679933514</v>
      </c>
      <c r="P38" s="53">
        <f t="shared" ca="1" si="16"/>
        <v>134280.75317740097</v>
      </c>
      <c r="Q38" s="53">
        <f t="shared" ca="1" si="17"/>
        <v>18785.773887704832</v>
      </c>
      <c r="R38" s="12">
        <f t="shared" ca="1" si="18"/>
        <v>1.1101169372501782E-2</v>
      </c>
      <c r="S38" s="12"/>
      <c r="T38" s="12"/>
      <c r="U38" s="12">
        <v>6.2</v>
      </c>
      <c r="V38" s="12">
        <f t="shared" ca="1" si="0"/>
        <v>8.3907172483696946E-2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>
      <c r="A39" s="134">
        <v>2657</v>
      </c>
      <c r="B39" s="134">
        <v>6.3242795001234925E-3</v>
      </c>
      <c r="C39" s="134">
        <v>0.1</v>
      </c>
      <c r="D39" s="136">
        <f t="shared" si="4"/>
        <v>0.26569999999999999</v>
      </c>
      <c r="E39" s="136">
        <f t="shared" si="5"/>
        <v>6.3242795001234925E-3</v>
      </c>
      <c r="F39" s="53">
        <f t="shared" si="6"/>
        <v>2.657E-2</v>
      </c>
      <c r="G39" s="53">
        <f t="shared" si="7"/>
        <v>6.3242795001234925E-4</v>
      </c>
      <c r="H39" s="53">
        <f t="shared" si="8"/>
        <v>7.0596489999999994E-3</v>
      </c>
      <c r="I39" s="53">
        <f t="shared" si="9"/>
        <v>1.8757487392999997E-3</v>
      </c>
      <c r="J39" s="53">
        <f t="shared" si="10"/>
        <v>4.9838644003200993E-4</v>
      </c>
      <c r="K39" s="53">
        <f t="shared" si="11"/>
        <v>1.6803610631828118E-4</v>
      </c>
      <c r="L39" s="53">
        <f t="shared" si="12"/>
        <v>4.4647193448767308E-5</v>
      </c>
      <c r="M39" s="53">
        <f t="shared" ca="1" si="13"/>
        <v>-3.7902744272082052E-3</v>
      </c>
      <c r="N39" s="53">
        <f t="shared" ca="1" si="14"/>
        <v>1.0230420114890108E-5</v>
      </c>
      <c r="O39" s="137">
        <f t="shared" ca="1" si="15"/>
        <v>50890.247269704574</v>
      </c>
      <c r="P39" s="53">
        <f t="shared" ca="1" si="16"/>
        <v>134066.04152760541</v>
      </c>
      <c r="Q39" s="53">
        <f t="shared" ca="1" si="17"/>
        <v>18751.443821636869</v>
      </c>
      <c r="R39" s="12">
        <f t="shared" ca="1" si="18"/>
        <v>1.0114553927331698E-2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>
      <c r="A40" s="134">
        <v>2664</v>
      </c>
      <c r="B40" s="134">
        <v>5.7281212615593697E-3</v>
      </c>
      <c r="C40" s="134">
        <v>0.1</v>
      </c>
      <c r="D40" s="136">
        <f t="shared" si="4"/>
        <v>0.26640000000000003</v>
      </c>
      <c r="E40" s="136">
        <f t="shared" si="5"/>
        <v>5.7281212615593697E-3</v>
      </c>
      <c r="F40" s="53">
        <f t="shared" si="6"/>
        <v>2.6640000000000004E-2</v>
      </c>
      <c r="G40" s="53">
        <f t="shared" si="7"/>
        <v>5.7281212615593695E-4</v>
      </c>
      <c r="H40" s="53">
        <f t="shared" si="8"/>
        <v>7.0968960000000018E-3</v>
      </c>
      <c r="I40" s="53">
        <f t="shared" si="9"/>
        <v>1.8906130944000006E-3</v>
      </c>
      <c r="J40" s="53">
        <f t="shared" si="10"/>
        <v>5.0365932834816024E-4</v>
      </c>
      <c r="K40" s="53">
        <f t="shared" si="11"/>
        <v>1.5259715040794161E-4</v>
      </c>
      <c r="L40" s="53">
        <f t="shared" si="12"/>
        <v>4.065188086867565E-5</v>
      </c>
      <c r="M40" s="53">
        <f t="shared" ca="1" si="13"/>
        <v>-3.7439574130129897E-3</v>
      </c>
      <c r="N40" s="53">
        <f t="shared" ca="1" si="14"/>
        <v>8.9720274417288479E-6</v>
      </c>
      <c r="O40" s="137">
        <f t="shared" ca="1" si="15"/>
        <v>50710.623567827228</v>
      </c>
      <c r="P40" s="53">
        <f t="shared" ca="1" si="16"/>
        <v>133466.08441448642</v>
      </c>
      <c r="Q40" s="53">
        <f t="shared" ca="1" si="17"/>
        <v>18655.541594465489</v>
      </c>
      <c r="R40" s="12">
        <f t="shared" ca="1" si="18"/>
        <v>9.4720786745723599E-3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>
      <c r="A41" s="134">
        <v>2666.5</v>
      </c>
      <c r="B41" s="134">
        <v>1.295807980402181E-2</v>
      </c>
      <c r="C41" s="134">
        <v>0.1</v>
      </c>
      <c r="D41" s="136">
        <f t="shared" si="4"/>
        <v>0.26665</v>
      </c>
      <c r="E41" s="136">
        <f t="shared" si="5"/>
        <v>1.295807980402181E-2</v>
      </c>
      <c r="F41" s="53">
        <f t="shared" si="6"/>
        <v>2.6665000000000001E-2</v>
      </c>
      <c r="G41" s="53">
        <f t="shared" si="7"/>
        <v>1.295807980402181E-3</v>
      </c>
      <c r="H41" s="53">
        <f t="shared" si="8"/>
        <v>7.1102222500000001E-3</v>
      </c>
      <c r="I41" s="53">
        <f t="shared" si="9"/>
        <v>1.8959407629625001E-3</v>
      </c>
      <c r="J41" s="53">
        <f t="shared" si="10"/>
        <v>5.0555260444395066E-4</v>
      </c>
      <c r="K41" s="53">
        <f t="shared" si="11"/>
        <v>3.4552719797424159E-4</v>
      </c>
      <c r="L41" s="53">
        <f t="shared" si="12"/>
        <v>9.2134827339831514E-5</v>
      </c>
      <c r="M41" s="53">
        <f t="shared" ca="1" si="13"/>
        <v>-3.7274176791441452E-3</v>
      </c>
      <c r="N41" s="53">
        <f t="shared" ca="1" si="14"/>
        <v>2.7840582626073744E-5</v>
      </c>
      <c r="O41" s="137">
        <f t="shared" ca="1" si="15"/>
        <v>50646.580358701067</v>
      </c>
      <c r="P41" s="53">
        <f t="shared" ca="1" si="16"/>
        <v>133252.25482721668</v>
      </c>
      <c r="Q41" s="53">
        <f t="shared" ca="1" si="17"/>
        <v>18621.369983371456</v>
      </c>
      <c r="R41" s="12">
        <f t="shared" ca="1" si="18"/>
        <v>1.6685497483165956E-2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>
      <c r="A42" s="134">
        <v>2673.5</v>
      </c>
      <c r="B42" s="134">
        <v>4.7620056794838604E-3</v>
      </c>
      <c r="C42" s="134">
        <v>0.1</v>
      </c>
      <c r="D42" s="136">
        <f t="shared" si="4"/>
        <v>0.26734999999999998</v>
      </c>
      <c r="E42" s="136">
        <f t="shared" si="5"/>
        <v>4.7620056794838604E-3</v>
      </c>
      <c r="F42" s="53">
        <f t="shared" si="6"/>
        <v>2.6734999999999998E-2</v>
      </c>
      <c r="G42" s="53">
        <f t="shared" si="7"/>
        <v>4.7620056794838605E-4</v>
      </c>
      <c r="H42" s="53">
        <f t="shared" si="8"/>
        <v>7.1476022499999993E-3</v>
      </c>
      <c r="I42" s="53">
        <f t="shared" si="9"/>
        <v>1.9109114615374996E-3</v>
      </c>
      <c r="J42" s="53">
        <f t="shared" si="10"/>
        <v>5.108821792420505E-4</v>
      </c>
      <c r="K42" s="53">
        <f t="shared" si="11"/>
        <v>1.27312221841001E-4</v>
      </c>
      <c r="L42" s="53">
        <f t="shared" si="12"/>
        <v>3.4036922509191613E-5</v>
      </c>
      <c r="M42" s="53">
        <f t="shared" ca="1" si="13"/>
        <v>-3.6811121836738134E-3</v>
      </c>
      <c r="N42" s="53">
        <f t="shared" ca="1" si="14"/>
        <v>7.1286239251172201E-6</v>
      </c>
      <c r="O42" s="137">
        <f t="shared" ca="1" si="15"/>
        <v>50467.561725598171</v>
      </c>
      <c r="P42" s="53">
        <f t="shared" ca="1" si="16"/>
        <v>132654.76455091368</v>
      </c>
      <c r="Q42" s="53">
        <f t="shared" ca="1" si="17"/>
        <v>18525.910856254399</v>
      </c>
      <c r="R42" s="12">
        <f t="shared" ca="1" si="18"/>
        <v>8.4431178631576738E-3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>
      <c r="A43" s="134">
        <v>2685.5</v>
      </c>
      <c r="B43" s="134">
        <v>-9.0739782404647175E-3</v>
      </c>
      <c r="C43" s="134">
        <v>0.1</v>
      </c>
      <c r="D43" s="136">
        <f t="shared" si="4"/>
        <v>0.26855000000000001</v>
      </c>
      <c r="E43" s="136">
        <f t="shared" si="5"/>
        <v>-9.0739782404647175E-3</v>
      </c>
      <c r="F43" s="53">
        <f t="shared" si="6"/>
        <v>2.6855000000000004E-2</v>
      </c>
      <c r="G43" s="53">
        <f t="shared" si="7"/>
        <v>-9.0739782404647179E-4</v>
      </c>
      <c r="H43" s="53">
        <f t="shared" si="8"/>
        <v>7.2119102500000009E-3</v>
      </c>
      <c r="I43" s="53">
        <f t="shared" si="9"/>
        <v>1.9367584976375002E-3</v>
      </c>
      <c r="J43" s="53">
        <f t="shared" si="10"/>
        <v>5.201164945405507E-4</v>
      </c>
      <c r="K43" s="53">
        <f t="shared" si="11"/>
        <v>-2.4368168564768E-4</v>
      </c>
      <c r="L43" s="53">
        <f t="shared" si="12"/>
        <v>-6.5440716680684467E-5</v>
      </c>
      <c r="M43" s="53">
        <f t="shared" ca="1" si="13"/>
        <v>-3.6017510806816062E-3</v>
      </c>
      <c r="N43" s="53">
        <f t="shared" ca="1" si="14"/>
        <v>2.9945270088267944E-6</v>
      </c>
      <c r="O43" s="137">
        <f t="shared" ca="1" si="15"/>
        <v>50161.707652820507</v>
      </c>
      <c r="P43" s="53">
        <f t="shared" ca="1" si="16"/>
        <v>131634.71386156607</v>
      </c>
      <c r="Q43" s="53">
        <f t="shared" ca="1" si="17"/>
        <v>18363.024186345767</v>
      </c>
      <c r="R43" s="12">
        <f t="shared" ca="1" si="18"/>
        <v>-5.4722271597831117E-3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>
      <c r="A44" s="134">
        <v>2769</v>
      </c>
      <c r="B44" s="134">
        <v>-3.7069867903108391E-3</v>
      </c>
      <c r="C44" s="134">
        <v>0.1</v>
      </c>
      <c r="D44" s="136">
        <f t="shared" si="4"/>
        <v>0.27689999999999998</v>
      </c>
      <c r="E44" s="136">
        <f t="shared" si="5"/>
        <v>-3.7069867903108391E-3</v>
      </c>
      <c r="F44" s="53">
        <f t="shared" si="6"/>
        <v>2.7689999999999999E-2</v>
      </c>
      <c r="G44" s="53">
        <f t="shared" si="7"/>
        <v>-3.7069867903108395E-4</v>
      </c>
      <c r="H44" s="53">
        <f t="shared" si="8"/>
        <v>7.6673609999999993E-3</v>
      </c>
      <c r="I44" s="53">
        <f t="shared" si="9"/>
        <v>2.1230922608999996E-3</v>
      </c>
      <c r="J44" s="53">
        <f t="shared" si="10"/>
        <v>5.8788424704320978E-4</v>
      </c>
      <c r="K44" s="53">
        <f t="shared" si="11"/>
        <v>-1.0264646422370714E-4</v>
      </c>
      <c r="L44" s="53">
        <f t="shared" si="12"/>
        <v>-2.8422805943544507E-5</v>
      </c>
      <c r="M44" s="53">
        <f t="shared" ca="1" si="13"/>
        <v>-3.0502206978636772E-3</v>
      </c>
      <c r="N44" s="53">
        <f t="shared" ca="1" si="14"/>
        <v>4.3134170018831411E-8</v>
      </c>
      <c r="O44" s="137">
        <f t="shared" ca="1" si="15"/>
        <v>48069.402270602361</v>
      </c>
      <c r="P44" s="53">
        <f t="shared" ca="1" si="16"/>
        <v>124683.13510450773</v>
      </c>
      <c r="Q44" s="53">
        <f t="shared" ca="1" si="17"/>
        <v>17255.85308140191</v>
      </c>
      <c r="R44" s="12">
        <f t="shared" ca="1" si="18"/>
        <v>-6.5676609244716194E-4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>
      <c r="A45" s="134">
        <v>2788</v>
      </c>
      <c r="B45" s="134">
        <v>-9.9366944134799753E-3</v>
      </c>
      <c r="C45" s="134">
        <v>0.1</v>
      </c>
      <c r="D45" s="136">
        <f t="shared" si="4"/>
        <v>0.27879999999999999</v>
      </c>
      <c r="E45" s="136">
        <f t="shared" si="5"/>
        <v>-9.9366944134799753E-3</v>
      </c>
      <c r="F45" s="53">
        <f t="shared" si="6"/>
        <v>2.7880000000000002E-2</v>
      </c>
      <c r="G45" s="53">
        <f t="shared" si="7"/>
        <v>-9.9366944134799762E-4</v>
      </c>
      <c r="H45" s="53">
        <f t="shared" si="8"/>
        <v>7.7729440000000004E-3</v>
      </c>
      <c r="I45" s="53">
        <f t="shared" si="9"/>
        <v>2.1670967871999999E-3</v>
      </c>
      <c r="J45" s="53">
        <f t="shared" si="10"/>
        <v>6.0418658427135996E-4</v>
      </c>
      <c r="K45" s="53">
        <f t="shared" si="11"/>
        <v>-2.7703504024782175E-4</v>
      </c>
      <c r="L45" s="53">
        <f t="shared" si="12"/>
        <v>-7.7237369221092698E-5</v>
      </c>
      <c r="M45" s="53">
        <f t="shared" ca="1" si="13"/>
        <v>-2.9248914334869167E-3</v>
      </c>
      <c r="N45" s="53">
        <f t="shared" ca="1" si="14"/>
        <v>4.9165381030239534E-6</v>
      </c>
      <c r="O45" s="137">
        <f t="shared" ca="1" si="15"/>
        <v>47602.010125198729</v>
      </c>
      <c r="P45" s="53">
        <f t="shared" ca="1" si="16"/>
        <v>123136.71915504526</v>
      </c>
      <c r="Q45" s="53">
        <f t="shared" ca="1" si="17"/>
        <v>17010.265485169326</v>
      </c>
      <c r="R45" s="12">
        <f t="shared" ca="1" si="18"/>
        <v>-7.0118029799930582E-3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>
      <c r="A46" s="134">
        <v>2909.5</v>
      </c>
      <c r="B46" s="134">
        <v>5.5854868572981211E-3</v>
      </c>
      <c r="C46" s="134">
        <v>0.1</v>
      </c>
      <c r="D46" s="136">
        <f t="shared" si="4"/>
        <v>0.29094999999999999</v>
      </c>
      <c r="E46" s="136">
        <f t="shared" si="5"/>
        <v>5.5854868572981211E-3</v>
      </c>
      <c r="F46" s="53">
        <f t="shared" si="6"/>
        <v>2.9094999999999999E-2</v>
      </c>
      <c r="G46" s="53">
        <f t="shared" si="7"/>
        <v>5.5854868572981209E-4</v>
      </c>
      <c r="H46" s="53">
        <f t="shared" si="8"/>
        <v>8.465190249999999E-3</v>
      </c>
      <c r="I46" s="53">
        <f t="shared" si="9"/>
        <v>2.4629471032374998E-3</v>
      </c>
      <c r="J46" s="53">
        <f t="shared" si="10"/>
        <v>7.1659445968695048E-4</v>
      </c>
      <c r="K46" s="53">
        <f t="shared" si="11"/>
        <v>1.6250974011308882E-4</v>
      </c>
      <c r="L46" s="53">
        <f t="shared" si="12"/>
        <v>4.7282208885903189E-5</v>
      </c>
      <c r="M46" s="53">
        <f t="shared" ca="1" si="13"/>
        <v>-2.1249222148426476E-3</v>
      </c>
      <c r="N46" s="53">
        <f t="shared" ca="1" si="14"/>
        <v>5.9450408059750674E-6</v>
      </c>
      <c r="O46" s="137">
        <f t="shared" ca="1" si="15"/>
        <v>44688.179147754076</v>
      </c>
      <c r="P46" s="53">
        <f t="shared" ca="1" si="16"/>
        <v>113552.07737069471</v>
      </c>
      <c r="Q46" s="53">
        <f t="shared" ca="1" si="17"/>
        <v>15494.261254493284</v>
      </c>
      <c r="R46" s="12">
        <f t="shared" ca="1" si="18"/>
        <v>7.7104090721407687E-3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>
      <c r="A47" s="134">
        <v>2945.5</v>
      </c>
      <c r="B47" s="134">
        <v>-1.2350641857876259E-5</v>
      </c>
      <c r="C47" s="134">
        <v>0.1</v>
      </c>
      <c r="D47" s="136">
        <f t="shared" si="4"/>
        <v>0.29454999999999998</v>
      </c>
      <c r="E47" s="136">
        <f t="shared" si="5"/>
        <v>-1.2350641857876259E-5</v>
      </c>
      <c r="F47" s="53">
        <f t="shared" si="6"/>
        <v>2.9454999999999999E-2</v>
      </c>
      <c r="G47" s="53">
        <f t="shared" si="7"/>
        <v>-1.2350641857876259E-6</v>
      </c>
      <c r="H47" s="53">
        <f t="shared" si="8"/>
        <v>8.6759702499999997E-3</v>
      </c>
      <c r="I47" s="53">
        <f t="shared" si="9"/>
        <v>2.5555070371374999E-3</v>
      </c>
      <c r="J47" s="53">
        <f t="shared" si="10"/>
        <v>7.5272459778885051E-4</v>
      </c>
      <c r="K47" s="53">
        <f t="shared" si="11"/>
        <v>-3.6378815592374521E-7</v>
      </c>
      <c r="L47" s="53">
        <f t="shared" si="12"/>
        <v>-1.0715380132733914E-7</v>
      </c>
      <c r="M47" s="53">
        <f t="shared" ca="1" si="13"/>
        <v>-1.8883853596364064E-3</v>
      </c>
      <c r="N47" s="53">
        <f t="shared" ca="1" si="14"/>
        <v>3.5195062623103694E-7</v>
      </c>
      <c r="O47" s="137">
        <f t="shared" ca="1" si="15"/>
        <v>43849.413604835099</v>
      </c>
      <c r="P47" s="53">
        <f t="shared" ca="1" si="16"/>
        <v>110811.73141311144</v>
      </c>
      <c r="Q47" s="53">
        <f t="shared" ca="1" si="17"/>
        <v>15062.868735207023</v>
      </c>
      <c r="R47" s="12">
        <f t="shared" ca="1" si="18"/>
        <v>1.8760347177785301E-3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>
      <c r="A48" s="134">
        <v>2971.5</v>
      </c>
      <c r="B48" s="134">
        <v>-1.9322084540389891E-3</v>
      </c>
      <c r="C48" s="134">
        <v>0.1</v>
      </c>
      <c r="D48" s="136">
        <f t="shared" si="4"/>
        <v>0.29715000000000003</v>
      </c>
      <c r="E48" s="136">
        <f t="shared" si="5"/>
        <v>-1.9322084540389891E-3</v>
      </c>
      <c r="F48" s="53">
        <f t="shared" si="6"/>
        <v>2.9715000000000005E-2</v>
      </c>
      <c r="G48" s="53">
        <f t="shared" si="7"/>
        <v>-1.9322084540389893E-4</v>
      </c>
      <c r="H48" s="53">
        <f t="shared" si="8"/>
        <v>8.8298122500000027E-3</v>
      </c>
      <c r="I48" s="53">
        <f t="shared" si="9"/>
        <v>2.6237787100875012E-3</v>
      </c>
      <c r="J48" s="53">
        <f t="shared" si="10"/>
        <v>7.7965584370250107E-4</v>
      </c>
      <c r="K48" s="53">
        <f t="shared" si="11"/>
        <v>-5.7415574211768572E-5</v>
      </c>
      <c r="L48" s="53">
        <f t="shared" si="12"/>
        <v>-1.7061037877027034E-5</v>
      </c>
      <c r="M48" s="53">
        <f t="shared" ca="1" si="13"/>
        <v>-1.7176927968417246E-3</v>
      </c>
      <c r="N48" s="53">
        <f t="shared" ca="1" si="14"/>
        <v>4.601696718277428E-9</v>
      </c>
      <c r="O48" s="137">
        <f t="shared" ca="1" si="15"/>
        <v>43250.534317540121</v>
      </c>
      <c r="P48" s="53">
        <f t="shared" ca="1" si="16"/>
        <v>108860.44833479686</v>
      </c>
      <c r="Q48" s="53">
        <f t="shared" ca="1" si="17"/>
        <v>14756.279374908636</v>
      </c>
      <c r="R48" s="12">
        <f t="shared" ca="1" si="18"/>
        <v>-2.1451565719726447E-4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>
      <c r="A49" s="134">
        <v>3199</v>
      </c>
      <c r="B49" s="134">
        <v>-4.0051400063722022E-3</v>
      </c>
      <c r="C49" s="134">
        <v>1</v>
      </c>
      <c r="D49" s="136">
        <f t="shared" si="4"/>
        <v>0.31990000000000002</v>
      </c>
      <c r="E49" s="136">
        <f t="shared" si="5"/>
        <v>-4.0051400063722022E-3</v>
      </c>
      <c r="F49" s="53">
        <f t="shared" si="6"/>
        <v>0.31990000000000002</v>
      </c>
      <c r="G49" s="53">
        <f t="shared" si="7"/>
        <v>-4.0051400063722022E-3</v>
      </c>
      <c r="H49" s="53">
        <f t="shared" si="8"/>
        <v>0.10233601000000001</v>
      </c>
      <c r="I49" s="53">
        <f t="shared" si="9"/>
        <v>3.2737289599000005E-2</v>
      </c>
      <c r="J49" s="53">
        <f t="shared" si="10"/>
        <v>1.0472658942720103E-2</v>
      </c>
      <c r="K49" s="53">
        <f t="shared" si="11"/>
        <v>-1.2812442880384676E-3</v>
      </c>
      <c r="L49" s="53">
        <f t="shared" si="12"/>
        <v>-4.0987004774350582E-4</v>
      </c>
      <c r="M49" s="53">
        <f t="shared" ca="1" si="13"/>
        <v>-2.2912760368334027E-4</v>
      </c>
      <c r="N49" s="53">
        <f t="shared" ca="1" si="14"/>
        <v>1.4258269665260111E-5</v>
      </c>
      <c r="O49" s="137">
        <f t="shared" ca="1" si="15"/>
        <v>3825170.3859283198</v>
      </c>
      <c r="P49" s="53">
        <f t="shared" ca="1" si="16"/>
        <v>9275841.1212367155</v>
      </c>
      <c r="Q49" s="53">
        <f t="shared" ca="1" si="17"/>
        <v>1224665.2414276858</v>
      </c>
      <c r="R49" s="12">
        <f t="shared" ca="1" si="18"/>
        <v>-3.7760124026888619E-3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>
      <c r="A50" s="134">
        <v>3385</v>
      </c>
      <c r="B50" s="134">
        <v>-5.3053721311113831E-3</v>
      </c>
      <c r="C50" s="134">
        <v>0.1</v>
      </c>
      <c r="D50" s="136">
        <f t="shared" si="4"/>
        <v>0.33850000000000002</v>
      </c>
      <c r="E50" s="136">
        <f t="shared" si="5"/>
        <v>-5.3053721311113831E-3</v>
      </c>
      <c r="F50" s="53">
        <f t="shared" si="6"/>
        <v>3.3850000000000005E-2</v>
      </c>
      <c r="G50" s="53">
        <f t="shared" si="7"/>
        <v>-5.3053721311113831E-4</v>
      </c>
      <c r="H50" s="53">
        <f t="shared" si="8"/>
        <v>1.1458225000000002E-2</v>
      </c>
      <c r="I50" s="53">
        <f t="shared" si="9"/>
        <v>3.8786091625000012E-3</v>
      </c>
      <c r="J50" s="53">
        <f t="shared" si="10"/>
        <v>1.3129092015062504E-3</v>
      </c>
      <c r="K50" s="53">
        <f t="shared" si="11"/>
        <v>-1.7958684663812034E-4</v>
      </c>
      <c r="L50" s="53">
        <f t="shared" si="12"/>
        <v>-6.0790147587003741E-5</v>
      </c>
      <c r="M50" s="53">
        <f t="shared" ca="1" si="13"/>
        <v>9.8123609823011363E-4</v>
      </c>
      <c r="N50" s="53">
        <f t="shared" ca="1" si="14"/>
        <v>3.9521443029224229E-6</v>
      </c>
      <c r="O50" s="137">
        <f t="shared" ca="1" si="15"/>
        <v>34475.951230874263</v>
      </c>
      <c r="P50" s="53">
        <f t="shared" ca="1" si="16"/>
        <v>80839.855727479211</v>
      </c>
      <c r="Q50" s="53">
        <f t="shared" ca="1" si="17"/>
        <v>10415.916008816865</v>
      </c>
      <c r="R50" s="12">
        <f t="shared" ca="1" si="18"/>
        <v>-6.2866082293414963E-3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>
      <c r="A51" s="134">
        <v>3416</v>
      </c>
      <c r="B51" s="134">
        <v>1.3646526224077951E-2</v>
      </c>
      <c r="C51" s="134">
        <v>1</v>
      </c>
      <c r="D51" s="136">
        <f t="shared" si="4"/>
        <v>0.34160000000000001</v>
      </c>
      <c r="E51" s="136">
        <f t="shared" si="5"/>
        <v>1.3646526224077951E-2</v>
      </c>
      <c r="F51" s="53">
        <f t="shared" si="6"/>
        <v>0.34160000000000001</v>
      </c>
      <c r="G51" s="53">
        <f t="shared" si="7"/>
        <v>1.3646526224077951E-2</v>
      </c>
      <c r="H51" s="53">
        <f t="shared" si="8"/>
        <v>0.11669056000000001</v>
      </c>
      <c r="I51" s="53">
        <f t="shared" si="9"/>
        <v>3.9861495296000006E-2</v>
      </c>
      <c r="J51" s="53">
        <f t="shared" si="10"/>
        <v>1.3616686793113602E-2</v>
      </c>
      <c r="K51" s="53">
        <f t="shared" si="11"/>
        <v>4.6616533581450284E-3</v>
      </c>
      <c r="L51" s="53">
        <f t="shared" si="12"/>
        <v>1.5924207871423417E-3</v>
      </c>
      <c r="M51" s="53">
        <f t="shared" ca="1" si="13"/>
        <v>1.1823807769028908E-3</v>
      </c>
      <c r="N51" s="53">
        <f t="shared" ca="1" si="14"/>
        <v>1.5535492172833479E-4</v>
      </c>
      <c r="O51" s="137">
        <f t="shared" ca="1" si="15"/>
        <v>3387294.5506387642</v>
      </c>
      <c r="P51" s="53">
        <f t="shared" ca="1" si="16"/>
        <v>7895809.5121193137</v>
      </c>
      <c r="Q51" s="53">
        <f t="shared" ca="1" si="17"/>
        <v>1012928.8869148733</v>
      </c>
      <c r="R51" s="12">
        <f t="shared" ca="1" si="18"/>
        <v>1.246414544717506E-2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>
      <c r="A52" s="134">
        <v>3418</v>
      </c>
      <c r="B52" s="134">
        <v>5.5918262907376859E-3</v>
      </c>
      <c r="C52" s="134">
        <v>1</v>
      </c>
      <c r="D52" s="136">
        <f t="shared" si="4"/>
        <v>0.34179999999999999</v>
      </c>
      <c r="E52" s="136">
        <f t="shared" si="5"/>
        <v>5.5918262907376859E-3</v>
      </c>
      <c r="F52" s="53">
        <f t="shared" si="6"/>
        <v>0.34179999999999999</v>
      </c>
      <c r="G52" s="53">
        <f t="shared" si="7"/>
        <v>5.5918262907376859E-3</v>
      </c>
      <c r="H52" s="53">
        <f t="shared" si="8"/>
        <v>0.11682724</v>
      </c>
      <c r="I52" s="53">
        <f t="shared" si="9"/>
        <v>3.9931550631999997E-2</v>
      </c>
      <c r="J52" s="53">
        <f t="shared" si="10"/>
        <v>1.36486040060176E-2</v>
      </c>
      <c r="K52" s="53">
        <f t="shared" si="11"/>
        <v>1.9112862261741409E-3</v>
      </c>
      <c r="L52" s="53">
        <f t="shared" si="12"/>
        <v>6.5327763210632135E-4</v>
      </c>
      <c r="M52" s="53">
        <f t="shared" ca="1" si="13"/>
        <v>1.1953521368873318E-3</v>
      </c>
      <c r="N52" s="53">
        <f t="shared" ca="1" si="14"/>
        <v>1.9328984985474191E-5</v>
      </c>
      <c r="O52" s="137">
        <f t="shared" ca="1" si="15"/>
        <v>3383429.5357568418</v>
      </c>
      <c r="P52" s="53">
        <f t="shared" ca="1" si="16"/>
        <v>7883769.7446107352</v>
      </c>
      <c r="Q52" s="53">
        <f t="shared" ca="1" si="17"/>
        <v>1011097.4248523193</v>
      </c>
      <c r="R52" s="12">
        <f t="shared" ca="1" si="18"/>
        <v>4.3964741538503544E-3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>
      <c r="A53" s="134">
        <v>3420.5</v>
      </c>
      <c r="B53" s="134">
        <v>-1.2976545918464529E-2</v>
      </c>
      <c r="C53" s="134">
        <v>1</v>
      </c>
      <c r="D53" s="136">
        <f t="shared" ref="D53:D84" si="19">A53/A$18</f>
        <v>0.34205000000000002</v>
      </c>
      <c r="E53" s="136">
        <f t="shared" ref="E53:E84" si="20">B53/B$18</f>
        <v>-1.2976545918464529E-2</v>
      </c>
      <c r="F53" s="53">
        <f t="shared" ref="F53:F84" si="21">$C53*D53</f>
        <v>0.34205000000000002</v>
      </c>
      <c r="G53" s="53">
        <f t="shared" ref="G53:G84" si="22">$C53*E53</f>
        <v>-1.2976545918464529E-2</v>
      </c>
      <c r="H53" s="53">
        <f t="shared" ref="H53:H84" si="23">C53*D53*D53</f>
        <v>0.11699820250000001</v>
      </c>
      <c r="I53" s="53">
        <f t="shared" ref="I53:I84" si="24">C53*D53*D53*D53</f>
        <v>4.0019235165125004E-2</v>
      </c>
      <c r="J53" s="53">
        <f t="shared" ref="J53:J84" si="25">C53*D53*D53*D53*D53</f>
        <v>1.3688579388231009E-2</v>
      </c>
      <c r="K53" s="53">
        <f t="shared" ref="K53:K84" si="26">C53*E53*D53</f>
        <v>-4.4386275314107927E-3</v>
      </c>
      <c r="L53" s="53">
        <f t="shared" ref="L53:L84" si="27">C53*E53*D53*D53</f>
        <v>-1.5182325471190616E-3</v>
      </c>
      <c r="M53" s="53">
        <f t="shared" ref="M53:M84" ca="1" si="28">+E$4+E$5*D53+E$6*D53^2</f>
        <v>1.2115653625396556E-3</v>
      </c>
      <c r="N53" s="53">
        <f t="shared" ref="N53:N84" ca="1" si="29">C53*(M53-E53)^2</f>
        <v>2.0130250172215822E-4</v>
      </c>
      <c r="O53" s="137">
        <f t="shared" ref="O53:O84" ca="1" si="30">(C53*O$1-O$2*F53+O$3*H53)^2</f>
        <v>3378602.5750280139</v>
      </c>
      <c r="P53" s="53">
        <f t="shared" ref="P53:P84" ca="1" si="31">(-C53*O$2+O$4*F53-O$5*H53)^2</f>
        <v>7868737.1302652424</v>
      </c>
      <c r="Q53" s="53">
        <f t="shared" ref="Q53:Q84" ca="1" si="32">+(C53*O$3-F53*O$5+H53*O$6)^2</f>
        <v>1008811.111037018</v>
      </c>
      <c r="R53" s="12">
        <f t="shared" ref="R53:R84" ca="1" si="33">+E53-M53</f>
        <v>-1.4188111281004185E-2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>
      <c r="A54" s="134">
        <v>3535</v>
      </c>
      <c r="B54" s="134">
        <v>8.3949245554108994E-3</v>
      </c>
      <c r="C54" s="134">
        <v>0.1</v>
      </c>
      <c r="D54" s="136">
        <f t="shared" si="19"/>
        <v>0.35349999999999998</v>
      </c>
      <c r="E54" s="136">
        <f t="shared" si="20"/>
        <v>8.3949245554108994E-3</v>
      </c>
      <c r="F54" s="53">
        <f t="shared" si="21"/>
        <v>3.5349999999999999E-2</v>
      </c>
      <c r="G54" s="53">
        <f t="shared" si="22"/>
        <v>8.3949245554108994E-4</v>
      </c>
      <c r="H54" s="53">
        <f t="shared" si="23"/>
        <v>1.2496225E-2</v>
      </c>
      <c r="I54" s="53">
        <f t="shared" si="24"/>
        <v>4.4174155374999994E-3</v>
      </c>
      <c r="J54" s="53">
        <f t="shared" si="25"/>
        <v>1.5615563925062497E-3</v>
      </c>
      <c r="K54" s="53">
        <f t="shared" si="26"/>
        <v>2.9676058303377526E-4</v>
      </c>
      <c r="L54" s="53">
        <f t="shared" si="27"/>
        <v>1.0490486610243955E-4</v>
      </c>
      <c r="M54" s="53">
        <f t="shared" ca="1" si="28"/>
        <v>1.9529708673568403E-3</v>
      </c>
      <c r="N54" s="53">
        <f t="shared" ca="1" si="29"/>
        <v>4.1498767319033304E-6</v>
      </c>
      <c r="O54" s="137">
        <f t="shared" ca="1" si="30"/>
        <v>31626.089583395864</v>
      </c>
      <c r="P54" s="53">
        <f t="shared" ca="1" si="31"/>
        <v>72003.749144785397</v>
      </c>
      <c r="Q54" s="53">
        <f t="shared" ca="1" si="32"/>
        <v>9076.4302723789915</v>
      </c>
      <c r="R54" s="12">
        <f t="shared" ca="1" si="33"/>
        <v>6.4419536880540593E-3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>
      <c r="A55" s="134">
        <v>3535.5</v>
      </c>
      <c r="B55" s="134">
        <v>-6.3872590416164804E-4</v>
      </c>
      <c r="C55" s="134">
        <v>1</v>
      </c>
      <c r="D55" s="136">
        <f t="shared" si="19"/>
        <v>0.35354999999999998</v>
      </c>
      <c r="E55" s="136">
        <f t="shared" si="20"/>
        <v>-6.3872590416164804E-4</v>
      </c>
      <c r="F55" s="53">
        <f t="shared" si="21"/>
        <v>0.35354999999999998</v>
      </c>
      <c r="G55" s="53">
        <f t="shared" si="22"/>
        <v>-6.3872590416164804E-4</v>
      </c>
      <c r="H55" s="53">
        <f t="shared" si="23"/>
        <v>0.12499760249999999</v>
      </c>
      <c r="I55" s="53">
        <f t="shared" si="24"/>
        <v>4.4192902363874992E-2</v>
      </c>
      <c r="J55" s="53">
        <f t="shared" si="25"/>
        <v>1.5624400630748003E-2</v>
      </c>
      <c r="K55" s="53">
        <f t="shared" si="26"/>
        <v>-2.2582154341635065E-4</v>
      </c>
      <c r="L55" s="53">
        <f t="shared" si="27"/>
        <v>-7.9839206674850769E-5</v>
      </c>
      <c r="M55" s="53">
        <f t="shared" ca="1" si="28"/>
        <v>1.9562034660806434E-3</v>
      </c>
      <c r="N55" s="53">
        <f t="shared" ca="1" si="29"/>
        <v>6.733658436546055E-6</v>
      </c>
      <c r="O55" s="137">
        <f t="shared" ca="1" si="30"/>
        <v>3161687.3586444901</v>
      </c>
      <c r="P55" s="53">
        <f t="shared" ca="1" si="31"/>
        <v>7197541.7589116059</v>
      </c>
      <c r="Q55" s="53">
        <f t="shared" ca="1" si="32"/>
        <v>907216.27685745375</v>
      </c>
      <c r="R55" s="12">
        <f t="shared" ca="1" si="33"/>
        <v>-2.5949293702422914E-3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>
      <c r="A56" s="134">
        <v>3535.5</v>
      </c>
      <c r="B56" s="134">
        <v>-6.1872590466689054E-4</v>
      </c>
      <c r="C56" s="134">
        <v>1</v>
      </c>
      <c r="D56" s="136">
        <f t="shared" si="19"/>
        <v>0.35354999999999998</v>
      </c>
      <c r="E56" s="136">
        <f t="shared" si="20"/>
        <v>-6.1872590466689054E-4</v>
      </c>
      <c r="F56" s="53">
        <f t="shared" si="21"/>
        <v>0.35354999999999998</v>
      </c>
      <c r="G56" s="53">
        <f t="shared" si="22"/>
        <v>-6.1872590466689054E-4</v>
      </c>
      <c r="H56" s="53">
        <f t="shared" si="23"/>
        <v>0.12499760249999999</v>
      </c>
      <c r="I56" s="53">
        <f t="shared" si="24"/>
        <v>4.4192902363874992E-2</v>
      </c>
      <c r="J56" s="53">
        <f t="shared" si="25"/>
        <v>1.5624400630748003E-2</v>
      </c>
      <c r="K56" s="53">
        <f t="shared" si="26"/>
        <v>-2.1875054359497915E-4</v>
      </c>
      <c r="L56" s="53">
        <f t="shared" si="27"/>
        <v>-7.733925468800487E-5</v>
      </c>
      <c r="M56" s="53">
        <f t="shared" ca="1" si="28"/>
        <v>1.9562034660806434E-3</v>
      </c>
      <c r="N56" s="53">
        <f t="shared" ca="1" si="29"/>
        <v>6.6302612643382905E-6</v>
      </c>
      <c r="O56" s="137">
        <f t="shared" ca="1" si="30"/>
        <v>3161687.3586444901</v>
      </c>
      <c r="P56" s="53">
        <f t="shared" ca="1" si="31"/>
        <v>7197541.7589116059</v>
      </c>
      <c r="Q56" s="53">
        <f t="shared" ca="1" si="32"/>
        <v>907216.27685745375</v>
      </c>
      <c r="R56" s="12">
        <f t="shared" ca="1" si="33"/>
        <v>-2.5749293707475339E-3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>
      <c r="A57" s="134">
        <v>3804.5</v>
      </c>
      <c r="B57" s="134">
        <v>-3.4538433936282002E-3</v>
      </c>
      <c r="C57" s="134">
        <v>1</v>
      </c>
      <c r="D57" s="136">
        <f t="shared" si="19"/>
        <v>0.38045000000000001</v>
      </c>
      <c r="E57" s="136">
        <f t="shared" si="20"/>
        <v>-3.4538433936282002E-3</v>
      </c>
      <c r="F57" s="53">
        <f t="shared" si="21"/>
        <v>0.38045000000000001</v>
      </c>
      <c r="G57" s="53">
        <f t="shared" si="22"/>
        <v>-3.4538433936282002E-3</v>
      </c>
      <c r="H57" s="53">
        <f t="shared" si="23"/>
        <v>0.1447422025</v>
      </c>
      <c r="I57" s="53">
        <f t="shared" si="24"/>
        <v>5.5067170941125003E-2</v>
      </c>
      <c r="J57" s="53">
        <f t="shared" si="25"/>
        <v>2.0950305184551009E-2</v>
      </c>
      <c r="K57" s="53">
        <f t="shared" si="26"/>
        <v>-1.3140147191058487E-3</v>
      </c>
      <c r="L57" s="53">
        <f t="shared" si="27"/>
        <v>-4.9991689988382012E-4</v>
      </c>
      <c r="M57" s="53">
        <f t="shared" ca="1" si="28"/>
        <v>3.6890629650532408E-3</v>
      </c>
      <c r="N57" s="53">
        <f t="shared" ca="1" si="29"/>
        <v>5.102111124889177E-5</v>
      </c>
      <c r="O57" s="137">
        <f t="shared" ca="1" si="30"/>
        <v>2692267.4417920532</v>
      </c>
      <c r="P57" s="53">
        <f t="shared" ca="1" si="31"/>
        <v>5777175.4016261483</v>
      </c>
      <c r="Q57" s="53">
        <f t="shared" ca="1" si="32"/>
        <v>695826.1117035296</v>
      </c>
      <c r="R57" s="12">
        <f t="shared" ca="1" si="33"/>
        <v>-7.1429063586814414E-3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>
      <c r="A58" s="134">
        <v>3945</v>
      </c>
      <c r="B58" s="134">
        <v>1.3217437829242713E-2</v>
      </c>
      <c r="C58" s="134">
        <v>1</v>
      </c>
      <c r="D58" s="136">
        <f t="shared" si="19"/>
        <v>0.39450000000000002</v>
      </c>
      <c r="E58" s="136">
        <f t="shared" si="20"/>
        <v>1.3217437829242713E-2</v>
      </c>
      <c r="F58" s="53">
        <f t="shared" si="21"/>
        <v>0.39450000000000002</v>
      </c>
      <c r="G58" s="53">
        <f t="shared" si="22"/>
        <v>1.3217437829242713E-2</v>
      </c>
      <c r="H58" s="53">
        <f t="shared" si="23"/>
        <v>0.15563025000000003</v>
      </c>
      <c r="I58" s="53">
        <f t="shared" si="24"/>
        <v>6.1396133625000016E-2</v>
      </c>
      <c r="J58" s="53">
        <f t="shared" si="25"/>
        <v>2.4220774715062506E-2</v>
      </c>
      <c r="K58" s="53">
        <f t="shared" si="26"/>
        <v>5.2142792236362506E-3</v>
      </c>
      <c r="L58" s="53">
        <f t="shared" si="27"/>
        <v>2.0570331537245008E-3</v>
      </c>
      <c r="M58" s="53">
        <f t="shared" ca="1" si="28"/>
        <v>4.5891609463347138E-3</v>
      </c>
      <c r="N58" s="53">
        <f t="shared" ca="1" si="29"/>
        <v>7.4447161968124582E-5</v>
      </c>
      <c r="O58" s="137">
        <f t="shared" ca="1" si="30"/>
        <v>2467340.6526163253</v>
      </c>
      <c r="P58" s="53">
        <f t="shared" ca="1" si="31"/>
        <v>5114520.1867606863</v>
      </c>
      <c r="Q58" s="53">
        <f t="shared" ca="1" si="32"/>
        <v>599236.92403585918</v>
      </c>
      <c r="R58" s="12">
        <f t="shared" ca="1" si="33"/>
        <v>8.6282768829079991E-3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>
      <c r="A59" s="134">
        <v>5101</v>
      </c>
      <c r="B59" s="134">
        <v>1.4334250162222421E-2</v>
      </c>
      <c r="C59" s="134">
        <v>1</v>
      </c>
      <c r="D59" s="136">
        <f t="shared" si="19"/>
        <v>0.5101</v>
      </c>
      <c r="E59" s="136">
        <f t="shared" si="20"/>
        <v>1.4334250162222421E-2</v>
      </c>
      <c r="F59" s="53">
        <f t="shared" si="21"/>
        <v>0.5101</v>
      </c>
      <c r="G59" s="53">
        <f t="shared" si="22"/>
        <v>1.4334250162222421E-2</v>
      </c>
      <c r="H59" s="53">
        <f t="shared" si="23"/>
        <v>0.26020200999999998</v>
      </c>
      <c r="I59" s="53">
        <f t="shared" si="24"/>
        <v>0.13272904530099999</v>
      </c>
      <c r="J59" s="53">
        <f t="shared" si="25"/>
        <v>6.7705086008040094E-2</v>
      </c>
      <c r="K59" s="53">
        <f t="shared" si="26"/>
        <v>7.3119010077496568E-3</v>
      </c>
      <c r="L59" s="53">
        <f t="shared" si="27"/>
        <v>3.7298007040530998E-3</v>
      </c>
      <c r="M59" s="53">
        <f t="shared" ca="1" si="28"/>
        <v>1.1865146800299263E-2</v>
      </c>
      <c r="N59" s="53">
        <f t="shared" ca="1" si="29"/>
        <v>6.096471411860243E-6</v>
      </c>
      <c r="O59" s="137">
        <f t="shared" ca="1" si="30"/>
        <v>1077891.1380414369</v>
      </c>
      <c r="P59" s="53">
        <f t="shared" ca="1" si="31"/>
        <v>1420867.8318882494</v>
      </c>
      <c r="Q59" s="53">
        <f t="shared" ca="1" si="32"/>
        <v>105805.60330194506</v>
      </c>
      <c r="R59" s="12">
        <f t="shared" ca="1" si="33"/>
        <v>2.4691033619231584E-3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>
      <c r="A60" s="134">
        <v>5146</v>
      </c>
      <c r="B60" s="134">
        <v>4.0664421675034807E-3</v>
      </c>
      <c r="C60" s="134">
        <v>1</v>
      </c>
      <c r="D60" s="136">
        <f t="shared" si="19"/>
        <v>0.51459999999999995</v>
      </c>
      <c r="E60" s="136">
        <f t="shared" si="20"/>
        <v>4.0664421675034807E-3</v>
      </c>
      <c r="F60" s="53">
        <f t="shared" si="21"/>
        <v>0.51459999999999995</v>
      </c>
      <c r="G60" s="53">
        <f t="shared" si="22"/>
        <v>4.0664421675034807E-3</v>
      </c>
      <c r="H60" s="53">
        <f t="shared" si="23"/>
        <v>0.26481315999999994</v>
      </c>
      <c r="I60" s="53">
        <f t="shared" si="24"/>
        <v>0.13627285213599996</v>
      </c>
      <c r="J60" s="53">
        <f t="shared" si="25"/>
        <v>7.0126009709185574E-2</v>
      </c>
      <c r="K60" s="53">
        <f t="shared" si="26"/>
        <v>2.092591139397291E-3</v>
      </c>
      <c r="L60" s="53">
        <f t="shared" si="27"/>
        <v>1.0768474003338459E-3</v>
      </c>
      <c r="M60" s="53">
        <f t="shared" ca="1" si="28"/>
        <v>1.2143700870921263E-2</v>
      </c>
      <c r="N60" s="53">
        <f t="shared" ca="1" si="29"/>
        <v>6.5242108161938319E-5</v>
      </c>
      <c r="O60" s="137">
        <f t="shared" ca="1" si="30"/>
        <v>1038481.5519911756</v>
      </c>
      <c r="P60" s="53">
        <f t="shared" ca="1" si="31"/>
        <v>1331587.3229269173</v>
      </c>
      <c r="Q60" s="53">
        <f t="shared" ca="1" si="32"/>
        <v>95753.25323377669</v>
      </c>
      <c r="R60" s="12">
        <f t="shared" ca="1" si="33"/>
        <v>-8.0772587034177827E-3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>
      <c r="A61" s="134">
        <v>5456</v>
      </c>
      <c r="B61" s="134">
        <v>1.5452127857932846E-2</v>
      </c>
      <c r="C61" s="134">
        <v>1</v>
      </c>
      <c r="D61" s="136">
        <f t="shared" si="19"/>
        <v>0.54559999999999997</v>
      </c>
      <c r="E61" s="136">
        <f t="shared" si="20"/>
        <v>1.5452127857932846E-2</v>
      </c>
      <c r="F61" s="53">
        <f t="shared" si="21"/>
        <v>0.54559999999999997</v>
      </c>
      <c r="G61" s="53">
        <f t="shared" si="22"/>
        <v>1.5452127857932846E-2</v>
      </c>
      <c r="H61" s="53">
        <f t="shared" si="23"/>
        <v>0.29767935999999995</v>
      </c>
      <c r="I61" s="53">
        <f t="shared" si="24"/>
        <v>0.16241385881599996</v>
      </c>
      <c r="J61" s="53">
        <f t="shared" si="25"/>
        <v>8.8613001370009575E-2</v>
      </c>
      <c r="K61" s="53">
        <f t="shared" si="26"/>
        <v>8.4306809592881605E-3</v>
      </c>
      <c r="L61" s="53">
        <f t="shared" si="27"/>
        <v>4.5997795313876206E-3</v>
      </c>
      <c r="M61" s="53">
        <f t="shared" ca="1" si="28"/>
        <v>1.4053097817697794E-2</v>
      </c>
      <c r="N61" s="53">
        <f t="shared" ca="1" si="29"/>
        <v>1.9572850534800917E-6</v>
      </c>
      <c r="O61" s="137">
        <f t="shared" ca="1" si="30"/>
        <v>792636.31592672062</v>
      </c>
      <c r="P61" s="53">
        <f t="shared" ca="1" si="31"/>
        <v>808298.30598710035</v>
      </c>
      <c r="Q61" s="53">
        <f t="shared" ca="1" si="32"/>
        <v>41479.377708406973</v>
      </c>
      <c r="R61" s="12">
        <f t="shared" ca="1" si="33"/>
        <v>1.3990300402350522E-3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>
      <c r="A62" s="134">
        <v>5969</v>
      </c>
      <c r="B62" s="134">
        <v>1.5612541562938261E-2</v>
      </c>
      <c r="C62" s="134">
        <v>1</v>
      </c>
      <c r="D62" s="136">
        <f t="shared" si="19"/>
        <v>0.59689999999999999</v>
      </c>
      <c r="E62" s="136">
        <f t="shared" si="20"/>
        <v>1.5612541562938261E-2</v>
      </c>
      <c r="F62" s="53">
        <f t="shared" si="21"/>
        <v>0.59689999999999999</v>
      </c>
      <c r="G62" s="53">
        <f t="shared" si="22"/>
        <v>1.5612541562938261E-2</v>
      </c>
      <c r="H62" s="53">
        <f t="shared" si="23"/>
        <v>0.35628960999999998</v>
      </c>
      <c r="I62" s="53">
        <f t="shared" si="24"/>
        <v>0.21266926820899998</v>
      </c>
      <c r="J62" s="53">
        <f t="shared" si="25"/>
        <v>0.12694228619395209</v>
      </c>
      <c r="K62" s="53">
        <f t="shared" si="26"/>
        <v>9.3191260589178485E-3</v>
      </c>
      <c r="L62" s="53">
        <f t="shared" si="27"/>
        <v>5.5625863445680638E-3</v>
      </c>
      <c r="M62" s="53">
        <f t="shared" ca="1" si="28"/>
        <v>1.7176276427997524E-2</v>
      </c>
      <c r="N62" s="53">
        <f t="shared" ca="1" si="29"/>
        <v>2.4452667282019108E-6</v>
      </c>
      <c r="O62" s="137">
        <f t="shared" ca="1" si="30"/>
        <v>475453.7660548159</v>
      </c>
      <c r="P62" s="53">
        <f t="shared" ca="1" si="31"/>
        <v>255218.98593950865</v>
      </c>
      <c r="Q62" s="53">
        <f t="shared" ca="1" si="32"/>
        <v>1713.0736579326699</v>
      </c>
      <c r="R62" s="12">
        <f t="shared" ca="1" si="33"/>
        <v>-1.5637348650592627E-3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>
      <c r="A63" s="134">
        <v>5969.5</v>
      </c>
      <c r="B63" s="134">
        <v>1.5597744183663893E-2</v>
      </c>
      <c r="C63" s="134">
        <v>1</v>
      </c>
      <c r="D63" s="136">
        <f t="shared" si="19"/>
        <v>0.59694999999999998</v>
      </c>
      <c r="E63" s="136">
        <f t="shared" si="20"/>
        <v>1.5597744183663893E-2</v>
      </c>
      <c r="F63" s="53">
        <f t="shared" si="21"/>
        <v>0.59694999999999998</v>
      </c>
      <c r="G63" s="53">
        <f t="shared" si="22"/>
        <v>1.5597744183663893E-2</v>
      </c>
      <c r="H63" s="53">
        <f t="shared" si="23"/>
        <v>0.35634930249999996</v>
      </c>
      <c r="I63" s="53">
        <f t="shared" si="24"/>
        <v>0.21272271612737498</v>
      </c>
      <c r="J63" s="53">
        <f t="shared" si="25"/>
        <v>0.12698482539223649</v>
      </c>
      <c r="K63" s="53">
        <f t="shared" si="26"/>
        <v>9.3110733904381605E-3</v>
      </c>
      <c r="L63" s="53">
        <f t="shared" si="27"/>
        <v>5.5582452604220596E-3</v>
      </c>
      <c r="M63" s="53">
        <f t="shared" ca="1" si="28"/>
        <v>1.717929822539533E-2</v>
      </c>
      <c r="N63" s="53">
        <f t="shared" ca="1" si="29"/>
        <v>2.501313186917043E-6</v>
      </c>
      <c r="O63" s="137">
        <f t="shared" ca="1" si="30"/>
        <v>475194.26225145772</v>
      </c>
      <c r="P63" s="53">
        <f t="shared" ca="1" si="31"/>
        <v>254848.42056666961</v>
      </c>
      <c r="Q63" s="53">
        <f t="shared" ca="1" si="32"/>
        <v>1700.6463581739606</v>
      </c>
      <c r="R63" s="12">
        <f t="shared" ca="1" si="33"/>
        <v>-1.5815540417314367E-3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>
      <c r="A64" s="134">
        <v>5986</v>
      </c>
      <c r="B64" s="134">
        <v>1.5609160261975286E-2</v>
      </c>
      <c r="C64" s="134">
        <v>1</v>
      </c>
      <c r="D64" s="136">
        <f t="shared" si="19"/>
        <v>0.59860000000000002</v>
      </c>
      <c r="E64" s="136">
        <f t="shared" si="20"/>
        <v>1.5609160261975286E-2</v>
      </c>
      <c r="F64" s="53">
        <f t="shared" si="21"/>
        <v>0.59860000000000002</v>
      </c>
      <c r="G64" s="53">
        <f t="shared" si="22"/>
        <v>1.5609160261975286E-2</v>
      </c>
      <c r="H64" s="53">
        <f t="shared" si="23"/>
        <v>0.35832196000000005</v>
      </c>
      <c r="I64" s="53">
        <f t="shared" si="24"/>
        <v>0.21449152525600004</v>
      </c>
      <c r="J64" s="53">
        <f t="shared" si="25"/>
        <v>0.12839462701824164</v>
      </c>
      <c r="K64" s="53">
        <f t="shared" si="26"/>
        <v>9.3436433328184069E-3</v>
      </c>
      <c r="L64" s="53">
        <f t="shared" si="27"/>
        <v>5.5931048990250989E-3</v>
      </c>
      <c r="M64" s="53">
        <f t="shared" ca="1" si="28"/>
        <v>1.7278993246272127E-2</v>
      </c>
      <c r="N64" s="53">
        <f t="shared" ca="1" si="29"/>
        <v>2.7883421954456959E-6</v>
      </c>
      <c r="O64" s="137">
        <f t="shared" ca="1" si="30"/>
        <v>466681.54548890505</v>
      </c>
      <c r="P64" s="53">
        <f t="shared" ca="1" si="31"/>
        <v>242789.08658953698</v>
      </c>
      <c r="Q64" s="53">
        <f t="shared" ca="1" si="32"/>
        <v>1316.5407620816059</v>
      </c>
      <c r="R64" s="12">
        <f t="shared" ca="1" si="33"/>
        <v>-1.6698329842968415E-3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>
      <c r="A65" s="134">
        <v>6034</v>
      </c>
      <c r="B65" s="134">
        <v>7.284827059879647E-3</v>
      </c>
      <c r="C65" s="134">
        <v>1</v>
      </c>
      <c r="D65" s="136">
        <f t="shared" si="19"/>
        <v>0.60340000000000005</v>
      </c>
      <c r="E65" s="136">
        <f t="shared" si="20"/>
        <v>7.284827059879647E-3</v>
      </c>
      <c r="F65" s="53">
        <f t="shared" si="21"/>
        <v>0.60340000000000005</v>
      </c>
      <c r="G65" s="53">
        <f t="shared" si="22"/>
        <v>7.284827059879647E-3</v>
      </c>
      <c r="H65" s="53">
        <f t="shared" si="23"/>
        <v>0.36409156000000004</v>
      </c>
      <c r="I65" s="53">
        <f t="shared" si="24"/>
        <v>0.21969284730400004</v>
      </c>
      <c r="J65" s="53">
        <f t="shared" si="25"/>
        <v>0.13256266406323364</v>
      </c>
      <c r="K65" s="53">
        <f t="shared" si="26"/>
        <v>4.3956646479313792E-3</v>
      </c>
      <c r="L65" s="53">
        <f t="shared" si="27"/>
        <v>2.6523440485617944E-3</v>
      </c>
      <c r="M65" s="53">
        <f t="shared" ca="1" si="28"/>
        <v>1.7568746990056908E-2</v>
      </c>
      <c r="N65" s="53">
        <f t="shared" ca="1" si="29"/>
        <v>1.0575900913029708E-4</v>
      </c>
      <c r="O65" s="137">
        <f t="shared" ca="1" si="30"/>
        <v>442474.7795135763</v>
      </c>
      <c r="P65" s="53">
        <f t="shared" ca="1" si="31"/>
        <v>209556.81022268219</v>
      </c>
      <c r="Q65" s="53">
        <f t="shared" ca="1" si="32"/>
        <v>482.41844891314304</v>
      </c>
      <c r="R65" s="12">
        <f t="shared" ca="1" si="33"/>
        <v>-1.0283919930177261E-2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>
      <c r="A66" s="134">
        <v>6048</v>
      </c>
      <c r="B66" s="134">
        <v>8.5685515291049619E-3</v>
      </c>
      <c r="C66" s="134">
        <v>1</v>
      </c>
      <c r="D66" s="136">
        <f t="shared" si="19"/>
        <v>0.6048</v>
      </c>
      <c r="E66" s="136">
        <f t="shared" si="20"/>
        <v>8.5685515291049619E-3</v>
      </c>
      <c r="F66" s="53">
        <f t="shared" si="21"/>
        <v>0.6048</v>
      </c>
      <c r="G66" s="53">
        <f t="shared" si="22"/>
        <v>8.5685515291049619E-3</v>
      </c>
      <c r="H66" s="53">
        <f t="shared" si="23"/>
        <v>0.36578304</v>
      </c>
      <c r="I66" s="53">
        <f t="shared" si="24"/>
        <v>0.22122558259200001</v>
      </c>
      <c r="J66" s="53">
        <f t="shared" si="25"/>
        <v>0.13379723235164159</v>
      </c>
      <c r="K66" s="53">
        <f t="shared" si="26"/>
        <v>5.1822599648026811E-3</v>
      </c>
      <c r="L66" s="53">
        <f t="shared" si="27"/>
        <v>3.1342308267126614E-3</v>
      </c>
      <c r="M66" s="53">
        <f t="shared" ca="1" si="28"/>
        <v>1.7653183323824737E-2</v>
      </c>
      <c r="N66" s="53">
        <f t="shared" ca="1" si="29"/>
        <v>8.2530534845633451E-5</v>
      </c>
      <c r="O66" s="137">
        <f t="shared" ca="1" si="30"/>
        <v>435569.28917773959</v>
      </c>
      <c r="P66" s="53">
        <f t="shared" ca="1" si="31"/>
        <v>200376.00067604872</v>
      </c>
      <c r="Q66" s="53">
        <f t="shared" ca="1" si="32"/>
        <v>317.323040299296</v>
      </c>
      <c r="R66" s="12">
        <f t="shared" ca="1" si="33"/>
        <v>-9.0846317947197754E-3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>
      <c r="A67" s="134">
        <v>6048</v>
      </c>
      <c r="B67" s="134">
        <v>8.6685515265787494E-3</v>
      </c>
      <c r="C67" s="134">
        <v>1</v>
      </c>
      <c r="D67" s="136">
        <f t="shared" si="19"/>
        <v>0.6048</v>
      </c>
      <c r="E67" s="136">
        <f t="shared" si="20"/>
        <v>8.6685515265787494E-3</v>
      </c>
      <c r="F67" s="53">
        <f t="shared" si="21"/>
        <v>0.6048</v>
      </c>
      <c r="G67" s="53">
        <f t="shared" si="22"/>
        <v>8.6685515265787494E-3</v>
      </c>
      <c r="H67" s="53">
        <f t="shared" si="23"/>
        <v>0.36578304</v>
      </c>
      <c r="I67" s="53">
        <f t="shared" si="24"/>
        <v>0.22122558259200001</v>
      </c>
      <c r="J67" s="53">
        <f t="shared" si="25"/>
        <v>0.13379723235164159</v>
      </c>
      <c r="K67" s="53">
        <f t="shared" si="26"/>
        <v>5.2427399632748277E-3</v>
      </c>
      <c r="L67" s="53">
        <f t="shared" si="27"/>
        <v>3.1708091297886157E-3</v>
      </c>
      <c r="M67" s="53">
        <f t="shared" ca="1" si="28"/>
        <v>1.7653183323824737E-2</v>
      </c>
      <c r="N67" s="53">
        <f t="shared" ca="1" si="29"/>
        <v>8.0723608532083671E-5</v>
      </c>
      <c r="O67" s="137">
        <f t="shared" ca="1" si="30"/>
        <v>435569.28917773959</v>
      </c>
      <c r="P67" s="53">
        <f t="shared" ca="1" si="31"/>
        <v>200376.00067604872</v>
      </c>
      <c r="Q67" s="53">
        <f t="shared" ca="1" si="32"/>
        <v>317.323040299296</v>
      </c>
      <c r="R67" s="12">
        <f t="shared" ca="1" si="33"/>
        <v>-8.9846317972459878E-3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>
      <c r="A68" s="134">
        <v>6050.5</v>
      </c>
      <c r="B68" s="134">
        <v>9.094176284755142E-3</v>
      </c>
      <c r="C68" s="134">
        <v>1</v>
      </c>
      <c r="D68" s="136">
        <f t="shared" si="19"/>
        <v>0.60504999999999998</v>
      </c>
      <c r="E68" s="136">
        <f t="shared" si="20"/>
        <v>9.094176284755142E-3</v>
      </c>
      <c r="F68" s="53">
        <f t="shared" si="21"/>
        <v>0.60504999999999998</v>
      </c>
      <c r="G68" s="53">
        <f t="shared" si="22"/>
        <v>9.094176284755142E-3</v>
      </c>
      <c r="H68" s="53">
        <f t="shared" si="23"/>
        <v>0.36608550249999999</v>
      </c>
      <c r="I68" s="53">
        <f t="shared" si="24"/>
        <v>0.22150003328762499</v>
      </c>
      <c r="J68" s="53">
        <f t="shared" si="25"/>
        <v>0.13401859514067749</v>
      </c>
      <c r="K68" s="53">
        <f t="shared" si="26"/>
        <v>5.5024313610910983E-3</v>
      </c>
      <c r="L68" s="53">
        <f t="shared" si="27"/>
        <v>3.329246095028169E-3</v>
      </c>
      <c r="M68" s="53">
        <f t="shared" ca="1" si="28"/>
        <v>1.766825766803214E-2</v>
      </c>
      <c r="N68" s="53">
        <f t="shared" ca="1" si="29"/>
        <v>7.3514871567057188E-5</v>
      </c>
      <c r="O68" s="137">
        <f t="shared" ca="1" si="30"/>
        <v>434343.46542609518</v>
      </c>
      <c r="P68" s="53">
        <f t="shared" ca="1" si="31"/>
        <v>198760.64365412499</v>
      </c>
      <c r="Q68" s="53">
        <f t="shared" ca="1" si="32"/>
        <v>291.50974730265284</v>
      </c>
      <c r="R68" s="12">
        <f t="shared" ca="1" si="33"/>
        <v>-8.5740813832769977E-3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>
      <c r="A69" s="134">
        <v>6103</v>
      </c>
      <c r="B69" s="134">
        <v>2.0329461358453621E-2</v>
      </c>
      <c r="C69" s="134">
        <v>1</v>
      </c>
      <c r="D69" s="136">
        <f t="shared" si="19"/>
        <v>0.61029999999999995</v>
      </c>
      <c r="E69" s="136">
        <f t="shared" si="20"/>
        <v>2.0329461358453621E-2</v>
      </c>
      <c r="F69" s="53">
        <f t="shared" si="21"/>
        <v>0.61029999999999995</v>
      </c>
      <c r="G69" s="53">
        <f t="shared" si="22"/>
        <v>2.0329461358453621E-2</v>
      </c>
      <c r="H69" s="53">
        <f t="shared" si="23"/>
        <v>0.37246608999999992</v>
      </c>
      <c r="I69" s="53">
        <f t="shared" si="24"/>
        <v>0.22731605472699992</v>
      </c>
      <c r="J69" s="53">
        <f t="shared" si="25"/>
        <v>0.13873098819988805</v>
      </c>
      <c r="K69" s="53">
        <f t="shared" si="26"/>
        <v>1.2407070267064243E-2</v>
      </c>
      <c r="L69" s="53">
        <f t="shared" si="27"/>
        <v>7.5720349839893068E-3</v>
      </c>
      <c r="M69" s="53">
        <f t="shared" ca="1" si="28"/>
        <v>1.7984568818807993E-2</v>
      </c>
      <c r="N69" s="53">
        <f t="shared" ca="1" si="29"/>
        <v>5.4985210224857228E-6</v>
      </c>
      <c r="O69" s="137">
        <f t="shared" ca="1" si="30"/>
        <v>409107.82295158895</v>
      </c>
      <c r="P69" s="53">
        <f t="shared" ca="1" si="31"/>
        <v>166504.23703100084</v>
      </c>
      <c r="Q69" s="53">
        <f t="shared" ca="1" si="32"/>
        <v>2.633866004339676</v>
      </c>
      <c r="R69" s="12">
        <f t="shared" ca="1" si="33"/>
        <v>2.344892539645628E-3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>
      <c r="A70" s="134">
        <v>6119.5</v>
      </c>
      <c r="B70" s="134">
        <v>1.1736571361096289E-2</v>
      </c>
      <c r="C70" s="134">
        <v>1</v>
      </c>
      <c r="D70" s="136">
        <f t="shared" si="19"/>
        <v>0.61194999999999999</v>
      </c>
      <c r="E70" s="136">
        <f t="shared" si="20"/>
        <v>1.1736571361096289E-2</v>
      </c>
      <c r="F70" s="53">
        <f t="shared" si="21"/>
        <v>0.61194999999999999</v>
      </c>
      <c r="G70" s="53">
        <f t="shared" si="22"/>
        <v>1.1736571361096289E-2</v>
      </c>
      <c r="H70" s="53">
        <f t="shared" si="23"/>
        <v>0.37448280249999999</v>
      </c>
      <c r="I70" s="53">
        <f t="shared" si="24"/>
        <v>0.22916475098987499</v>
      </c>
      <c r="J70" s="53">
        <f t="shared" si="25"/>
        <v>0.14023736936825401</v>
      </c>
      <c r="K70" s="53">
        <f t="shared" si="26"/>
        <v>7.1821948444228739E-3</v>
      </c>
      <c r="L70" s="53">
        <f t="shared" si="27"/>
        <v>4.3951441350445772E-3</v>
      </c>
      <c r="M70" s="53">
        <f t="shared" ca="1" si="28"/>
        <v>1.8083882292749008E-2</v>
      </c>
      <c r="N70" s="53">
        <f t="shared" ca="1" si="29"/>
        <v>4.0288356063078101E-5</v>
      </c>
      <c r="O70" s="137">
        <f t="shared" ca="1" si="30"/>
        <v>401374.63323271397</v>
      </c>
      <c r="P70" s="53">
        <f t="shared" ca="1" si="31"/>
        <v>157015.67757315453</v>
      </c>
      <c r="Q70" s="53">
        <f t="shared" ca="1" si="32"/>
        <v>10.231064250223067</v>
      </c>
      <c r="R70" s="12">
        <f t="shared" ca="1" si="33"/>
        <v>-6.3473109316527186E-3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>
      <c r="A71" s="134">
        <v>6170</v>
      </c>
      <c r="B71" s="134">
        <v>-4.7532867729266088E-4</v>
      </c>
      <c r="C71" s="134">
        <v>1</v>
      </c>
      <c r="D71" s="136">
        <f t="shared" si="19"/>
        <v>0.61699999999999999</v>
      </c>
      <c r="E71" s="136">
        <f t="shared" si="20"/>
        <v>-4.7532867729266088E-4</v>
      </c>
      <c r="F71" s="53">
        <f t="shared" si="21"/>
        <v>0.61699999999999999</v>
      </c>
      <c r="G71" s="53">
        <f t="shared" si="22"/>
        <v>-4.7532867729266088E-4</v>
      </c>
      <c r="H71" s="53">
        <f t="shared" si="23"/>
        <v>0.380689</v>
      </c>
      <c r="I71" s="53">
        <f t="shared" si="24"/>
        <v>0.23488511300000001</v>
      </c>
      <c r="J71" s="53">
        <f t="shared" si="25"/>
        <v>0.144924114721</v>
      </c>
      <c r="K71" s="53">
        <f t="shared" si="26"/>
        <v>-2.9327779388957175E-4</v>
      </c>
      <c r="L71" s="53">
        <f t="shared" si="27"/>
        <v>-1.8095239882986576E-4</v>
      </c>
      <c r="M71" s="53">
        <f t="shared" ca="1" si="28"/>
        <v>1.8387548678363893E-2</v>
      </c>
      <c r="N71" s="53">
        <f t="shared" ca="1" si="29"/>
        <v>3.5580814213454073E-4</v>
      </c>
      <c r="O71" s="137">
        <f t="shared" ca="1" si="30"/>
        <v>378286.18103471998</v>
      </c>
      <c r="P71" s="53">
        <f t="shared" ca="1" si="31"/>
        <v>129865.92795748152</v>
      </c>
      <c r="Q71" s="53">
        <f t="shared" ca="1" si="32"/>
        <v>318.73250183022253</v>
      </c>
      <c r="R71" s="12">
        <f t="shared" ca="1" si="33"/>
        <v>-1.8862877355656553E-2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>
      <c r="A72" s="134">
        <v>6857</v>
      </c>
      <c r="B72" s="134">
        <v>2.3441335028323892E-2</v>
      </c>
      <c r="C72" s="134">
        <v>1</v>
      </c>
      <c r="D72" s="136">
        <f t="shared" si="19"/>
        <v>0.68569999999999998</v>
      </c>
      <c r="E72" s="136">
        <f t="shared" si="20"/>
        <v>2.3441335028323892E-2</v>
      </c>
      <c r="F72" s="53">
        <f t="shared" si="21"/>
        <v>0.68569999999999998</v>
      </c>
      <c r="G72" s="53">
        <f t="shared" si="22"/>
        <v>2.3441335028323892E-2</v>
      </c>
      <c r="H72" s="53">
        <f t="shared" si="23"/>
        <v>0.47018448999999995</v>
      </c>
      <c r="I72" s="53">
        <f t="shared" si="24"/>
        <v>0.32240550479299995</v>
      </c>
      <c r="J72" s="53">
        <f t="shared" si="25"/>
        <v>0.22107345463656006</v>
      </c>
      <c r="K72" s="53">
        <f t="shared" si="26"/>
        <v>1.6073723428921691E-2</v>
      </c>
      <c r="L72" s="53">
        <f t="shared" si="27"/>
        <v>1.1021752155211603E-2</v>
      </c>
      <c r="M72" s="53">
        <f t="shared" ca="1" si="28"/>
        <v>2.2474733666053424E-2</v>
      </c>
      <c r="N72" s="53">
        <f t="shared" ca="1" si="29"/>
        <v>9.3431819354312465E-7</v>
      </c>
      <c r="O72" s="137">
        <f t="shared" ca="1" si="30"/>
        <v>143077.611032671</v>
      </c>
      <c r="P72" s="53">
        <f t="shared" ca="1" si="31"/>
        <v>8883.1827267483441</v>
      </c>
      <c r="Q72" s="53">
        <f t="shared" ca="1" si="32"/>
        <v>40760.618610011967</v>
      </c>
      <c r="R72" s="12">
        <f t="shared" ca="1" si="33"/>
        <v>9.6660136227046806E-4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>
      <c r="A73" s="134">
        <v>6909.5</v>
      </c>
      <c r="B73" s="134">
        <v>2.3090315026181224E-2</v>
      </c>
      <c r="C73" s="134">
        <v>1</v>
      </c>
      <c r="D73" s="136">
        <f t="shared" si="19"/>
        <v>0.69094999999999995</v>
      </c>
      <c r="E73" s="136">
        <f t="shared" si="20"/>
        <v>2.3090315026181224E-2</v>
      </c>
      <c r="F73" s="53">
        <f t="shared" si="21"/>
        <v>0.69094999999999995</v>
      </c>
      <c r="G73" s="53">
        <f t="shared" si="22"/>
        <v>2.3090315026181224E-2</v>
      </c>
      <c r="H73" s="53">
        <f t="shared" si="23"/>
        <v>0.47741190249999993</v>
      </c>
      <c r="I73" s="53">
        <f t="shared" si="24"/>
        <v>0.32986775403237495</v>
      </c>
      <c r="J73" s="53">
        <f t="shared" si="25"/>
        <v>0.22792212464866946</v>
      </c>
      <c r="K73" s="53">
        <f t="shared" si="26"/>
        <v>1.5954253167339914E-2</v>
      </c>
      <c r="L73" s="53">
        <f t="shared" si="27"/>
        <v>1.1023591225973513E-2</v>
      </c>
      <c r="M73" s="53">
        <f t="shared" ca="1" si="28"/>
        <v>2.2783710723448352E-2</v>
      </c>
      <c r="N73" s="53">
        <f t="shared" ca="1" si="29"/>
        <v>9.4006198454310626E-8</v>
      </c>
      <c r="O73" s="137">
        <f t="shared" ca="1" si="30"/>
        <v>130531.79126750477</v>
      </c>
      <c r="P73" s="53">
        <f t="shared" ca="1" si="31"/>
        <v>15982.794287115357</v>
      </c>
      <c r="Q73" s="53">
        <f t="shared" ca="1" si="32"/>
        <v>46131.682797503636</v>
      </c>
      <c r="R73" s="12">
        <f t="shared" ca="1" si="33"/>
        <v>3.0660430273287201E-4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>
      <c r="A74" s="134">
        <v>6909.5</v>
      </c>
      <c r="B74" s="134">
        <v>2.3090315026181224E-2</v>
      </c>
      <c r="C74" s="134">
        <v>1</v>
      </c>
      <c r="D74" s="136">
        <f t="shared" si="19"/>
        <v>0.69094999999999995</v>
      </c>
      <c r="E74" s="136">
        <f t="shared" si="20"/>
        <v>2.3090315026181224E-2</v>
      </c>
      <c r="F74" s="53">
        <f t="shared" si="21"/>
        <v>0.69094999999999995</v>
      </c>
      <c r="G74" s="53">
        <f t="shared" si="22"/>
        <v>2.3090315026181224E-2</v>
      </c>
      <c r="H74" s="53">
        <f t="shared" si="23"/>
        <v>0.47741190249999993</v>
      </c>
      <c r="I74" s="53">
        <f t="shared" si="24"/>
        <v>0.32986775403237495</v>
      </c>
      <c r="J74" s="53">
        <f t="shared" si="25"/>
        <v>0.22792212464866946</v>
      </c>
      <c r="K74" s="53">
        <f t="shared" si="26"/>
        <v>1.5954253167339914E-2</v>
      </c>
      <c r="L74" s="53">
        <f t="shared" si="27"/>
        <v>1.1023591225973513E-2</v>
      </c>
      <c r="M74" s="53">
        <f t="shared" ca="1" si="28"/>
        <v>2.2783710723448352E-2</v>
      </c>
      <c r="N74" s="53">
        <f t="shared" ca="1" si="29"/>
        <v>9.4006198454310626E-8</v>
      </c>
      <c r="O74" s="137">
        <f t="shared" ca="1" si="30"/>
        <v>130531.79126750477</v>
      </c>
      <c r="P74" s="53">
        <f t="shared" ca="1" si="31"/>
        <v>15982.794287115357</v>
      </c>
      <c r="Q74" s="53">
        <f t="shared" ca="1" si="32"/>
        <v>46131.682797503636</v>
      </c>
      <c r="R74" s="12">
        <f t="shared" ca="1" si="33"/>
        <v>3.0660430273287201E-4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>
      <c r="A75" s="134">
        <v>6916.5</v>
      </c>
      <c r="B75" s="134">
        <v>2.4269754785998816E-2</v>
      </c>
      <c r="C75" s="134">
        <v>1</v>
      </c>
      <c r="D75" s="136">
        <f t="shared" si="19"/>
        <v>0.69164999999999999</v>
      </c>
      <c r="E75" s="136">
        <f t="shared" si="20"/>
        <v>2.4269754785998816E-2</v>
      </c>
      <c r="F75" s="53">
        <f t="shared" si="21"/>
        <v>0.69164999999999999</v>
      </c>
      <c r="G75" s="53">
        <f t="shared" si="22"/>
        <v>2.4269754785998816E-2</v>
      </c>
      <c r="H75" s="53">
        <f t="shared" si="23"/>
        <v>0.47837972249999999</v>
      </c>
      <c r="I75" s="53">
        <f t="shared" si="24"/>
        <v>0.33087133506712502</v>
      </c>
      <c r="J75" s="53">
        <f t="shared" si="25"/>
        <v>0.22884715889917701</v>
      </c>
      <c r="K75" s="53">
        <f t="shared" si="26"/>
        <v>1.678617589773608E-2</v>
      </c>
      <c r="L75" s="53">
        <f t="shared" si="27"/>
        <v>1.1610158559669159E-2</v>
      </c>
      <c r="M75" s="53">
        <f t="shared" ca="1" si="28"/>
        <v>2.2824871592638012E-2</v>
      </c>
      <c r="N75" s="53">
        <f t="shared" ca="1" si="29"/>
        <v>2.0876874424565147E-6</v>
      </c>
      <c r="O75" s="137">
        <f t="shared" ca="1" si="30"/>
        <v>128911.21834829124</v>
      </c>
      <c r="P75" s="53">
        <f t="shared" ca="1" si="31"/>
        <v>17078.614244097982</v>
      </c>
      <c r="Q75" s="53">
        <f t="shared" ca="1" si="32"/>
        <v>46867.480447442198</v>
      </c>
      <c r="R75" s="12">
        <f t="shared" ca="1" si="33"/>
        <v>1.444883193360804E-3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>
      <c r="A76" s="134">
        <v>6952.5</v>
      </c>
      <c r="B76" s="134">
        <v>1.7733872911885662E-2</v>
      </c>
      <c r="C76" s="134">
        <v>1</v>
      </c>
      <c r="D76" s="136">
        <f t="shared" si="19"/>
        <v>0.69525000000000003</v>
      </c>
      <c r="E76" s="136">
        <f t="shared" si="20"/>
        <v>1.7733872911885662E-2</v>
      </c>
      <c r="F76" s="53">
        <f t="shared" si="21"/>
        <v>0.69525000000000003</v>
      </c>
      <c r="G76" s="53">
        <f t="shared" si="22"/>
        <v>1.7733872911885662E-2</v>
      </c>
      <c r="H76" s="53">
        <f t="shared" si="23"/>
        <v>0.48337256250000005</v>
      </c>
      <c r="I76" s="53">
        <f t="shared" si="24"/>
        <v>0.33606477407812507</v>
      </c>
      <c r="J76" s="53">
        <f t="shared" si="25"/>
        <v>0.23364903417781646</v>
      </c>
      <c r="K76" s="53">
        <f t="shared" si="26"/>
        <v>1.2329475141988507E-2</v>
      </c>
      <c r="L76" s="53">
        <f t="shared" si="27"/>
        <v>8.57206759246751E-3</v>
      </c>
      <c r="M76" s="53">
        <f t="shared" ca="1" si="28"/>
        <v>2.3036421995191469E-2</v>
      </c>
      <c r="N76" s="53">
        <f t="shared" ca="1" si="29"/>
        <v>2.8117026780867253E-5</v>
      </c>
      <c r="O76" s="137">
        <f t="shared" ca="1" si="30"/>
        <v>120768.0943720792</v>
      </c>
      <c r="P76" s="53">
        <f t="shared" ca="1" si="31"/>
        <v>23256.884130329796</v>
      </c>
      <c r="Q76" s="53">
        <f t="shared" ca="1" si="32"/>
        <v>50722.455812692242</v>
      </c>
      <c r="R76" s="12">
        <f t="shared" ca="1" si="33"/>
        <v>-5.3025490833058068E-3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>
      <c r="A77" s="134">
        <v>8083.5</v>
      </c>
      <c r="B77" s="134">
        <v>3.3806514411788939E-2</v>
      </c>
      <c r="C77" s="134">
        <v>1</v>
      </c>
      <c r="D77" s="136">
        <f t="shared" si="19"/>
        <v>0.80835000000000001</v>
      </c>
      <c r="E77" s="136">
        <f t="shared" si="20"/>
        <v>3.3806514411788939E-2</v>
      </c>
      <c r="F77" s="53">
        <f t="shared" si="21"/>
        <v>0.80835000000000001</v>
      </c>
      <c r="G77" s="53">
        <f t="shared" si="22"/>
        <v>3.3806514411788939E-2</v>
      </c>
      <c r="H77" s="53">
        <f t="shared" si="23"/>
        <v>0.65342972249999998</v>
      </c>
      <c r="I77" s="53">
        <f t="shared" si="24"/>
        <v>0.52819991618287498</v>
      </c>
      <c r="J77" s="53">
        <f t="shared" si="25"/>
        <v>0.42697040224642702</v>
      </c>
      <c r="K77" s="53">
        <f t="shared" si="26"/>
        <v>2.7327495924769591E-2</v>
      </c>
      <c r="L77" s="53">
        <f t="shared" si="27"/>
        <v>2.2090181330787498E-2</v>
      </c>
      <c r="M77" s="53">
        <f t="shared" ca="1" si="28"/>
        <v>2.9568319948806435E-2</v>
      </c>
      <c r="N77" s="53">
        <f t="shared" ca="1" si="29"/>
        <v>1.7962292306055552E-5</v>
      </c>
      <c r="O77" s="137">
        <f t="shared" ca="1" si="30"/>
        <v>571.34934044712759</v>
      </c>
      <c r="P77" s="53">
        <f t="shared" ca="1" si="31"/>
        <v>563356.46203943971</v>
      </c>
      <c r="Q77" s="53">
        <f t="shared" ca="1" si="32"/>
        <v>211137.54248095208</v>
      </c>
      <c r="R77" s="12">
        <f t="shared" ca="1" si="33"/>
        <v>4.2381944629825037E-3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>
      <c r="A78" s="134">
        <v>8790</v>
      </c>
      <c r="B78" s="134">
        <v>3.4479973274530951E-2</v>
      </c>
      <c r="C78" s="134">
        <v>1</v>
      </c>
      <c r="D78" s="136">
        <f t="shared" si="19"/>
        <v>0.879</v>
      </c>
      <c r="E78" s="136">
        <f t="shared" si="20"/>
        <v>3.4479973274530951E-2</v>
      </c>
      <c r="F78" s="53">
        <f t="shared" si="21"/>
        <v>0.879</v>
      </c>
      <c r="G78" s="53">
        <f t="shared" si="22"/>
        <v>3.4479973274530951E-2</v>
      </c>
      <c r="H78" s="53">
        <f t="shared" si="23"/>
        <v>0.77264100000000002</v>
      </c>
      <c r="I78" s="53">
        <f t="shared" si="24"/>
        <v>0.67915143899999997</v>
      </c>
      <c r="J78" s="53">
        <f t="shared" si="25"/>
        <v>0.59697411488099994</v>
      </c>
      <c r="K78" s="53">
        <f t="shared" si="26"/>
        <v>3.0307896508312705E-2</v>
      </c>
      <c r="L78" s="53">
        <f t="shared" si="27"/>
        <v>2.6640641030806867E-2</v>
      </c>
      <c r="M78" s="53">
        <f t="shared" ca="1" si="28"/>
        <v>3.3536157814786256E-2</v>
      </c>
      <c r="N78" s="53">
        <f t="shared" ca="1" si="29"/>
        <v>8.9078762205308874E-7</v>
      </c>
      <c r="O78" s="137">
        <f t="shared" ca="1" si="30"/>
        <v>19716.715793522824</v>
      </c>
      <c r="P78" s="53">
        <f t="shared" ca="1" si="31"/>
        <v>1077972.4241713134</v>
      </c>
      <c r="Q78" s="53">
        <f t="shared" ca="1" si="32"/>
        <v>321027.20122118352</v>
      </c>
      <c r="R78" s="12">
        <f t="shared" ca="1" si="33"/>
        <v>9.4381545974469433E-4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>
      <c r="A79" s="134">
        <v>8790</v>
      </c>
      <c r="B79" s="134">
        <v>3.4679973269478526E-2</v>
      </c>
      <c r="C79" s="134">
        <v>1</v>
      </c>
      <c r="D79" s="136">
        <f t="shared" si="19"/>
        <v>0.879</v>
      </c>
      <c r="E79" s="136">
        <f t="shared" si="20"/>
        <v>3.4679973269478526E-2</v>
      </c>
      <c r="F79" s="53">
        <f t="shared" si="21"/>
        <v>0.879</v>
      </c>
      <c r="G79" s="53">
        <f t="shared" si="22"/>
        <v>3.4679973269478526E-2</v>
      </c>
      <c r="H79" s="53">
        <f t="shared" si="23"/>
        <v>0.77264100000000002</v>
      </c>
      <c r="I79" s="53">
        <f t="shared" si="24"/>
        <v>0.67915143899999997</v>
      </c>
      <c r="J79" s="53">
        <f t="shared" si="25"/>
        <v>0.59697411488099994</v>
      </c>
      <c r="K79" s="53">
        <f t="shared" si="26"/>
        <v>3.0483696503871623E-2</v>
      </c>
      <c r="L79" s="53">
        <f t="shared" si="27"/>
        <v>2.6795169226903157E-2</v>
      </c>
      <c r="M79" s="53">
        <f t="shared" ca="1" si="28"/>
        <v>3.3536157814786256E-2</v>
      </c>
      <c r="N79" s="53">
        <f t="shared" ca="1" si="29"/>
        <v>1.308313794392883E-6</v>
      </c>
      <c r="O79" s="137">
        <f t="shared" ca="1" si="30"/>
        <v>19716.715793522824</v>
      </c>
      <c r="P79" s="53">
        <f t="shared" ca="1" si="31"/>
        <v>1077972.4241713134</v>
      </c>
      <c r="Q79" s="53">
        <f t="shared" ca="1" si="32"/>
        <v>321027.20122118352</v>
      </c>
      <c r="R79" s="12">
        <f t="shared" ca="1" si="33"/>
        <v>1.1438154546922694E-3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>
      <c r="A80" s="134">
        <v>8790</v>
      </c>
      <c r="B80" s="134">
        <v>3.4979973269175846E-2</v>
      </c>
      <c r="C80" s="134">
        <v>1</v>
      </c>
      <c r="D80" s="136">
        <f t="shared" si="19"/>
        <v>0.879</v>
      </c>
      <c r="E80" s="136">
        <f t="shared" si="20"/>
        <v>3.4979973269175846E-2</v>
      </c>
      <c r="F80" s="53">
        <f t="shared" si="21"/>
        <v>0.879</v>
      </c>
      <c r="G80" s="53">
        <f t="shared" si="22"/>
        <v>3.4979973269175846E-2</v>
      </c>
      <c r="H80" s="53">
        <f t="shared" si="23"/>
        <v>0.77264100000000002</v>
      </c>
      <c r="I80" s="53">
        <f t="shared" si="24"/>
        <v>0.67915143899999997</v>
      </c>
      <c r="J80" s="53">
        <f t="shared" si="25"/>
        <v>0.59697411488099994</v>
      </c>
      <c r="K80" s="53">
        <f t="shared" si="26"/>
        <v>3.074739650360557E-2</v>
      </c>
      <c r="L80" s="53">
        <f t="shared" si="27"/>
        <v>2.7026961526669297E-2</v>
      </c>
      <c r="M80" s="53">
        <f t="shared" ca="1" si="28"/>
        <v>3.3536157814786256E-2</v>
      </c>
      <c r="N80" s="53">
        <f t="shared" ca="1" si="29"/>
        <v>2.084603066334217E-6</v>
      </c>
      <c r="O80" s="137">
        <f t="shared" ca="1" si="30"/>
        <v>19716.715793522824</v>
      </c>
      <c r="P80" s="53">
        <f t="shared" ca="1" si="31"/>
        <v>1077972.4241713134</v>
      </c>
      <c r="Q80" s="53">
        <f t="shared" ca="1" si="32"/>
        <v>321027.20122118352</v>
      </c>
      <c r="R80" s="12">
        <f t="shared" ca="1" si="33"/>
        <v>1.4438154543895895E-3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>
      <c r="A81" s="134">
        <v>8792.5</v>
      </c>
      <c r="B81" s="134">
        <v>3.1694118323537933E-2</v>
      </c>
      <c r="C81" s="134">
        <v>1</v>
      </c>
      <c r="D81" s="136">
        <f t="shared" si="19"/>
        <v>0.87924999999999998</v>
      </c>
      <c r="E81" s="136">
        <f t="shared" si="20"/>
        <v>3.1694118323537933E-2</v>
      </c>
      <c r="F81" s="53">
        <f t="shared" si="21"/>
        <v>0.87924999999999998</v>
      </c>
      <c r="G81" s="53">
        <f t="shared" si="22"/>
        <v>3.1694118323537933E-2</v>
      </c>
      <c r="H81" s="53">
        <f t="shared" si="23"/>
        <v>0.77308056250000001</v>
      </c>
      <c r="I81" s="53">
        <f t="shared" si="24"/>
        <v>0.67973108457812503</v>
      </c>
      <c r="J81" s="53">
        <f t="shared" si="25"/>
        <v>0.59765355611531645</v>
      </c>
      <c r="K81" s="53">
        <f t="shared" si="26"/>
        <v>2.7867053535970725E-2</v>
      </c>
      <c r="L81" s="53">
        <f t="shared" si="27"/>
        <v>2.4502106821502261E-2</v>
      </c>
      <c r="M81" s="53">
        <f t="shared" ca="1" si="28"/>
        <v>3.3550044777654511E-2</v>
      </c>
      <c r="N81" s="53">
        <f t="shared" ca="1" si="29"/>
        <v>3.4444630030897363E-6</v>
      </c>
      <c r="O81" s="137">
        <f t="shared" ca="1" si="30"/>
        <v>19865.781528829379</v>
      </c>
      <c r="P81" s="53">
        <f t="shared" ca="1" si="31"/>
        <v>1079843.5264429862</v>
      </c>
      <c r="Q81" s="53">
        <f t="shared" ca="1" si="32"/>
        <v>321396.01383467671</v>
      </c>
      <c r="R81" s="12">
        <f t="shared" ca="1" si="33"/>
        <v>-1.8559264541165785E-3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>
      <c r="A82" s="134">
        <v>9026</v>
      </c>
      <c r="B82" s="134">
        <v>4.1158499176401277E-2</v>
      </c>
      <c r="C82" s="134">
        <v>1</v>
      </c>
      <c r="D82" s="136">
        <f t="shared" si="19"/>
        <v>0.90259999999999996</v>
      </c>
      <c r="E82" s="136">
        <f t="shared" si="20"/>
        <v>4.1158499176401277E-2</v>
      </c>
      <c r="F82" s="53">
        <f t="shared" si="21"/>
        <v>0.90259999999999996</v>
      </c>
      <c r="G82" s="53">
        <f t="shared" si="22"/>
        <v>4.1158499176401277E-2</v>
      </c>
      <c r="H82" s="53">
        <f t="shared" si="23"/>
        <v>0.81468675999999995</v>
      </c>
      <c r="I82" s="53">
        <f t="shared" si="24"/>
        <v>0.73533626957599996</v>
      </c>
      <c r="J82" s="53">
        <f t="shared" si="25"/>
        <v>0.6637145169192975</v>
      </c>
      <c r="K82" s="53">
        <f t="shared" si="26"/>
        <v>3.714966135661979E-2</v>
      </c>
      <c r="L82" s="53">
        <f t="shared" si="27"/>
        <v>3.3531284340485024E-2</v>
      </c>
      <c r="M82" s="53">
        <f t="shared" ca="1" si="28"/>
        <v>3.4842314546743261E-2</v>
      </c>
      <c r="N82" s="53">
        <f t="shared" ca="1" si="29"/>
        <v>3.9894188275928168E-5</v>
      </c>
      <c r="O82" s="137">
        <f t="shared" ca="1" si="30"/>
        <v>35654.288391071124</v>
      </c>
      <c r="P82" s="53">
        <f t="shared" ca="1" si="31"/>
        <v>1253577.8020559119</v>
      </c>
      <c r="Q82" s="53">
        <f t="shared" ca="1" si="32"/>
        <v>354788.86561902042</v>
      </c>
      <c r="R82" s="12">
        <f t="shared" ca="1" si="33"/>
        <v>6.3161846296580157E-3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>
      <c r="A83" s="134">
        <v>9026</v>
      </c>
      <c r="B83" s="134">
        <v>5.9158499180068359E-2</v>
      </c>
      <c r="C83" s="134">
        <v>0.1</v>
      </c>
      <c r="D83" s="136">
        <f t="shared" si="19"/>
        <v>0.90259999999999996</v>
      </c>
      <c r="E83" s="136">
        <f t="shared" si="20"/>
        <v>5.9158499180068359E-2</v>
      </c>
      <c r="F83" s="53">
        <f t="shared" si="21"/>
        <v>9.0260000000000007E-2</v>
      </c>
      <c r="G83" s="53">
        <f t="shared" si="22"/>
        <v>5.9158499180068363E-3</v>
      </c>
      <c r="H83" s="53">
        <f t="shared" si="23"/>
        <v>8.1468676000000004E-2</v>
      </c>
      <c r="I83" s="53">
        <f t="shared" si="24"/>
        <v>7.3533626957600004E-2</v>
      </c>
      <c r="J83" s="53">
        <f t="shared" si="25"/>
        <v>6.6371451691929761E-2</v>
      </c>
      <c r="K83" s="53">
        <f t="shared" si="26"/>
        <v>5.3396461359929703E-3</v>
      </c>
      <c r="L83" s="53">
        <f t="shared" si="27"/>
        <v>4.8195646023472547E-3</v>
      </c>
      <c r="M83" s="53">
        <f t="shared" ca="1" si="28"/>
        <v>3.4842314546743261E-2</v>
      </c>
      <c r="N83" s="53">
        <f t="shared" ca="1" si="29"/>
        <v>5.9127683512195565E-5</v>
      </c>
      <c r="O83" s="137">
        <f t="shared" ca="1" si="30"/>
        <v>356.54288391071339</v>
      </c>
      <c r="P83" s="53">
        <f t="shared" ca="1" si="31"/>
        <v>12535.778020559124</v>
      </c>
      <c r="Q83" s="53">
        <f t="shared" ca="1" si="32"/>
        <v>3547.8886561902164</v>
      </c>
      <c r="R83" s="12">
        <f t="shared" ca="1" si="33"/>
        <v>2.4316184633325098E-2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>
      <c r="A84" s="134">
        <v>9038</v>
      </c>
      <c r="B84" s="134">
        <v>3.6744773688838606E-2</v>
      </c>
      <c r="C84" s="134">
        <v>1</v>
      </c>
      <c r="D84" s="136">
        <f t="shared" si="19"/>
        <v>0.90380000000000005</v>
      </c>
      <c r="E84" s="136">
        <f t="shared" si="20"/>
        <v>3.6744773688838606E-2</v>
      </c>
      <c r="F84" s="53">
        <f t="shared" si="21"/>
        <v>0.90380000000000005</v>
      </c>
      <c r="G84" s="53">
        <f t="shared" si="22"/>
        <v>3.6744773688838606E-2</v>
      </c>
      <c r="H84" s="53">
        <f t="shared" si="23"/>
        <v>0.81685444000000007</v>
      </c>
      <c r="I84" s="53">
        <f t="shared" si="24"/>
        <v>0.73827304287200013</v>
      </c>
      <c r="J84" s="53">
        <f t="shared" si="25"/>
        <v>0.66725117614771379</v>
      </c>
      <c r="K84" s="53">
        <f t="shared" si="26"/>
        <v>3.3209926459972332E-2</v>
      </c>
      <c r="L84" s="53">
        <f t="shared" si="27"/>
        <v>3.0015131534522996E-2</v>
      </c>
      <c r="M84" s="53">
        <f t="shared" ca="1" si="28"/>
        <v>3.4908471553530752E-2</v>
      </c>
      <c r="N84" s="53">
        <f t="shared" ca="1" si="29"/>
        <v>3.3720055321361811E-6</v>
      </c>
      <c r="O84" s="137">
        <f t="shared" ca="1" si="30"/>
        <v>36556.708734516164</v>
      </c>
      <c r="P84" s="53">
        <f t="shared" ca="1" si="31"/>
        <v>1262418.1456027513</v>
      </c>
      <c r="Q84" s="53">
        <f t="shared" ca="1" si="32"/>
        <v>356443.19730958383</v>
      </c>
      <c r="R84" s="12">
        <f t="shared" ca="1" si="33"/>
        <v>1.8363021353078532E-3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>
      <c r="A85" s="134">
        <v>9038</v>
      </c>
      <c r="B85" s="134">
        <v>4.3744773693902672E-2</v>
      </c>
      <c r="C85" s="134">
        <v>1</v>
      </c>
      <c r="D85" s="136">
        <f t="shared" ref="D85:D116" si="34">A85/A$18</f>
        <v>0.90380000000000005</v>
      </c>
      <c r="E85" s="136">
        <f t="shared" ref="E85:E116" si="35">B85/B$18</f>
        <v>4.3744773693902672E-2</v>
      </c>
      <c r="F85" s="53">
        <f t="shared" ref="F85:F116" si="36">$C85*D85</f>
        <v>0.90380000000000005</v>
      </c>
      <c r="G85" s="53">
        <f t="shared" ref="G85:G116" si="37">$C85*E85</f>
        <v>4.3744773693902672E-2</v>
      </c>
      <c r="H85" s="53">
        <f t="shared" ref="H85:H116" si="38">C85*D85*D85</f>
        <v>0.81685444000000007</v>
      </c>
      <c r="I85" s="53">
        <f t="shared" ref="I85:I116" si="39">C85*D85*D85*D85</f>
        <v>0.73827304287200013</v>
      </c>
      <c r="J85" s="53">
        <f t="shared" ref="J85:J116" si="40">C85*D85*D85*D85*D85</f>
        <v>0.66725117614771379</v>
      </c>
      <c r="K85" s="53">
        <f t="shared" ref="K85:K116" si="41">C85*E85*D85</f>
        <v>3.9536526464549235E-2</v>
      </c>
      <c r="L85" s="53">
        <f t="shared" ref="L85:L116" si="42">C85*E85*D85*D85</f>
        <v>3.57331126186596E-2</v>
      </c>
      <c r="M85" s="53">
        <f t="shared" ref="M85:M116" ca="1" si="43">+E$4+E$5*D85+E$6*D85^2</f>
        <v>3.4908471553530752E-2</v>
      </c>
      <c r="N85" s="53">
        <f t="shared" ref="N85:N116" ca="1" si="44">C85*(M85-E85)^2</f>
        <v>7.8080235515941369E-5</v>
      </c>
      <c r="O85" s="137">
        <f t="shared" ref="O85:O116" ca="1" si="45">(C85*O$1-O$2*F85+O$3*H85)^2</f>
        <v>36556.708734516164</v>
      </c>
      <c r="P85" s="53">
        <f t="shared" ref="P85:P116" ca="1" si="46">(-C85*O$2+O$4*F85-O$5*H85)^2</f>
        <v>1262418.1456027513</v>
      </c>
      <c r="Q85" s="53">
        <f t="shared" ref="Q85:Q116" ca="1" si="47">+(C85*O$3-F85*O$5+H85*O$6)^2</f>
        <v>356443.19730958383</v>
      </c>
      <c r="R85" s="12">
        <f t="shared" ref="R85:R116" ca="1" si="48">+E85-M85</f>
        <v>8.8363021403719197E-3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>
      <c r="A86" s="134">
        <v>9045</v>
      </c>
      <c r="B86" s="134">
        <v>4.650340583285794E-2</v>
      </c>
      <c r="C86" s="134">
        <v>1</v>
      </c>
      <c r="D86" s="136">
        <f t="shared" si="34"/>
        <v>0.90449999999999997</v>
      </c>
      <c r="E86" s="136">
        <f t="shared" si="35"/>
        <v>4.650340583285794E-2</v>
      </c>
      <c r="F86" s="53">
        <f t="shared" si="36"/>
        <v>0.90449999999999997</v>
      </c>
      <c r="G86" s="53">
        <f t="shared" si="37"/>
        <v>4.650340583285794E-2</v>
      </c>
      <c r="H86" s="53">
        <f t="shared" si="38"/>
        <v>0.81812024999999999</v>
      </c>
      <c r="I86" s="53">
        <f t="shared" si="39"/>
        <v>0.739989766125</v>
      </c>
      <c r="J86" s="53">
        <f t="shared" si="40"/>
        <v>0.66932074346006243</v>
      </c>
      <c r="K86" s="53">
        <f t="shared" si="41"/>
        <v>4.2062330575820005E-2</v>
      </c>
      <c r="L86" s="53">
        <f t="shared" si="42"/>
        <v>3.8045378005829196E-2</v>
      </c>
      <c r="M86" s="53">
        <f t="shared" ca="1" si="43"/>
        <v>3.4947051622098581E-2</v>
      </c>
      <c r="N86" s="53">
        <f t="shared" ca="1" si="44"/>
        <v>1.3354932264453558E-4</v>
      </c>
      <c r="O86" s="137">
        <f t="shared" ca="1" si="45"/>
        <v>37086.835972147848</v>
      </c>
      <c r="P86" s="53">
        <f t="shared" ca="1" si="46"/>
        <v>1267569.5384620142</v>
      </c>
      <c r="Q86" s="53">
        <f t="shared" ca="1" si="47"/>
        <v>357405.1929033873</v>
      </c>
      <c r="R86" s="12">
        <f t="shared" ca="1" si="48"/>
        <v>1.1556354210759359E-2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>
      <c r="A87" s="134">
        <v>9587</v>
      </c>
      <c r="B87" s="134">
        <v>3.9784089569212464E-2</v>
      </c>
      <c r="C87" s="134">
        <v>0.1</v>
      </c>
      <c r="D87" s="136">
        <f t="shared" si="34"/>
        <v>0.9587</v>
      </c>
      <c r="E87" s="136">
        <f t="shared" si="35"/>
        <v>3.9784089569212464E-2</v>
      </c>
      <c r="F87" s="53">
        <f t="shared" si="36"/>
        <v>9.5870000000000011E-2</v>
      </c>
      <c r="G87" s="53">
        <f t="shared" si="37"/>
        <v>3.9784089569212464E-3</v>
      </c>
      <c r="H87" s="53">
        <f t="shared" si="38"/>
        <v>9.1910569000000011E-2</v>
      </c>
      <c r="I87" s="53">
        <f t="shared" si="39"/>
        <v>8.8114662500300006E-2</v>
      </c>
      <c r="J87" s="53">
        <f t="shared" si="40"/>
        <v>8.4475526939037621E-2</v>
      </c>
      <c r="K87" s="53">
        <f t="shared" si="41"/>
        <v>3.8141006670003989E-3</v>
      </c>
      <c r="L87" s="53">
        <f t="shared" si="42"/>
        <v>3.6565783094532822E-3</v>
      </c>
      <c r="M87" s="53">
        <f t="shared" ca="1" si="43"/>
        <v>3.7908480624907551E-2</v>
      </c>
      <c r="N87" s="53">
        <f t="shared" ca="1" si="44"/>
        <v>3.51790891195659E-7</v>
      </c>
      <c r="O87" s="137">
        <f t="shared" ca="1" si="45"/>
        <v>846.01329996740117</v>
      </c>
      <c r="P87" s="53">
        <f t="shared" ca="1" si="46"/>
        <v>16473.465321059939</v>
      </c>
      <c r="Q87" s="53">
        <f t="shared" ca="1" si="47"/>
        <v>4240.2929056611656</v>
      </c>
      <c r="R87" s="12">
        <f t="shared" ca="1" si="48"/>
        <v>1.8756089443049129E-3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>
      <c r="A88" s="134">
        <v>9596.5</v>
      </c>
      <c r="B88" s="134">
        <v>3.705601133174595E-2</v>
      </c>
      <c r="C88" s="134">
        <v>1</v>
      </c>
      <c r="D88" s="136">
        <f t="shared" si="34"/>
        <v>0.95965</v>
      </c>
      <c r="E88" s="136">
        <f t="shared" si="35"/>
        <v>3.705601133174595E-2</v>
      </c>
      <c r="F88" s="53">
        <f t="shared" si="36"/>
        <v>0.95965</v>
      </c>
      <c r="G88" s="53">
        <f t="shared" si="37"/>
        <v>3.705601133174595E-2</v>
      </c>
      <c r="H88" s="53">
        <f t="shared" si="38"/>
        <v>0.9209281225</v>
      </c>
      <c r="I88" s="53">
        <f t="shared" si="39"/>
        <v>0.88376867275712501</v>
      </c>
      <c r="J88" s="53">
        <f t="shared" si="40"/>
        <v>0.84810860681137501</v>
      </c>
      <c r="K88" s="53">
        <f t="shared" si="41"/>
        <v>3.5560801274510001E-2</v>
      </c>
      <c r="L88" s="53">
        <f t="shared" si="42"/>
        <v>3.4125922943083524E-2</v>
      </c>
      <c r="M88" s="53">
        <f t="shared" ca="1" si="43"/>
        <v>3.7959933835340277E-2</v>
      </c>
      <c r="N88" s="53">
        <f t="shared" ca="1" si="44"/>
        <v>8.170758925042369E-7</v>
      </c>
      <c r="O88" s="137">
        <f t="shared" ca="1" si="45"/>
        <v>85517.104929001827</v>
      </c>
      <c r="P88" s="53">
        <f t="shared" ca="1" si="46"/>
        <v>1653554.4487748095</v>
      </c>
      <c r="Q88" s="53">
        <f t="shared" ca="1" si="47"/>
        <v>425041.22084596439</v>
      </c>
      <c r="R88" s="12">
        <f t="shared" ca="1" si="48"/>
        <v>-9.0392250359432741E-4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>
      <c r="A89" s="134">
        <v>9606</v>
      </c>
      <c r="B89" s="134">
        <v>3.4227953657053251E-2</v>
      </c>
      <c r="C89" s="134">
        <v>1</v>
      </c>
      <c r="D89" s="136">
        <f t="shared" si="34"/>
        <v>0.96060000000000001</v>
      </c>
      <c r="E89" s="136">
        <f t="shared" si="35"/>
        <v>3.4227953657053251E-2</v>
      </c>
      <c r="F89" s="53">
        <f t="shared" si="36"/>
        <v>0.96060000000000001</v>
      </c>
      <c r="G89" s="53">
        <f t="shared" si="37"/>
        <v>3.4227953657053251E-2</v>
      </c>
      <c r="H89" s="53">
        <f t="shared" si="38"/>
        <v>0.92275236000000005</v>
      </c>
      <c r="I89" s="53">
        <f t="shared" si="39"/>
        <v>0.88639591701600007</v>
      </c>
      <c r="J89" s="53">
        <f t="shared" si="40"/>
        <v>0.85147191788556964</v>
      </c>
      <c r="K89" s="53">
        <f t="shared" si="41"/>
        <v>3.287937228296535E-2</v>
      </c>
      <c r="L89" s="53">
        <f t="shared" si="42"/>
        <v>3.1583925015016515E-2</v>
      </c>
      <c r="M89" s="53">
        <f t="shared" ca="1" si="43"/>
        <v>3.8011371413217809E-2</v>
      </c>
      <c r="N89" s="53">
        <f t="shared" ca="1" si="44"/>
        <v>1.4314249917661265E-5</v>
      </c>
      <c r="O89" s="137">
        <f t="shared" ca="1" si="45"/>
        <v>86434.716664056905</v>
      </c>
      <c r="P89" s="53">
        <f t="shared" ca="1" si="46"/>
        <v>1659743.2626662967</v>
      </c>
      <c r="Q89" s="53">
        <f t="shared" ca="1" si="47"/>
        <v>426047.23253790184</v>
      </c>
      <c r="R89" s="12">
        <f t="shared" ca="1" si="48"/>
        <v>-3.7834177561645588E-3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>
      <c r="A90" s="134">
        <v>9611</v>
      </c>
      <c r="B90" s="134">
        <v>4.8955300316070351E-2</v>
      </c>
      <c r="C90" s="134">
        <v>0.1</v>
      </c>
      <c r="D90" s="136">
        <f t="shared" si="34"/>
        <v>0.96109999999999995</v>
      </c>
      <c r="E90" s="136">
        <f t="shared" si="35"/>
        <v>4.8955300316070351E-2</v>
      </c>
      <c r="F90" s="53">
        <f t="shared" si="36"/>
        <v>9.6110000000000001E-2</v>
      </c>
      <c r="G90" s="53">
        <f t="shared" si="37"/>
        <v>4.8955300316070351E-3</v>
      </c>
      <c r="H90" s="53">
        <f t="shared" si="38"/>
        <v>9.2371320999999992E-2</v>
      </c>
      <c r="I90" s="53">
        <f t="shared" si="39"/>
        <v>8.8778076613099985E-2</v>
      </c>
      <c r="J90" s="53">
        <f t="shared" si="40"/>
        <v>8.532460943285039E-2</v>
      </c>
      <c r="K90" s="53">
        <f t="shared" si="41"/>
        <v>4.7050939133775208E-3</v>
      </c>
      <c r="L90" s="53">
        <f t="shared" si="42"/>
        <v>4.5220657601471349E-3</v>
      </c>
      <c r="M90" s="53">
        <f t="shared" ca="1" si="43"/>
        <v>3.8038437543622863E-2</v>
      </c>
      <c r="N90" s="53">
        <f t="shared" ca="1" si="44"/>
        <v>1.1917789279244983E-5</v>
      </c>
      <c r="O90" s="137">
        <f t="shared" ca="1" si="45"/>
        <v>869.1839127208782</v>
      </c>
      <c r="P90" s="53">
        <f t="shared" ca="1" si="46"/>
        <v>16629.928019595623</v>
      </c>
      <c r="Q90" s="53">
        <f t="shared" ca="1" si="47"/>
        <v>4265.7432655601779</v>
      </c>
      <c r="R90" s="12">
        <f t="shared" ca="1" si="48"/>
        <v>1.0916862772447487E-2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>
      <c r="A91" s="134">
        <v>9735</v>
      </c>
      <c r="B91" s="134">
        <v>3.2675819473348598E-2</v>
      </c>
      <c r="C91" s="134">
        <v>1</v>
      </c>
      <c r="D91" s="136">
        <f t="shared" si="34"/>
        <v>0.97350000000000003</v>
      </c>
      <c r="E91" s="136">
        <f t="shared" si="35"/>
        <v>3.2675819473348598E-2</v>
      </c>
      <c r="F91" s="53">
        <f t="shared" si="36"/>
        <v>0.97350000000000003</v>
      </c>
      <c r="G91" s="53">
        <f t="shared" si="37"/>
        <v>3.2675819473348598E-2</v>
      </c>
      <c r="H91" s="53">
        <f t="shared" si="38"/>
        <v>0.94770225000000008</v>
      </c>
      <c r="I91" s="53">
        <f t="shared" si="39"/>
        <v>0.92258814037500014</v>
      </c>
      <c r="J91" s="53">
        <f t="shared" si="40"/>
        <v>0.89813955465506268</v>
      </c>
      <c r="K91" s="53">
        <f t="shared" si="41"/>
        <v>3.1809910257304862E-2</v>
      </c>
      <c r="L91" s="53">
        <f t="shared" si="42"/>
        <v>3.0966947635486283E-2</v>
      </c>
      <c r="M91" s="53">
        <f t="shared" ca="1" si="43"/>
        <v>3.8708292212832431E-2</v>
      </c>
      <c r="N91" s="53">
        <f t="shared" ca="1" si="44"/>
        <v>3.6390727352615572E-5</v>
      </c>
      <c r="O91" s="137">
        <f t="shared" ca="1" si="45"/>
        <v>99051.614612522724</v>
      </c>
      <c r="P91" s="53">
        <f t="shared" ca="1" si="46"/>
        <v>1741802.7987964614</v>
      </c>
      <c r="Q91" s="53">
        <f t="shared" ca="1" si="47"/>
        <v>439109.28067819594</v>
      </c>
      <c r="R91" s="12">
        <f t="shared" ca="1" si="48"/>
        <v>-6.0324727394838323E-3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>
      <c r="A92" s="134">
        <v>9735</v>
      </c>
      <c r="B92" s="134">
        <v>3.2675819473348598E-2</v>
      </c>
      <c r="C92" s="134">
        <v>1</v>
      </c>
      <c r="D92" s="136">
        <f t="shared" si="34"/>
        <v>0.97350000000000003</v>
      </c>
      <c r="E92" s="136">
        <f t="shared" si="35"/>
        <v>3.2675819473348598E-2</v>
      </c>
      <c r="F92" s="53">
        <f t="shared" si="36"/>
        <v>0.97350000000000003</v>
      </c>
      <c r="G92" s="53">
        <f t="shared" si="37"/>
        <v>3.2675819473348598E-2</v>
      </c>
      <c r="H92" s="53">
        <f t="shared" si="38"/>
        <v>0.94770225000000008</v>
      </c>
      <c r="I92" s="53">
        <f t="shared" si="39"/>
        <v>0.92258814037500014</v>
      </c>
      <c r="J92" s="53">
        <f t="shared" si="40"/>
        <v>0.89813955465506268</v>
      </c>
      <c r="K92" s="53">
        <f t="shared" si="41"/>
        <v>3.1809910257304862E-2</v>
      </c>
      <c r="L92" s="53">
        <f t="shared" si="42"/>
        <v>3.0966947635486283E-2</v>
      </c>
      <c r="M92" s="53">
        <f t="shared" ca="1" si="43"/>
        <v>3.8708292212832431E-2</v>
      </c>
      <c r="N92" s="53">
        <f t="shared" ca="1" si="44"/>
        <v>3.6390727352615572E-5</v>
      </c>
      <c r="O92" s="137">
        <f t="shared" ca="1" si="45"/>
        <v>99051.614612522724</v>
      </c>
      <c r="P92" s="53">
        <f t="shared" ca="1" si="46"/>
        <v>1741802.7987964614</v>
      </c>
      <c r="Q92" s="53">
        <f t="shared" ca="1" si="47"/>
        <v>439109.28067819594</v>
      </c>
      <c r="R92" s="12">
        <f t="shared" ca="1" si="48"/>
        <v>-6.0324727394838323E-3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>
      <c r="A93" s="134">
        <v>9878</v>
      </c>
      <c r="B93" s="134">
        <v>3.7748138219328389E-2</v>
      </c>
      <c r="C93" s="134">
        <v>0.1</v>
      </c>
      <c r="D93" s="136">
        <f t="shared" si="34"/>
        <v>0.98780000000000001</v>
      </c>
      <c r="E93" s="136">
        <f t="shared" si="35"/>
        <v>3.7748138219328389E-2</v>
      </c>
      <c r="F93" s="53">
        <f t="shared" si="36"/>
        <v>9.8780000000000007E-2</v>
      </c>
      <c r="G93" s="53">
        <f t="shared" si="37"/>
        <v>3.7748138219328392E-3</v>
      </c>
      <c r="H93" s="53">
        <f t="shared" si="38"/>
        <v>9.7574884000000014E-2</v>
      </c>
      <c r="I93" s="53">
        <f t="shared" si="39"/>
        <v>9.6384470415200013E-2</v>
      </c>
      <c r="J93" s="53">
        <f t="shared" si="40"/>
        <v>9.5208579876134569E-2</v>
      </c>
      <c r="K93" s="53">
        <f t="shared" si="41"/>
        <v>3.7287610933052586E-3</v>
      </c>
      <c r="L93" s="53">
        <f t="shared" si="42"/>
        <v>3.6832702079669347E-3</v>
      </c>
      <c r="M93" s="53">
        <f t="shared" ca="1" si="43"/>
        <v>3.9477479163826844E-2</v>
      </c>
      <c r="N93" s="53">
        <f t="shared" ca="1" si="44"/>
        <v>2.9906201023188069E-7</v>
      </c>
      <c r="O93" s="137">
        <f t="shared" ca="1" si="45"/>
        <v>1132.776263680267</v>
      </c>
      <c r="P93" s="53">
        <f t="shared" ca="1" si="46"/>
        <v>18281.146958848411</v>
      </c>
      <c r="Q93" s="53">
        <f t="shared" ca="1" si="47"/>
        <v>4522.3625792946832</v>
      </c>
      <c r="R93" s="12">
        <f t="shared" ca="1" si="48"/>
        <v>-1.7293409444984545E-3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>
      <c r="A94" s="134">
        <v>9887.5</v>
      </c>
      <c r="B94" s="134">
        <v>4.0921136296203087E-2</v>
      </c>
      <c r="C94" s="134">
        <v>1</v>
      </c>
      <c r="D94" s="136">
        <f t="shared" si="34"/>
        <v>0.98875000000000002</v>
      </c>
      <c r="E94" s="136">
        <f t="shared" si="35"/>
        <v>4.0921136296203087E-2</v>
      </c>
      <c r="F94" s="53">
        <f t="shared" si="36"/>
        <v>0.98875000000000002</v>
      </c>
      <c r="G94" s="53">
        <f t="shared" si="37"/>
        <v>4.0921136296203087E-2</v>
      </c>
      <c r="H94" s="53">
        <f t="shared" si="38"/>
        <v>0.97762656250000002</v>
      </c>
      <c r="I94" s="53">
        <f t="shared" si="39"/>
        <v>0.96662826367187504</v>
      </c>
      <c r="J94" s="53">
        <f t="shared" si="40"/>
        <v>0.95575369570556645</v>
      </c>
      <c r="K94" s="53">
        <f t="shared" si="41"/>
        <v>4.04607735128708E-2</v>
      </c>
      <c r="L94" s="53">
        <f t="shared" si="42"/>
        <v>4.0005589810851006E-2</v>
      </c>
      <c r="M94" s="53">
        <f t="shared" ca="1" si="43"/>
        <v>3.9528453524410985E-2</v>
      </c>
      <c r="N94" s="53">
        <f t="shared" ca="1" si="44"/>
        <v>1.9395653028465312E-6</v>
      </c>
      <c r="O94" s="137">
        <f t="shared" ca="1" si="45"/>
        <v>114227.97210728264</v>
      </c>
      <c r="P94" s="53">
        <f t="shared" ca="1" si="46"/>
        <v>1833662.9746935482</v>
      </c>
      <c r="Q94" s="53">
        <f t="shared" ca="1" si="47"/>
        <v>453056.20756293676</v>
      </c>
      <c r="R94" s="12">
        <f t="shared" ca="1" si="48"/>
        <v>1.3926827717921017E-3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>
      <c r="A95" s="134">
        <v>9887.5</v>
      </c>
      <c r="B95" s="134">
        <v>4.1921136300044792E-2</v>
      </c>
      <c r="C95" s="134">
        <v>1</v>
      </c>
      <c r="D95" s="136">
        <f t="shared" si="34"/>
        <v>0.98875000000000002</v>
      </c>
      <c r="E95" s="136">
        <f t="shared" si="35"/>
        <v>4.1921136300044792E-2</v>
      </c>
      <c r="F95" s="53">
        <f t="shared" si="36"/>
        <v>0.98875000000000002</v>
      </c>
      <c r="G95" s="53">
        <f t="shared" si="37"/>
        <v>4.1921136300044792E-2</v>
      </c>
      <c r="H95" s="53">
        <f t="shared" si="38"/>
        <v>0.97762656250000002</v>
      </c>
      <c r="I95" s="53">
        <f t="shared" si="39"/>
        <v>0.96662826367187504</v>
      </c>
      <c r="J95" s="53">
        <f t="shared" si="40"/>
        <v>0.95575369570556645</v>
      </c>
      <c r="K95" s="53">
        <f t="shared" si="41"/>
        <v>4.1449523516669286E-2</v>
      </c>
      <c r="L95" s="53">
        <f t="shared" si="42"/>
        <v>4.0983216377106758E-2</v>
      </c>
      <c r="M95" s="53">
        <f t="shared" ca="1" si="43"/>
        <v>3.9528453524410985E-2</v>
      </c>
      <c r="N95" s="53">
        <f t="shared" ca="1" si="44"/>
        <v>5.7249308648147002E-6</v>
      </c>
      <c r="O95" s="137">
        <f t="shared" ca="1" si="45"/>
        <v>114227.97210728264</v>
      </c>
      <c r="P95" s="53">
        <f t="shared" ca="1" si="46"/>
        <v>1833662.9746935482</v>
      </c>
      <c r="Q95" s="53">
        <f t="shared" ca="1" si="47"/>
        <v>453056.20756293676</v>
      </c>
      <c r="R95" s="12">
        <f t="shared" ca="1" si="48"/>
        <v>2.3926827756338073E-3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>
      <c r="A96" s="134">
        <v>9959</v>
      </c>
      <c r="B96" s="134">
        <v>4.896170484198737E-2</v>
      </c>
      <c r="C96" s="134">
        <v>0.1</v>
      </c>
      <c r="D96" s="136">
        <f t="shared" si="34"/>
        <v>0.99590000000000001</v>
      </c>
      <c r="E96" s="136">
        <f t="shared" si="35"/>
        <v>4.896170484198737E-2</v>
      </c>
      <c r="F96" s="53">
        <f t="shared" si="36"/>
        <v>9.9590000000000012E-2</v>
      </c>
      <c r="G96" s="53">
        <f t="shared" si="37"/>
        <v>4.8961704841987376E-3</v>
      </c>
      <c r="H96" s="53">
        <f t="shared" si="38"/>
        <v>9.9181681000000008E-2</v>
      </c>
      <c r="I96" s="53">
        <f t="shared" si="39"/>
        <v>9.8775036107900005E-2</v>
      </c>
      <c r="J96" s="53">
        <f t="shared" si="40"/>
        <v>9.8370058459857621E-2</v>
      </c>
      <c r="K96" s="53">
        <f t="shared" si="41"/>
        <v>4.8760961852135224E-3</v>
      </c>
      <c r="L96" s="53">
        <f t="shared" si="42"/>
        <v>4.8561041908541467E-3</v>
      </c>
      <c r="M96" s="53">
        <f t="shared" ca="1" si="43"/>
        <v>3.9911601075159661E-2</v>
      </c>
      <c r="N96" s="53">
        <f t="shared" ca="1" si="44"/>
        <v>8.1904378190349101E-6</v>
      </c>
      <c r="O96" s="137">
        <f t="shared" ca="1" si="45"/>
        <v>1213.9031343024249</v>
      </c>
      <c r="P96" s="53">
        <f t="shared" ca="1" si="46"/>
        <v>18746.411468088419</v>
      </c>
      <c r="Q96" s="53">
        <f t="shared" ca="1" si="47"/>
        <v>4590.1392735835543</v>
      </c>
      <c r="R96" s="12">
        <f t="shared" ca="1" si="48"/>
        <v>9.0501037668277093E-3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>
      <c r="A97" s="134">
        <v>10525</v>
      </c>
      <c r="B97" s="134">
        <v>3.0639894904586813E-2</v>
      </c>
      <c r="C97" s="134">
        <v>0.1</v>
      </c>
      <c r="D97" s="136">
        <f t="shared" si="34"/>
        <v>1.0525</v>
      </c>
      <c r="E97" s="136">
        <f t="shared" si="35"/>
        <v>3.0639894904586813E-2</v>
      </c>
      <c r="F97" s="53">
        <f t="shared" si="36"/>
        <v>0.10525000000000001</v>
      </c>
      <c r="G97" s="53">
        <f t="shared" si="37"/>
        <v>3.0639894904586815E-3</v>
      </c>
      <c r="H97" s="53">
        <f t="shared" si="38"/>
        <v>0.11077562500000002</v>
      </c>
      <c r="I97" s="53">
        <f t="shared" si="39"/>
        <v>0.11659134531250001</v>
      </c>
      <c r="J97" s="53">
        <f t="shared" si="40"/>
        <v>0.12271239094140626</v>
      </c>
      <c r="K97" s="53">
        <f t="shared" si="41"/>
        <v>3.2248489387077623E-3</v>
      </c>
      <c r="L97" s="53">
        <f t="shared" si="42"/>
        <v>3.3941535079899197E-3</v>
      </c>
      <c r="M97" s="53">
        <f t="shared" ca="1" si="43"/>
        <v>4.2913379284956234E-2</v>
      </c>
      <c r="N97" s="53">
        <f t="shared" ca="1" si="44"/>
        <v>1.5063841883517214E-5</v>
      </c>
      <c r="O97" s="137">
        <f t="shared" ca="1" si="45"/>
        <v>1768.1932214864983</v>
      </c>
      <c r="P97" s="53">
        <f t="shared" ca="1" si="46"/>
        <v>21445.02746320709</v>
      </c>
      <c r="Q97" s="53">
        <f t="shared" ca="1" si="47"/>
        <v>4921.2319677909882</v>
      </c>
      <c r="R97" s="12">
        <f t="shared" ca="1" si="48"/>
        <v>-1.2273484380369421E-2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>
      <c r="A98" s="134">
        <v>10606</v>
      </c>
      <c r="B98" s="134">
        <v>3.3902618022343414E-2</v>
      </c>
      <c r="C98" s="134">
        <v>0.1</v>
      </c>
      <c r="D98" s="136">
        <f t="shared" si="34"/>
        <v>1.0606</v>
      </c>
      <c r="E98" s="136">
        <f t="shared" si="35"/>
        <v>3.3902618022343414E-2</v>
      </c>
      <c r="F98" s="53">
        <f t="shared" si="36"/>
        <v>0.10606</v>
      </c>
      <c r="G98" s="53">
        <f t="shared" si="37"/>
        <v>3.3902618022343418E-3</v>
      </c>
      <c r="H98" s="53">
        <f t="shared" si="38"/>
        <v>0.112487236</v>
      </c>
      <c r="I98" s="53">
        <f t="shared" si="39"/>
        <v>0.1193039625016</v>
      </c>
      <c r="J98" s="53">
        <f t="shared" si="40"/>
        <v>0.12653378262919696</v>
      </c>
      <c r="K98" s="53">
        <f t="shared" si="41"/>
        <v>3.5957116674497427E-3</v>
      </c>
      <c r="L98" s="53">
        <f t="shared" si="42"/>
        <v>3.8136117944971969E-3</v>
      </c>
      <c r="M98" s="53">
        <f t="shared" ca="1" si="43"/>
        <v>4.3338423575013947E-2</v>
      </c>
      <c r="N98" s="53">
        <f t="shared" ca="1" si="44"/>
        <v>8.9034426427808065E-6</v>
      </c>
      <c r="O98" s="137">
        <f t="shared" ca="1" si="45"/>
        <v>1842.8825751544109</v>
      </c>
      <c r="P98" s="53">
        <f t="shared" ca="1" si="46"/>
        <v>21743.661702376725</v>
      </c>
      <c r="Q98" s="53">
        <f t="shared" ca="1" si="47"/>
        <v>4947.2416493311739</v>
      </c>
      <c r="R98" s="12">
        <f t="shared" ca="1" si="48"/>
        <v>-9.4358055526705328E-3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>
      <c r="A99" s="134">
        <v>10668</v>
      </c>
      <c r="B99" s="134">
        <v>5.4813144572542119E-2</v>
      </c>
      <c r="C99" s="134">
        <v>0.1</v>
      </c>
      <c r="D99" s="136">
        <f t="shared" si="34"/>
        <v>1.0668</v>
      </c>
      <c r="E99" s="136">
        <f t="shared" si="35"/>
        <v>5.4813144572542119E-2</v>
      </c>
      <c r="F99" s="53">
        <f t="shared" si="36"/>
        <v>0.10668</v>
      </c>
      <c r="G99" s="53">
        <f t="shared" si="37"/>
        <v>5.4813144572542121E-3</v>
      </c>
      <c r="H99" s="53">
        <f t="shared" si="38"/>
        <v>0.113806224</v>
      </c>
      <c r="I99" s="53">
        <f t="shared" si="39"/>
        <v>0.12140847976319999</v>
      </c>
      <c r="J99" s="53">
        <f t="shared" si="40"/>
        <v>0.12951856621138175</v>
      </c>
      <c r="K99" s="53">
        <f t="shared" si="41"/>
        <v>5.8474662629987937E-3</v>
      </c>
      <c r="L99" s="53">
        <f t="shared" si="42"/>
        <v>6.2380770093671128E-3</v>
      </c>
      <c r="M99" s="53">
        <f t="shared" ca="1" si="43"/>
        <v>4.3662998260767062E-2</v>
      </c>
      <c r="N99" s="53">
        <f t="shared" ca="1" si="44"/>
        <v>1.2432576277399092E-5</v>
      </c>
      <c r="O99" s="137">
        <f t="shared" ca="1" si="45"/>
        <v>1898.8436434206064</v>
      </c>
      <c r="P99" s="53">
        <f t="shared" ca="1" si="46"/>
        <v>21956.249878484523</v>
      </c>
      <c r="Q99" s="53">
        <f t="shared" ca="1" si="47"/>
        <v>4963.4186781016579</v>
      </c>
      <c r="R99" s="12">
        <f t="shared" ca="1" si="48"/>
        <v>1.1150146311775057E-2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>
      <c r="A100" s="134">
        <v>10911</v>
      </c>
      <c r="B100" s="134">
        <v>5.3675791308151179E-2</v>
      </c>
      <c r="C100" s="134">
        <v>1</v>
      </c>
      <c r="D100" s="136">
        <f t="shared" si="34"/>
        <v>1.0911</v>
      </c>
      <c r="E100" s="136">
        <f t="shared" si="35"/>
        <v>5.3675791308151179E-2</v>
      </c>
      <c r="F100" s="53">
        <f t="shared" si="36"/>
        <v>1.0911</v>
      </c>
      <c r="G100" s="53">
        <f t="shared" si="37"/>
        <v>5.3675791308151179E-2</v>
      </c>
      <c r="H100" s="53">
        <f t="shared" si="38"/>
        <v>1.1904992099999998</v>
      </c>
      <c r="I100" s="53">
        <f t="shared" si="39"/>
        <v>1.2989536880309998</v>
      </c>
      <c r="J100" s="53">
        <f t="shared" si="40"/>
        <v>1.4172883690106237</v>
      </c>
      <c r="K100" s="53">
        <f t="shared" si="41"/>
        <v>5.8565655896323746E-2</v>
      </c>
      <c r="L100" s="53">
        <f t="shared" si="42"/>
        <v>6.3900987148478833E-2</v>
      </c>
      <c r="M100" s="53">
        <f t="shared" ca="1" si="43"/>
        <v>4.4928702751501501E-2</v>
      </c>
      <c r="N100" s="53">
        <f t="shared" ca="1" si="44"/>
        <v>7.6511558217871747E-5</v>
      </c>
      <c r="O100" s="137">
        <f t="shared" ca="1" si="45"/>
        <v>210637.15553182675</v>
      </c>
      <c r="P100" s="53">
        <f t="shared" ca="1" si="46"/>
        <v>2265155.1272084988</v>
      </c>
      <c r="Q100" s="53">
        <f t="shared" ca="1" si="47"/>
        <v>499534.96364690148</v>
      </c>
      <c r="R100" s="12">
        <f t="shared" ca="1" si="48"/>
        <v>8.7470885566496778E-3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>
      <c r="A101" s="134">
        <v>11164.5</v>
      </c>
      <c r="B101" s="134">
        <v>4.6784567729781505E-2</v>
      </c>
      <c r="C101" s="134">
        <v>1</v>
      </c>
      <c r="D101" s="136">
        <f t="shared" si="34"/>
        <v>1.1164499999999999</v>
      </c>
      <c r="E101" s="136">
        <f t="shared" si="35"/>
        <v>4.6784567729781505E-2</v>
      </c>
      <c r="F101" s="53">
        <f t="shared" si="36"/>
        <v>1.1164499999999999</v>
      </c>
      <c r="G101" s="53">
        <f t="shared" si="37"/>
        <v>4.6784567729781505E-2</v>
      </c>
      <c r="H101" s="53">
        <f t="shared" si="38"/>
        <v>1.2464606024999998</v>
      </c>
      <c r="I101" s="53">
        <f t="shared" si="39"/>
        <v>1.3916109396611247</v>
      </c>
      <c r="J101" s="53">
        <f t="shared" si="40"/>
        <v>1.5536640335846625</v>
      </c>
      <c r="K101" s="53">
        <f t="shared" si="41"/>
        <v>5.2232630641914558E-2</v>
      </c>
      <c r="L101" s="53">
        <f t="shared" si="42"/>
        <v>5.8315120480165503E-2</v>
      </c>
      <c r="M101" s="53">
        <f t="shared" ca="1" si="43"/>
        <v>4.6238197587622952E-2</v>
      </c>
      <c r="N101" s="53">
        <f t="shared" ca="1" si="44"/>
        <v>2.9852033224235761E-7</v>
      </c>
      <c r="O101" s="137">
        <f t="shared" ca="1" si="45"/>
        <v>229902.56806497913</v>
      </c>
      <c r="P101" s="53">
        <f t="shared" ca="1" si="46"/>
        <v>2313437.8127183071</v>
      </c>
      <c r="Q101" s="53">
        <f t="shared" ca="1" si="47"/>
        <v>497494.06289676938</v>
      </c>
      <c r="R101" s="12">
        <f t="shared" ca="1" si="48"/>
        <v>5.4637014215855317E-4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>
      <c r="A102" s="134">
        <v>11226.5</v>
      </c>
      <c r="B102" s="134">
        <v>5.2748784916655127E-2</v>
      </c>
      <c r="C102" s="134">
        <v>0.1</v>
      </c>
      <c r="D102" s="136">
        <f t="shared" si="34"/>
        <v>1.1226499999999999</v>
      </c>
      <c r="E102" s="136">
        <f t="shared" si="35"/>
        <v>5.2748784916655127E-2</v>
      </c>
      <c r="F102" s="53">
        <f t="shared" si="36"/>
        <v>0.112265</v>
      </c>
      <c r="G102" s="53">
        <f t="shared" si="37"/>
        <v>5.2748784916655132E-3</v>
      </c>
      <c r="H102" s="53">
        <f t="shared" si="38"/>
        <v>0.12603430225000001</v>
      </c>
      <c r="I102" s="53">
        <f t="shared" si="39"/>
        <v>0.1414924094209625</v>
      </c>
      <c r="J102" s="53">
        <f t="shared" si="40"/>
        <v>0.15884645343644355</v>
      </c>
      <c r="K102" s="53">
        <f t="shared" si="41"/>
        <v>5.9218423386682879E-3</v>
      </c>
      <c r="L102" s="53">
        <f t="shared" si="42"/>
        <v>6.6481563015059527E-3</v>
      </c>
      <c r="M102" s="53">
        <f t="shared" ca="1" si="43"/>
        <v>4.6556774395384706E-2</v>
      </c>
      <c r="N102" s="53">
        <f t="shared" ca="1" si="44"/>
        <v>3.8340994295523584E-6</v>
      </c>
      <c r="O102" s="137">
        <f t="shared" ca="1" si="45"/>
        <v>2341.9065249750183</v>
      </c>
      <c r="P102" s="53">
        <f t="shared" ca="1" si="46"/>
        <v>23213.778174945954</v>
      </c>
      <c r="Q102" s="53">
        <f t="shared" ca="1" si="47"/>
        <v>4961.6198003730678</v>
      </c>
      <c r="R102" s="12">
        <f t="shared" ca="1" si="48"/>
        <v>6.1920105212704205E-3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>
      <c r="A103" s="134">
        <v>11255</v>
      </c>
      <c r="B103" s="134">
        <v>4.8015253910183436E-2</v>
      </c>
      <c r="C103" s="134">
        <v>1</v>
      </c>
      <c r="D103" s="136">
        <f t="shared" si="34"/>
        <v>1.1254999999999999</v>
      </c>
      <c r="E103" s="136">
        <f t="shared" si="35"/>
        <v>4.8015253910183436E-2</v>
      </c>
      <c r="F103" s="53">
        <f t="shared" si="36"/>
        <v>1.1254999999999999</v>
      </c>
      <c r="G103" s="53">
        <f t="shared" si="37"/>
        <v>4.8015253910183436E-2</v>
      </c>
      <c r="H103" s="53">
        <f t="shared" si="38"/>
        <v>1.2667502499999999</v>
      </c>
      <c r="I103" s="53">
        <f t="shared" si="39"/>
        <v>1.4257274063749998</v>
      </c>
      <c r="J103" s="53">
        <f t="shared" si="40"/>
        <v>1.6046561958750623</v>
      </c>
      <c r="K103" s="53">
        <f t="shared" si="41"/>
        <v>5.4041168275911454E-2</v>
      </c>
      <c r="L103" s="53">
        <f t="shared" si="42"/>
        <v>6.0823334894538339E-2</v>
      </c>
      <c r="M103" s="53">
        <f t="shared" ca="1" si="43"/>
        <v>4.6702993579256863E-2</v>
      </c>
      <c r="N103" s="53">
        <f t="shared" ca="1" si="44"/>
        <v>1.7220271761235202E-6</v>
      </c>
      <c r="O103" s="137">
        <f t="shared" ca="1" si="45"/>
        <v>236102.02886694169</v>
      </c>
      <c r="P103" s="53">
        <f t="shared" ca="1" si="46"/>
        <v>2324511.7200036193</v>
      </c>
      <c r="Q103" s="53">
        <f t="shared" ca="1" si="47"/>
        <v>495440.45971502893</v>
      </c>
      <c r="R103" s="12">
        <f t="shared" ca="1" si="48"/>
        <v>1.3122603309265735E-3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>
      <c r="A104" s="134">
        <v>11274</v>
      </c>
      <c r="B104" s="134">
        <v>4.2693704850918071E-2</v>
      </c>
      <c r="C104" s="134">
        <v>0.1</v>
      </c>
      <c r="D104" s="136">
        <f t="shared" si="34"/>
        <v>1.1274</v>
      </c>
      <c r="E104" s="136">
        <f t="shared" si="35"/>
        <v>4.2693704850918071E-2</v>
      </c>
      <c r="F104" s="53">
        <f t="shared" si="36"/>
        <v>0.11274000000000001</v>
      </c>
      <c r="G104" s="53">
        <f t="shared" si="37"/>
        <v>4.2693704850918076E-3</v>
      </c>
      <c r="H104" s="53">
        <f t="shared" si="38"/>
        <v>0.12710307600000001</v>
      </c>
      <c r="I104" s="53">
        <f t="shared" si="39"/>
        <v>0.14329600788240002</v>
      </c>
      <c r="J104" s="53">
        <f t="shared" si="40"/>
        <v>0.16155191928661777</v>
      </c>
      <c r="K104" s="53">
        <f t="shared" si="41"/>
        <v>4.8132882848925035E-3</v>
      </c>
      <c r="L104" s="53">
        <f t="shared" si="42"/>
        <v>5.4265012123878081E-3</v>
      </c>
      <c r="M104" s="53">
        <f t="shared" ca="1" si="43"/>
        <v>4.6800394872395665E-2</v>
      </c>
      <c r="N104" s="53">
        <f t="shared" ca="1" si="44"/>
        <v>1.6864902932503638E-6</v>
      </c>
      <c r="O104" s="137">
        <f t="shared" ca="1" si="45"/>
        <v>2373.5496764014879</v>
      </c>
      <c r="P104" s="53">
        <f t="shared" ca="1" si="46"/>
        <v>23264.19966966303</v>
      </c>
      <c r="Q104" s="53">
        <f t="shared" ca="1" si="47"/>
        <v>4949.2134259989343</v>
      </c>
      <c r="R104" s="12">
        <f t="shared" ca="1" si="48"/>
        <v>-4.1066900214775937E-3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>
      <c r="A105" s="134">
        <v>11415</v>
      </c>
      <c r="B105" s="134">
        <v>4.8101675497624632E-2</v>
      </c>
      <c r="C105" s="134">
        <v>1</v>
      </c>
      <c r="D105" s="136">
        <f t="shared" si="34"/>
        <v>1.1415</v>
      </c>
      <c r="E105" s="136">
        <f t="shared" si="35"/>
        <v>4.8101675497624632E-2</v>
      </c>
      <c r="F105" s="53">
        <f t="shared" si="36"/>
        <v>1.1415</v>
      </c>
      <c r="G105" s="53">
        <f t="shared" si="37"/>
        <v>4.8101675497624632E-2</v>
      </c>
      <c r="H105" s="53">
        <f t="shared" si="38"/>
        <v>1.3030222499999999</v>
      </c>
      <c r="I105" s="53">
        <f t="shared" si="39"/>
        <v>1.4873998983749999</v>
      </c>
      <c r="J105" s="53">
        <f t="shared" si="40"/>
        <v>1.6978669839950622</v>
      </c>
      <c r="K105" s="53">
        <f t="shared" si="41"/>
        <v>5.4908062580538514E-2</v>
      </c>
      <c r="L105" s="53">
        <f t="shared" si="42"/>
        <v>6.2677553435684707E-2</v>
      </c>
      <c r="M105" s="53">
        <f t="shared" ca="1" si="43"/>
        <v>4.7521261142280627E-2</v>
      </c>
      <c r="N105" s="53">
        <f t="shared" ca="1" si="44"/>
        <v>3.3688082388939752E-7</v>
      </c>
      <c r="O105" s="137">
        <f t="shared" ca="1" si="45"/>
        <v>246103.95728497586</v>
      </c>
      <c r="P105" s="53">
        <f t="shared" ca="1" si="46"/>
        <v>2336039.6956333499</v>
      </c>
      <c r="Q105" s="53">
        <f t="shared" ca="1" si="47"/>
        <v>490121.8932507115</v>
      </c>
      <c r="R105" s="12">
        <f t="shared" ca="1" si="48"/>
        <v>5.8041435534400554E-4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>
      <c r="A106" s="134">
        <v>11417.5</v>
      </c>
      <c r="B106" s="134">
        <v>4.7620588019381162E-2</v>
      </c>
      <c r="C106" s="134">
        <v>1</v>
      </c>
      <c r="D106" s="136">
        <f t="shared" si="34"/>
        <v>1.14175</v>
      </c>
      <c r="E106" s="136">
        <f t="shared" si="35"/>
        <v>4.7620588019381162E-2</v>
      </c>
      <c r="F106" s="53">
        <f t="shared" si="36"/>
        <v>1.14175</v>
      </c>
      <c r="G106" s="53">
        <f t="shared" si="37"/>
        <v>4.7620588019381162E-2</v>
      </c>
      <c r="H106" s="53">
        <f t="shared" si="38"/>
        <v>1.3035930625000001</v>
      </c>
      <c r="I106" s="53">
        <f t="shared" si="39"/>
        <v>1.4883773791093751</v>
      </c>
      <c r="J106" s="53">
        <f t="shared" si="40"/>
        <v>1.6993548725981291</v>
      </c>
      <c r="K106" s="53">
        <f t="shared" si="41"/>
        <v>5.4370806371128441E-2</v>
      </c>
      <c r="L106" s="53">
        <f t="shared" si="42"/>
        <v>6.2077868174235898E-2</v>
      </c>
      <c r="M106" s="53">
        <f t="shared" ca="1" si="43"/>
        <v>4.753401138887782E-2</v>
      </c>
      <c r="N106" s="53">
        <f t="shared" ca="1" si="44"/>
        <v>7.4955129493121935E-9</v>
      </c>
      <c r="O106" s="137">
        <f t="shared" ca="1" si="45"/>
        <v>246250.1336147236</v>
      </c>
      <c r="P106" s="53">
        <f t="shared" ca="1" si="46"/>
        <v>2336137.8629260091</v>
      </c>
      <c r="Q106" s="53">
        <f t="shared" ca="1" si="47"/>
        <v>490021.8211562073</v>
      </c>
      <c r="R106" s="12">
        <f t="shared" ca="1" si="48"/>
        <v>8.6576630503341911E-5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>
      <c r="A107" s="134">
        <v>11477</v>
      </c>
      <c r="B107" s="134">
        <v>4.709417676308638E-2</v>
      </c>
      <c r="C107" s="134">
        <v>1</v>
      </c>
      <c r="D107" s="136">
        <f t="shared" si="34"/>
        <v>1.1476999999999999</v>
      </c>
      <c r="E107" s="136">
        <f t="shared" si="35"/>
        <v>4.709417676308638E-2</v>
      </c>
      <c r="F107" s="53">
        <f t="shared" si="36"/>
        <v>1.1476999999999999</v>
      </c>
      <c r="G107" s="53">
        <f t="shared" si="37"/>
        <v>4.709417676308638E-2</v>
      </c>
      <c r="H107" s="53">
        <f t="shared" si="38"/>
        <v>1.3172152899999998</v>
      </c>
      <c r="I107" s="53">
        <f t="shared" si="39"/>
        <v>1.5117679883329997</v>
      </c>
      <c r="J107" s="53">
        <f t="shared" si="40"/>
        <v>1.7350561202097836</v>
      </c>
      <c r="K107" s="53">
        <f t="shared" si="41"/>
        <v>5.4049986670994234E-2</v>
      </c>
      <c r="L107" s="53">
        <f t="shared" si="42"/>
        <v>6.2033169702300078E-2</v>
      </c>
      <c r="M107" s="53">
        <f t="shared" ca="1" si="43"/>
        <v>4.7837147764837676E-2</v>
      </c>
      <c r="N107" s="53">
        <f t="shared" ca="1" si="44"/>
        <v>5.5200590944332361E-7</v>
      </c>
      <c r="O107" s="137">
        <f t="shared" ca="1" si="45"/>
        <v>249634.49908180197</v>
      </c>
      <c r="P107" s="53">
        <f t="shared" ca="1" si="46"/>
        <v>2337728.2687183679</v>
      </c>
      <c r="Q107" s="53">
        <f t="shared" ca="1" si="47"/>
        <v>487487.35250488587</v>
      </c>
      <c r="R107" s="12">
        <f t="shared" ca="1" si="48"/>
        <v>-7.4297100175129555E-4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>
      <c r="A108" s="134">
        <v>12221.5</v>
      </c>
      <c r="B108" s="134">
        <v>4.7081489310661293E-2</v>
      </c>
      <c r="C108" s="134">
        <v>0.1</v>
      </c>
      <c r="D108" s="136">
        <f t="shared" si="34"/>
        <v>1.2221500000000001</v>
      </c>
      <c r="E108" s="136">
        <f t="shared" si="35"/>
        <v>4.7081489310661293E-2</v>
      </c>
      <c r="F108" s="53">
        <f t="shared" si="36"/>
        <v>0.12221500000000002</v>
      </c>
      <c r="G108" s="53">
        <f t="shared" si="37"/>
        <v>4.7081489310661293E-3</v>
      </c>
      <c r="H108" s="53">
        <f t="shared" si="38"/>
        <v>0.14936506225000004</v>
      </c>
      <c r="I108" s="53">
        <f t="shared" si="39"/>
        <v>0.18254651082883755</v>
      </c>
      <c r="J108" s="53">
        <f t="shared" si="40"/>
        <v>0.22309921820946382</v>
      </c>
      <c r="K108" s="53">
        <f t="shared" si="41"/>
        <v>5.7540642161024698E-3</v>
      </c>
      <c r="L108" s="53">
        <f t="shared" si="42"/>
        <v>7.0323295817096339E-3</v>
      </c>
      <c r="M108" s="53">
        <f t="shared" ca="1" si="43"/>
        <v>5.1578332493788653E-2</v>
      </c>
      <c r="N108" s="53">
        <f t="shared" ca="1" si="44"/>
        <v>2.0221598613639017E-6</v>
      </c>
      <c r="O108" s="137">
        <f t="shared" ca="1" si="45"/>
        <v>2753.2398510605717</v>
      </c>
      <c r="P108" s="53">
        <f t="shared" ca="1" si="46"/>
        <v>22375.963076132994</v>
      </c>
      <c r="Q108" s="53">
        <f t="shared" ca="1" si="47"/>
        <v>4322.0566740271652</v>
      </c>
      <c r="R108" s="12">
        <f t="shared" ca="1" si="48"/>
        <v>-4.4968431831273609E-3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>
      <c r="A109" s="134">
        <v>12236</v>
      </c>
      <c r="B109" s="134">
        <v>5.2034768908458373E-2</v>
      </c>
      <c r="C109" s="134">
        <v>1</v>
      </c>
      <c r="D109" s="136">
        <f t="shared" si="34"/>
        <v>1.2236</v>
      </c>
      <c r="E109" s="136">
        <f t="shared" si="35"/>
        <v>5.2034768908458373E-2</v>
      </c>
      <c r="F109" s="53">
        <f t="shared" si="36"/>
        <v>1.2236</v>
      </c>
      <c r="G109" s="53">
        <f t="shared" si="37"/>
        <v>5.2034768908458373E-2</v>
      </c>
      <c r="H109" s="53">
        <f t="shared" si="38"/>
        <v>1.4971969600000001</v>
      </c>
      <c r="I109" s="53">
        <f t="shared" si="39"/>
        <v>1.8319702002560001</v>
      </c>
      <c r="J109" s="53">
        <f t="shared" si="40"/>
        <v>2.2415987370332418</v>
      </c>
      <c r="K109" s="53">
        <f t="shared" si="41"/>
        <v>6.3669743236389673E-2</v>
      </c>
      <c r="L109" s="53">
        <f t="shared" si="42"/>
        <v>7.79062978240464E-2</v>
      </c>
      <c r="M109" s="53">
        <f t="shared" ca="1" si="43"/>
        <v>5.1650243247699054E-2</v>
      </c>
      <c r="N109" s="53">
        <f t="shared" ca="1" si="44"/>
        <v>1.4785998378239083E-7</v>
      </c>
      <c r="O109" s="137">
        <f t="shared" ca="1" si="45"/>
        <v>275500.0169877882</v>
      </c>
      <c r="P109" s="53">
        <f t="shared" ca="1" si="46"/>
        <v>2233490.4397049802</v>
      </c>
      <c r="Q109" s="53">
        <f t="shared" ca="1" si="47"/>
        <v>430725.11999950901</v>
      </c>
      <c r="R109" s="12">
        <f t="shared" ca="1" si="48"/>
        <v>3.8452566075931893E-4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>
      <c r="A110" s="134">
        <v>12250</v>
      </c>
      <c r="B110" s="134">
        <v>4.9503863894413254E-2</v>
      </c>
      <c r="C110" s="134">
        <v>1</v>
      </c>
      <c r="D110" s="136">
        <f t="shared" si="34"/>
        <v>1.2250000000000001</v>
      </c>
      <c r="E110" s="136">
        <f t="shared" si="35"/>
        <v>4.9503863894413254E-2</v>
      </c>
      <c r="F110" s="53">
        <f t="shared" si="36"/>
        <v>1.2250000000000001</v>
      </c>
      <c r="G110" s="53">
        <f t="shared" si="37"/>
        <v>4.9503863894413254E-2</v>
      </c>
      <c r="H110" s="53">
        <f t="shared" si="38"/>
        <v>1.5006250000000003</v>
      </c>
      <c r="I110" s="53">
        <f t="shared" si="39"/>
        <v>1.8382656250000005</v>
      </c>
      <c r="J110" s="53">
        <f t="shared" si="40"/>
        <v>2.2518753906250009</v>
      </c>
      <c r="K110" s="53">
        <f t="shared" si="41"/>
        <v>6.0642233270656237E-2</v>
      </c>
      <c r="L110" s="53">
        <f t="shared" si="42"/>
        <v>7.4286735756553895E-2</v>
      </c>
      <c r="M110" s="53">
        <f t="shared" ca="1" si="43"/>
        <v>5.1719639764265489E-2</v>
      </c>
      <c r="N110" s="53">
        <f t="shared" ca="1" si="44"/>
        <v>4.909662705419429E-6</v>
      </c>
      <c r="O110" s="137">
        <f t="shared" ca="1" si="45"/>
        <v>275657.82214270596</v>
      </c>
      <c r="P110" s="53">
        <f t="shared" ca="1" si="46"/>
        <v>2229450.8788578198</v>
      </c>
      <c r="Q110" s="53">
        <f t="shared" ca="1" si="47"/>
        <v>429282.22737109248</v>
      </c>
      <c r="R110" s="12">
        <f t="shared" ca="1" si="48"/>
        <v>-2.2157758698522351E-3</v>
      </c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>
      <c r="A111" s="134">
        <v>12259.5</v>
      </c>
      <c r="B111" s="134">
        <v>4.8911694117166137E-2</v>
      </c>
      <c r="C111" s="134">
        <v>1</v>
      </c>
      <c r="D111" s="136">
        <f t="shared" si="34"/>
        <v>1.2259500000000001</v>
      </c>
      <c r="E111" s="136">
        <f t="shared" si="35"/>
        <v>4.8911694117166137E-2</v>
      </c>
      <c r="F111" s="53">
        <f t="shared" si="36"/>
        <v>1.2259500000000001</v>
      </c>
      <c r="G111" s="53">
        <f t="shared" si="37"/>
        <v>4.8911694117166137E-2</v>
      </c>
      <c r="H111" s="53">
        <f t="shared" si="38"/>
        <v>1.5029534025000002</v>
      </c>
      <c r="I111" s="53">
        <f t="shared" si="39"/>
        <v>1.8425457237948755</v>
      </c>
      <c r="J111" s="53">
        <f t="shared" si="40"/>
        <v>2.2588689300863276</v>
      </c>
      <c r="K111" s="53">
        <f t="shared" si="41"/>
        <v>5.9963291402939829E-2</v>
      </c>
      <c r="L111" s="53">
        <f t="shared" si="42"/>
        <v>7.3511997095434087E-2</v>
      </c>
      <c r="M111" s="53">
        <f t="shared" ca="1" si="43"/>
        <v>5.1766710922647369E-2</v>
      </c>
      <c r="N111" s="53">
        <f t="shared" ca="1" si="44"/>
        <v>8.15112095958026E-6</v>
      </c>
      <c r="O111" s="137">
        <f t="shared" ca="1" si="45"/>
        <v>275758.09692582733</v>
      </c>
      <c r="P111" s="53">
        <f t="shared" ca="1" si="46"/>
        <v>2226667.7386125554</v>
      </c>
      <c r="Q111" s="53">
        <f t="shared" ca="1" si="47"/>
        <v>428295.66510863631</v>
      </c>
      <c r="R111" s="12">
        <f t="shared" ca="1" si="48"/>
        <v>-2.8550168054812322E-3</v>
      </c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>
      <c r="A112" s="134">
        <v>12293</v>
      </c>
      <c r="B112" s="134">
        <v>4.798289491780202E-2</v>
      </c>
      <c r="C112" s="134">
        <v>1</v>
      </c>
      <c r="D112" s="136">
        <f t="shared" si="34"/>
        <v>1.2293000000000001</v>
      </c>
      <c r="E112" s="136">
        <f t="shared" si="35"/>
        <v>4.798289491780202E-2</v>
      </c>
      <c r="F112" s="53">
        <f t="shared" si="36"/>
        <v>1.2293000000000001</v>
      </c>
      <c r="G112" s="53">
        <f t="shared" si="37"/>
        <v>4.798289491780202E-2</v>
      </c>
      <c r="H112" s="53">
        <f t="shared" si="38"/>
        <v>1.51117849</v>
      </c>
      <c r="I112" s="53">
        <f t="shared" si="39"/>
        <v>1.857691717757</v>
      </c>
      <c r="J112" s="53">
        <f t="shared" si="40"/>
        <v>2.2836604286386804</v>
      </c>
      <c r="K112" s="53">
        <f t="shared" si="41"/>
        <v>5.8985372722454028E-2</v>
      </c>
      <c r="L112" s="53">
        <f t="shared" si="42"/>
        <v>7.2510718687712736E-2</v>
      </c>
      <c r="M112" s="53">
        <f t="shared" ca="1" si="43"/>
        <v>5.1932573934361043E-2</v>
      </c>
      <c r="N112" s="53">
        <f t="shared" ca="1" si="44"/>
        <v>1.5599964333846647E-5</v>
      </c>
      <c r="O112" s="137">
        <f t="shared" ca="1" si="45"/>
        <v>276067.72734954394</v>
      </c>
      <c r="P112" s="53">
        <f t="shared" ca="1" si="46"/>
        <v>2216583.517176874</v>
      </c>
      <c r="Q112" s="53">
        <f t="shared" ca="1" si="47"/>
        <v>424769.01751004806</v>
      </c>
      <c r="R112" s="12">
        <f t="shared" ca="1" si="48"/>
        <v>-3.9496790165590226E-3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>
      <c r="A113" s="134">
        <v>12307.5</v>
      </c>
      <c r="B113" s="134">
        <v>4.7438310215703605E-2</v>
      </c>
      <c r="C113" s="134">
        <v>0.1</v>
      </c>
      <c r="D113" s="136">
        <f t="shared" si="34"/>
        <v>1.23075</v>
      </c>
      <c r="E113" s="136">
        <f t="shared" si="35"/>
        <v>4.7438310215703605E-2</v>
      </c>
      <c r="F113" s="53">
        <f t="shared" si="36"/>
        <v>0.123075</v>
      </c>
      <c r="G113" s="53">
        <f t="shared" si="37"/>
        <v>4.7438310215703605E-3</v>
      </c>
      <c r="H113" s="53">
        <f t="shared" si="38"/>
        <v>0.15147455625</v>
      </c>
      <c r="I113" s="53">
        <f t="shared" si="39"/>
        <v>0.18642731010468749</v>
      </c>
      <c r="J113" s="53">
        <f t="shared" si="40"/>
        <v>0.22944541191134413</v>
      </c>
      <c r="K113" s="53">
        <f t="shared" si="41"/>
        <v>5.8384700297977208E-3</v>
      </c>
      <c r="L113" s="53">
        <f t="shared" si="42"/>
        <v>7.1856969891735453E-3</v>
      </c>
      <c r="M113" s="53">
        <f t="shared" ca="1" si="43"/>
        <v>5.2004305108752348E-2</v>
      </c>
      <c r="N113" s="53">
        <f t="shared" ca="1" si="44"/>
        <v>2.0848309363347202E-6</v>
      </c>
      <c r="O113" s="137">
        <f t="shared" ca="1" si="45"/>
        <v>2761.8048128486334</v>
      </c>
      <c r="P113" s="53">
        <f t="shared" ca="1" si="46"/>
        <v>22120.887907667704</v>
      </c>
      <c r="Q113" s="53">
        <f t="shared" ca="1" si="47"/>
        <v>4232.1969787295066</v>
      </c>
      <c r="R113" s="12">
        <f t="shared" ca="1" si="48"/>
        <v>-4.5659948930487429E-3</v>
      </c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>
      <c r="A114" s="134">
        <v>12367</v>
      </c>
      <c r="B114" s="134">
        <v>5.1418505912302188E-2</v>
      </c>
      <c r="C114" s="134">
        <v>1</v>
      </c>
      <c r="D114" s="136">
        <f t="shared" si="34"/>
        <v>1.2366999999999999</v>
      </c>
      <c r="E114" s="136">
        <f t="shared" si="35"/>
        <v>5.1418505912302188E-2</v>
      </c>
      <c r="F114" s="53">
        <f t="shared" si="36"/>
        <v>1.2366999999999999</v>
      </c>
      <c r="G114" s="53">
        <f t="shared" si="37"/>
        <v>5.1418505912302188E-2</v>
      </c>
      <c r="H114" s="53">
        <f t="shared" si="38"/>
        <v>1.5294268899999999</v>
      </c>
      <c r="I114" s="53">
        <f t="shared" si="39"/>
        <v>1.8914422348629998</v>
      </c>
      <c r="J114" s="53">
        <f t="shared" si="40"/>
        <v>2.3391466118550714</v>
      </c>
      <c r="K114" s="53">
        <f t="shared" si="41"/>
        <v>6.3589266261744118E-2</v>
      </c>
      <c r="L114" s="53">
        <f t="shared" si="42"/>
        <v>7.8640845585898941E-2</v>
      </c>
      <c r="M114" s="53">
        <f t="shared" ca="1" si="43"/>
        <v>5.2298268942215557E-2</v>
      </c>
      <c r="N114" s="53">
        <f t="shared" ca="1" si="44"/>
        <v>7.7398298880235157E-7</v>
      </c>
      <c r="O114" s="137">
        <f t="shared" ca="1" si="45"/>
        <v>276508.44070069655</v>
      </c>
      <c r="P114" s="53">
        <f t="shared" ca="1" si="46"/>
        <v>2192829.6359998849</v>
      </c>
      <c r="Q114" s="53">
        <f t="shared" ca="1" si="47"/>
        <v>416719.88731696358</v>
      </c>
      <c r="R114" s="12">
        <f t="shared" ca="1" si="48"/>
        <v>-8.7976302991336908E-4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>
      <c r="A115" s="134">
        <v>12369.5</v>
      </c>
      <c r="B115" s="134">
        <v>5.3442202677708446E-2</v>
      </c>
      <c r="C115" s="134">
        <v>1</v>
      </c>
      <c r="D115" s="136">
        <f t="shared" si="34"/>
        <v>1.23695</v>
      </c>
      <c r="E115" s="136">
        <f t="shared" si="35"/>
        <v>5.3442202677708446E-2</v>
      </c>
      <c r="F115" s="53">
        <f t="shared" si="36"/>
        <v>1.23695</v>
      </c>
      <c r="G115" s="53">
        <f t="shared" si="37"/>
        <v>5.3442202677708446E-2</v>
      </c>
      <c r="H115" s="53">
        <f t="shared" si="38"/>
        <v>1.5300453025</v>
      </c>
      <c r="I115" s="53">
        <f t="shared" si="39"/>
        <v>1.8925895369273751</v>
      </c>
      <c r="J115" s="53">
        <f t="shared" si="40"/>
        <v>2.3410386277023165</v>
      </c>
      <c r="K115" s="53">
        <f t="shared" si="41"/>
        <v>6.6105332602191466E-2</v>
      </c>
      <c r="L115" s="53">
        <f t="shared" si="42"/>
        <v>8.176899116228073E-2</v>
      </c>
      <c r="M115" s="53">
        <f t="shared" ca="1" si="43"/>
        <v>5.2310606939711762E-2</v>
      </c>
      <c r="N115" s="53">
        <f t="shared" ca="1" si="44"/>
        <v>1.2805089142522593E-6</v>
      </c>
      <c r="O115" s="137">
        <f t="shared" ca="1" si="45"/>
        <v>276517.47416091221</v>
      </c>
      <c r="P115" s="53">
        <f t="shared" ca="1" si="46"/>
        <v>2191991.8979083197</v>
      </c>
      <c r="Q115" s="53">
        <f t="shared" ca="1" si="47"/>
        <v>416441.83840742358</v>
      </c>
      <c r="R115" s="12">
        <f t="shared" ca="1" si="48"/>
        <v>1.1315957379966837E-3</v>
      </c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>
      <c r="A116" s="134">
        <v>12379</v>
      </c>
      <c r="B116" s="134">
        <v>5.2352367286467673E-2</v>
      </c>
      <c r="C116" s="134">
        <v>1</v>
      </c>
      <c r="D116" s="136">
        <f t="shared" si="34"/>
        <v>1.2379</v>
      </c>
      <c r="E116" s="136">
        <f t="shared" si="35"/>
        <v>5.2352367286467673E-2</v>
      </c>
      <c r="F116" s="53">
        <f t="shared" si="36"/>
        <v>1.2379</v>
      </c>
      <c r="G116" s="53">
        <f t="shared" si="37"/>
        <v>5.2352367286467673E-2</v>
      </c>
      <c r="H116" s="53">
        <f t="shared" si="38"/>
        <v>1.53239641</v>
      </c>
      <c r="I116" s="53">
        <f t="shared" si="39"/>
        <v>1.8969535159390001</v>
      </c>
      <c r="J116" s="53">
        <f t="shared" si="40"/>
        <v>2.3482387573808881</v>
      </c>
      <c r="K116" s="53">
        <f t="shared" si="41"/>
        <v>6.4806995463918327E-2</v>
      </c>
      <c r="L116" s="53">
        <f t="shared" si="42"/>
        <v>8.0224579684784497E-2</v>
      </c>
      <c r="M116" s="53">
        <f t="shared" ca="1" si="43"/>
        <v>5.2357481457004647E-2</v>
      </c>
      <c r="N116" s="53">
        <f t="shared" ca="1" si="44"/>
        <v>2.6154740281252305E-11</v>
      </c>
      <c r="O116" s="137">
        <f t="shared" ca="1" si="45"/>
        <v>276548.30846954521</v>
      </c>
      <c r="P116" s="53">
        <f t="shared" ca="1" si="46"/>
        <v>2188787.6301633492</v>
      </c>
      <c r="Q116" s="53">
        <f t="shared" ca="1" si="47"/>
        <v>415381.65574811643</v>
      </c>
      <c r="R116" s="12">
        <f t="shared" ca="1" si="48"/>
        <v>-5.1141705369739388E-6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>
      <c r="A117" s="134">
        <v>12979</v>
      </c>
      <c r="B117" s="134">
        <v>5.5613659442802173E-2</v>
      </c>
      <c r="C117" s="134">
        <v>1</v>
      </c>
      <c r="D117" s="136">
        <f t="shared" ref="D117:D148" si="49">A117/A$18</f>
        <v>1.2979000000000001</v>
      </c>
      <c r="E117" s="136">
        <f t="shared" ref="E117:E148" si="50">B117/B$18</f>
        <v>5.5613659442802173E-2</v>
      </c>
      <c r="F117" s="53">
        <f t="shared" ref="F117:F148" si="51">$C117*D117</f>
        <v>1.2979000000000001</v>
      </c>
      <c r="G117" s="53">
        <f t="shared" ref="G117:G148" si="52">$C117*E117</f>
        <v>5.5613659442802173E-2</v>
      </c>
      <c r="H117" s="53">
        <f t="shared" ref="H117:H148" si="53">C117*D117*D117</f>
        <v>1.6845444100000002</v>
      </c>
      <c r="I117" s="53">
        <f t="shared" ref="I117:I148" si="54">C117*D117*D117*D117</f>
        <v>2.1863701897390002</v>
      </c>
      <c r="J117" s="53">
        <f t="shared" ref="J117:J148" si="55">C117*D117*D117*D117*D117</f>
        <v>2.8376898692622485</v>
      </c>
      <c r="K117" s="53">
        <f t="shared" ref="K117:K148" si="56">C117*E117*D117</f>
        <v>7.2180968590812938E-2</v>
      </c>
      <c r="L117" s="53">
        <f t="shared" ref="L117:L148" si="57">C117*E117*D117*D117</f>
        <v>9.3683679134016123E-2</v>
      </c>
      <c r="M117" s="53">
        <f t="shared" ref="M117:M148" ca="1" si="58">+E$4+E$5*D117+E$6*D117^2</f>
        <v>5.5286305122955126E-2</v>
      </c>
      <c r="N117" s="53">
        <f t="shared" ref="N117:N148" ca="1" si="59">C117*(M117-E117)^2</f>
        <v>1.0716085072252249E-7</v>
      </c>
      <c r="O117" s="137">
        <f t="shared" ref="O117:O148" ca="1" si="60">(C117*O$1-O$2*F117+O$3*H117)^2</f>
        <v>267364.38797791209</v>
      </c>
      <c r="P117" s="53">
        <f t="shared" ref="P117:P148" ca="1" si="61">(-C117*O$2+O$4*F117-O$5*H117)^2</f>
        <v>1923447.6011965408</v>
      </c>
      <c r="Q117" s="53">
        <f t="shared" ref="Q117:Q148" ca="1" si="62">+(C117*O$3-F117*O$5+H117*O$6)^2</f>
        <v>338177.83801085554</v>
      </c>
      <c r="R117" s="12">
        <f t="shared" ref="R117:R148" ca="1" si="63">+E117-M117</f>
        <v>3.273543198470466E-4</v>
      </c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>
      <c r="A118" s="134">
        <v>12979</v>
      </c>
      <c r="B118" s="134">
        <v>5.5713659447551918E-2</v>
      </c>
      <c r="C118" s="134">
        <v>1</v>
      </c>
      <c r="D118" s="136">
        <f t="shared" si="49"/>
        <v>1.2979000000000001</v>
      </c>
      <c r="E118" s="136">
        <f t="shared" si="50"/>
        <v>5.5713659447551918E-2</v>
      </c>
      <c r="F118" s="53">
        <f t="shared" si="51"/>
        <v>1.2979000000000001</v>
      </c>
      <c r="G118" s="53">
        <f t="shared" si="52"/>
        <v>5.5713659447551918E-2</v>
      </c>
      <c r="H118" s="53">
        <f t="shared" si="53"/>
        <v>1.6845444100000002</v>
      </c>
      <c r="I118" s="53">
        <f t="shared" si="54"/>
        <v>2.1863701897390002</v>
      </c>
      <c r="J118" s="53">
        <f t="shared" si="55"/>
        <v>2.8376898692622485</v>
      </c>
      <c r="K118" s="53">
        <f t="shared" si="56"/>
        <v>7.2310758596977637E-2</v>
      </c>
      <c r="L118" s="53">
        <f t="shared" si="57"/>
        <v>9.3852133583017278E-2</v>
      </c>
      <c r="M118" s="53">
        <f t="shared" ca="1" si="58"/>
        <v>5.5286305122955126E-2</v>
      </c>
      <c r="N118" s="53">
        <f t="shared" ca="1" si="59"/>
        <v>1.8263171875158004E-7</v>
      </c>
      <c r="O118" s="137">
        <f t="shared" ca="1" si="60"/>
        <v>267364.38797791209</v>
      </c>
      <c r="P118" s="53">
        <f t="shared" ca="1" si="61"/>
        <v>1923447.6011965408</v>
      </c>
      <c r="Q118" s="53">
        <f t="shared" ca="1" si="62"/>
        <v>338177.83801085554</v>
      </c>
      <c r="R118" s="12">
        <f t="shared" ca="1" si="63"/>
        <v>4.2735432459679173E-4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>
      <c r="A119" s="134">
        <v>12993</v>
      </c>
      <c r="B119" s="134">
        <v>5.5203421719909787E-2</v>
      </c>
      <c r="C119" s="134">
        <v>1</v>
      </c>
      <c r="D119" s="136">
        <f t="shared" si="49"/>
        <v>1.2992999999999999</v>
      </c>
      <c r="E119" s="136">
        <f t="shared" si="50"/>
        <v>5.5203421719909787E-2</v>
      </c>
      <c r="F119" s="53">
        <f t="shared" si="51"/>
        <v>1.2992999999999999</v>
      </c>
      <c r="G119" s="53">
        <f t="shared" si="52"/>
        <v>5.5203421719909787E-2</v>
      </c>
      <c r="H119" s="53">
        <f t="shared" si="53"/>
        <v>1.6881804899999997</v>
      </c>
      <c r="I119" s="53">
        <f t="shared" si="54"/>
        <v>2.1934529106569993</v>
      </c>
      <c r="J119" s="53">
        <f t="shared" si="55"/>
        <v>2.849953366816639</v>
      </c>
      <c r="K119" s="53">
        <f t="shared" si="56"/>
        <v>7.172580584067878E-2</v>
      </c>
      <c r="L119" s="53">
        <f t="shared" si="57"/>
        <v>9.3193339528793925E-2</v>
      </c>
      <c r="M119" s="53">
        <f t="shared" ca="1" si="58"/>
        <v>5.5353899868450823E-2</v>
      </c>
      <c r="N119" s="53">
        <f t="shared" ca="1" si="59"/>
        <v>2.2643673188338136E-8</v>
      </c>
      <c r="O119" s="137">
        <f t="shared" ca="1" si="60"/>
        <v>266893.05243049451</v>
      </c>
      <c r="P119" s="53">
        <f t="shared" ca="1" si="61"/>
        <v>1915885.8486195689</v>
      </c>
      <c r="Q119" s="53">
        <f t="shared" ca="1" si="62"/>
        <v>336169.63990425982</v>
      </c>
      <c r="R119" s="12">
        <f t="shared" ca="1" si="63"/>
        <v>-1.5047814854103614E-4</v>
      </c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>
      <c r="A120" s="134">
        <v>12995.5</v>
      </c>
      <c r="B120" s="134">
        <v>5.5530203187999311E-2</v>
      </c>
      <c r="C120" s="134">
        <v>1</v>
      </c>
      <c r="D120" s="136">
        <f t="shared" si="49"/>
        <v>1.29955</v>
      </c>
      <c r="E120" s="136">
        <f t="shared" si="50"/>
        <v>5.5530203187999311E-2</v>
      </c>
      <c r="F120" s="53">
        <f t="shared" si="51"/>
        <v>1.29955</v>
      </c>
      <c r="G120" s="53">
        <f t="shared" si="52"/>
        <v>5.5530203187999311E-2</v>
      </c>
      <c r="H120" s="53">
        <f t="shared" si="53"/>
        <v>1.6888302024999999</v>
      </c>
      <c r="I120" s="53">
        <f t="shared" si="54"/>
        <v>2.1947192896588748</v>
      </c>
      <c r="J120" s="53">
        <f t="shared" si="55"/>
        <v>2.8521474528761908</v>
      </c>
      <c r="K120" s="53">
        <f t="shared" si="56"/>
        <v>7.2164275552964507E-2</v>
      </c>
      <c r="L120" s="53">
        <f t="shared" si="57"/>
        <v>9.378108429485503E-2</v>
      </c>
      <c r="M120" s="53">
        <f t="shared" ca="1" si="58"/>
        <v>5.5365966786181074E-2</v>
      </c>
      <c r="N120" s="53">
        <f t="shared" ca="1" si="59"/>
        <v>2.6973595682201259E-8</v>
      </c>
      <c r="O120" s="137">
        <f t="shared" ca="1" si="60"/>
        <v>266807.68725040974</v>
      </c>
      <c r="P120" s="53">
        <f t="shared" ca="1" si="61"/>
        <v>1914529.5485734153</v>
      </c>
      <c r="Q120" s="53">
        <f t="shared" ca="1" si="62"/>
        <v>335810.21689184179</v>
      </c>
      <c r="R120" s="12">
        <f t="shared" ca="1" si="63"/>
        <v>1.6423640181823657E-4</v>
      </c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>
      <c r="A121" s="134">
        <v>13026.5</v>
      </c>
      <c r="B121" s="134">
        <v>5.5423251111933497E-2</v>
      </c>
      <c r="C121" s="134">
        <v>1</v>
      </c>
      <c r="D121" s="136">
        <f t="shared" si="49"/>
        <v>1.3026500000000001</v>
      </c>
      <c r="E121" s="136">
        <f t="shared" si="50"/>
        <v>5.5423251111933497E-2</v>
      </c>
      <c r="F121" s="53">
        <f t="shared" si="51"/>
        <v>1.3026500000000001</v>
      </c>
      <c r="G121" s="53">
        <f t="shared" si="52"/>
        <v>5.5423251111933497E-2</v>
      </c>
      <c r="H121" s="53">
        <f t="shared" si="53"/>
        <v>1.6968970225000002</v>
      </c>
      <c r="I121" s="53">
        <f t="shared" si="54"/>
        <v>2.2104629063596253</v>
      </c>
      <c r="J121" s="53">
        <f t="shared" si="55"/>
        <v>2.8794595049693661</v>
      </c>
      <c r="K121" s="53">
        <f t="shared" si="56"/>
        <v>7.2197098060960169E-2</v>
      </c>
      <c r="L121" s="53">
        <f t="shared" si="57"/>
        <v>9.4047549789109772E-2</v>
      </c>
      <c r="M121" s="53">
        <f t="shared" ca="1" si="58"/>
        <v>5.5515506624714342E-2</v>
      </c>
      <c r="N121" s="53">
        <f t="shared" ca="1" si="59"/>
        <v>8.5110796384566522E-9</v>
      </c>
      <c r="O121" s="137">
        <f t="shared" ca="1" si="60"/>
        <v>265719.09122359433</v>
      </c>
      <c r="P121" s="53">
        <f t="shared" ca="1" si="61"/>
        <v>1897561.9819730218</v>
      </c>
      <c r="Q121" s="53">
        <f t="shared" ca="1" si="62"/>
        <v>331333.19359400455</v>
      </c>
      <c r="R121" s="12">
        <f t="shared" ca="1" si="63"/>
        <v>-9.2255512780844984E-5</v>
      </c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>
      <c r="A122" s="134">
        <v>13050.5</v>
      </c>
      <c r="B122" s="134">
        <v>5.6722305253007192E-2</v>
      </c>
      <c r="C122" s="134">
        <v>1</v>
      </c>
      <c r="D122" s="136">
        <f t="shared" si="49"/>
        <v>1.30505</v>
      </c>
      <c r="E122" s="136">
        <f t="shared" si="50"/>
        <v>5.6722305253007192E-2</v>
      </c>
      <c r="F122" s="53">
        <f t="shared" si="51"/>
        <v>1.30505</v>
      </c>
      <c r="G122" s="53">
        <f t="shared" si="52"/>
        <v>5.6722305253007192E-2</v>
      </c>
      <c r="H122" s="53">
        <f t="shared" si="53"/>
        <v>1.7031555025</v>
      </c>
      <c r="I122" s="53">
        <f t="shared" si="54"/>
        <v>2.2227030885376253</v>
      </c>
      <c r="J122" s="53">
        <f t="shared" si="55"/>
        <v>2.9007386656960281</v>
      </c>
      <c r="K122" s="53">
        <f t="shared" si="56"/>
        <v>7.4025444470437032E-2</v>
      </c>
      <c r="L122" s="53">
        <f t="shared" si="57"/>
        <v>9.6606906306143853E-2</v>
      </c>
      <c r="M122" s="53">
        <f t="shared" ca="1" si="58"/>
        <v>5.563116508175437E-2</v>
      </c>
      <c r="N122" s="53">
        <f t="shared" ca="1" si="59"/>
        <v>1.1905868733216373E-6</v>
      </c>
      <c r="O122" s="137">
        <f t="shared" ca="1" si="60"/>
        <v>264838.2410249004</v>
      </c>
      <c r="P122" s="53">
        <f t="shared" ca="1" si="61"/>
        <v>1884237.8443818532</v>
      </c>
      <c r="Q122" s="53">
        <f t="shared" ca="1" si="62"/>
        <v>327842.03892725491</v>
      </c>
      <c r="R122" s="12">
        <f t="shared" ca="1" si="63"/>
        <v>1.0911401712528218E-3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>
      <c r="A123" s="134">
        <v>13050.5</v>
      </c>
      <c r="B123" s="134">
        <v>5.6752305255887307E-2</v>
      </c>
      <c r="C123" s="134">
        <v>1</v>
      </c>
      <c r="D123" s="136">
        <f t="shared" si="49"/>
        <v>1.30505</v>
      </c>
      <c r="E123" s="136">
        <f t="shared" si="50"/>
        <v>5.6752305255887307E-2</v>
      </c>
      <c r="F123" s="53">
        <f t="shared" si="51"/>
        <v>1.30505</v>
      </c>
      <c r="G123" s="53">
        <f t="shared" si="52"/>
        <v>5.6752305255887307E-2</v>
      </c>
      <c r="H123" s="53">
        <f t="shared" si="53"/>
        <v>1.7031555025</v>
      </c>
      <c r="I123" s="53">
        <f t="shared" si="54"/>
        <v>2.2227030885376253</v>
      </c>
      <c r="J123" s="53">
        <f t="shared" si="55"/>
        <v>2.9007386656960281</v>
      </c>
      <c r="K123" s="53">
        <f t="shared" si="56"/>
        <v>7.4064595974195735E-2</v>
      </c>
      <c r="L123" s="53">
        <f t="shared" si="57"/>
        <v>9.6658000976124148E-2</v>
      </c>
      <c r="M123" s="53">
        <f t="shared" ca="1" si="58"/>
        <v>5.563116508175437E-2</v>
      </c>
      <c r="N123" s="53">
        <f t="shared" ca="1" si="59"/>
        <v>1.2569552900548321E-6</v>
      </c>
      <c r="O123" s="137">
        <f t="shared" ca="1" si="60"/>
        <v>264838.2410249004</v>
      </c>
      <c r="P123" s="53">
        <f t="shared" ca="1" si="61"/>
        <v>1884237.8443818532</v>
      </c>
      <c r="Q123" s="53">
        <f t="shared" ca="1" si="62"/>
        <v>327842.03892725491</v>
      </c>
      <c r="R123" s="12">
        <f t="shared" ca="1" si="63"/>
        <v>1.1211401741329369E-3</v>
      </c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>
      <c r="A124" s="134">
        <v>13052</v>
      </c>
      <c r="B124" s="134">
        <v>6.0678531024189415E-2</v>
      </c>
      <c r="C124" s="134">
        <v>0.1</v>
      </c>
      <c r="D124" s="136">
        <f t="shared" si="49"/>
        <v>1.3051999999999999</v>
      </c>
      <c r="E124" s="136">
        <f t="shared" si="50"/>
        <v>6.0678531024189415E-2</v>
      </c>
      <c r="F124" s="53">
        <f t="shared" si="51"/>
        <v>0.13052</v>
      </c>
      <c r="G124" s="53">
        <f t="shared" si="52"/>
        <v>6.067853102418942E-3</v>
      </c>
      <c r="H124" s="53">
        <f t="shared" si="53"/>
        <v>0.170354704</v>
      </c>
      <c r="I124" s="53">
        <f t="shared" si="54"/>
        <v>0.22234695966079998</v>
      </c>
      <c r="J124" s="53">
        <f t="shared" si="55"/>
        <v>0.29020725174927614</v>
      </c>
      <c r="K124" s="53">
        <f t="shared" si="56"/>
        <v>7.9197618692772032E-3</v>
      </c>
      <c r="L124" s="53">
        <f t="shared" si="57"/>
        <v>1.0336873191780605E-2</v>
      </c>
      <c r="M124" s="53">
        <f t="shared" ca="1" si="58"/>
        <v>5.5638390422603379E-2</v>
      </c>
      <c r="N124" s="53">
        <f t="shared" ca="1" si="59"/>
        <v>2.5403017283756057E-6</v>
      </c>
      <c r="O124" s="137">
        <f t="shared" ca="1" si="60"/>
        <v>2647.8208926722596</v>
      </c>
      <c r="P124" s="53">
        <f t="shared" ca="1" si="61"/>
        <v>18833.996967628256</v>
      </c>
      <c r="Q124" s="53">
        <f t="shared" ca="1" si="62"/>
        <v>3276.2313173766429</v>
      </c>
      <c r="R124" s="12">
        <f t="shared" ca="1" si="63"/>
        <v>5.0401406015860364E-3</v>
      </c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>
      <c r="A125" s="134">
        <v>13105</v>
      </c>
      <c r="B125" s="134">
        <v>5.6234455235268793E-2</v>
      </c>
      <c r="C125" s="134">
        <v>1</v>
      </c>
      <c r="D125" s="136">
        <f t="shared" si="49"/>
        <v>1.3105</v>
      </c>
      <c r="E125" s="136">
        <f t="shared" si="50"/>
        <v>5.6234455235268793E-2</v>
      </c>
      <c r="F125" s="53">
        <f t="shared" si="51"/>
        <v>1.3105</v>
      </c>
      <c r="G125" s="53">
        <f t="shared" si="52"/>
        <v>5.6234455235268793E-2</v>
      </c>
      <c r="H125" s="53">
        <f t="shared" si="53"/>
        <v>1.7174102499999999</v>
      </c>
      <c r="I125" s="53">
        <f t="shared" si="54"/>
        <v>2.2506661326249997</v>
      </c>
      <c r="J125" s="53">
        <f t="shared" si="55"/>
        <v>2.9494979668050623</v>
      </c>
      <c r="K125" s="53">
        <f t="shared" si="56"/>
        <v>7.3695253585819756E-2</v>
      </c>
      <c r="L125" s="53">
        <f t="shared" si="57"/>
        <v>9.657762982421679E-2</v>
      </c>
      <c r="M125" s="53">
        <f t="shared" ca="1" si="58"/>
        <v>5.5893435635081895E-2</v>
      </c>
      <c r="N125" s="53">
        <f t="shared" ca="1" si="59"/>
        <v>1.1629436771163186E-7</v>
      </c>
      <c r="O125" s="137">
        <f t="shared" ca="1" si="60"/>
        <v>262715.5829966928</v>
      </c>
      <c r="P125" s="53">
        <f t="shared" ca="1" si="61"/>
        <v>1853384.3261835934</v>
      </c>
      <c r="Q125" s="53">
        <f t="shared" ca="1" si="62"/>
        <v>319836.5464493006</v>
      </c>
      <c r="R125" s="12">
        <f t="shared" ca="1" si="63"/>
        <v>3.4101960018689814E-4</v>
      </c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>
      <c r="A126" s="134">
        <v>13126</v>
      </c>
      <c r="B126" s="134">
        <v>5.7324046668015459E-2</v>
      </c>
      <c r="C126" s="134">
        <v>1</v>
      </c>
      <c r="D126" s="136">
        <f t="shared" si="49"/>
        <v>1.3126</v>
      </c>
      <c r="E126" s="136">
        <f t="shared" si="50"/>
        <v>5.7324046668015459E-2</v>
      </c>
      <c r="F126" s="53">
        <f t="shared" si="51"/>
        <v>1.3126</v>
      </c>
      <c r="G126" s="53">
        <f t="shared" si="52"/>
        <v>5.7324046668015459E-2</v>
      </c>
      <c r="H126" s="53">
        <f t="shared" si="53"/>
        <v>1.72291876</v>
      </c>
      <c r="I126" s="53">
        <f t="shared" si="54"/>
        <v>2.2615031643760002</v>
      </c>
      <c r="J126" s="53">
        <f t="shared" si="55"/>
        <v>2.9684490535599379</v>
      </c>
      <c r="K126" s="53">
        <f t="shared" si="56"/>
        <v>7.5243543656437095E-2</v>
      </c>
      <c r="L126" s="53">
        <f t="shared" si="57"/>
        <v>9.8764675403439334E-2</v>
      </c>
      <c r="M126" s="53">
        <f t="shared" ca="1" si="58"/>
        <v>5.5994356698102737E-2</v>
      </c>
      <c r="N126" s="53">
        <f t="shared" ca="1" si="59"/>
        <v>1.7680754160864944E-6</v>
      </c>
      <c r="O126" s="137">
        <f t="shared" ca="1" si="60"/>
        <v>261852.6676353307</v>
      </c>
      <c r="P126" s="53">
        <f t="shared" ca="1" si="61"/>
        <v>1841279.0303729421</v>
      </c>
      <c r="Q126" s="53">
        <f t="shared" ca="1" si="62"/>
        <v>316724.31087954721</v>
      </c>
      <c r="R126" s="12">
        <f t="shared" ca="1" si="63"/>
        <v>1.3296899699127215E-3</v>
      </c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>
      <c r="A127" s="134">
        <v>13177</v>
      </c>
      <c r="B127" s="134">
        <v>5.5344877572527998E-2</v>
      </c>
      <c r="C127" s="134">
        <v>1</v>
      </c>
      <c r="D127" s="136">
        <f t="shared" si="49"/>
        <v>1.3177000000000001</v>
      </c>
      <c r="E127" s="136">
        <f t="shared" si="50"/>
        <v>5.5344877572527998E-2</v>
      </c>
      <c r="F127" s="53">
        <f t="shared" si="51"/>
        <v>1.3177000000000001</v>
      </c>
      <c r="G127" s="53">
        <f t="shared" si="52"/>
        <v>5.5344877572527998E-2</v>
      </c>
      <c r="H127" s="53">
        <f t="shared" si="53"/>
        <v>1.7363332900000001</v>
      </c>
      <c r="I127" s="53">
        <f t="shared" si="54"/>
        <v>2.2879663762330003</v>
      </c>
      <c r="J127" s="53">
        <f t="shared" si="55"/>
        <v>3.0148532939622248</v>
      </c>
      <c r="K127" s="53">
        <f t="shared" si="56"/>
        <v>7.2927945177320153E-2</v>
      </c>
      <c r="L127" s="53">
        <f t="shared" si="57"/>
        <v>9.6097153360154772E-2</v>
      </c>
      <c r="M127" s="53">
        <f t="shared" ca="1" si="58"/>
        <v>5.6239132687561186E-2</v>
      </c>
      <c r="N127" s="53">
        <f t="shared" ca="1" si="59"/>
        <v>7.9969221076302015E-7</v>
      </c>
      <c r="O127" s="137">
        <f t="shared" ca="1" si="60"/>
        <v>259653.85713756946</v>
      </c>
      <c r="P127" s="53">
        <f t="shared" ca="1" si="61"/>
        <v>1811391.41519313</v>
      </c>
      <c r="Q127" s="53">
        <f t="shared" ca="1" si="62"/>
        <v>309105.90609767183</v>
      </c>
      <c r="R127" s="12">
        <f t="shared" ca="1" si="63"/>
        <v>-8.9425511503318789E-4</v>
      </c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>
      <c r="A128" s="134">
        <v>13252.5</v>
      </c>
      <c r="B128" s="134">
        <v>6.5363440989540722E-2</v>
      </c>
      <c r="C128" s="134">
        <v>0.1</v>
      </c>
      <c r="D128" s="136">
        <f t="shared" si="49"/>
        <v>1.32525</v>
      </c>
      <c r="E128" s="136">
        <f t="shared" si="50"/>
        <v>6.5363440989540722E-2</v>
      </c>
      <c r="F128" s="53">
        <f t="shared" si="51"/>
        <v>0.132525</v>
      </c>
      <c r="G128" s="53">
        <f t="shared" si="52"/>
        <v>6.5363440989540727E-3</v>
      </c>
      <c r="H128" s="53">
        <f t="shared" si="53"/>
        <v>0.17562875625000002</v>
      </c>
      <c r="I128" s="53">
        <f t="shared" si="54"/>
        <v>0.23275200922031253</v>
      </c>
      <c r="J128" s="53">
        <f t="shared" si="55"/>
        <v>0.30845460021921917</v>
      </c>
      <c r="K128" s="53">
        <f t="shared" si="56"/>
        <v>8.6622900171388854E-3</v>
      </c>
      <c r="L128" s="53">
        <f t="shared" si="57"/>
        <v>1.1479699845213309E-2</v>
      </c>
      <c r="M128" s="53">
        <f t="shared" ca="1" si="58"/>
        <v>5.6600669981177985E-2</v>
      </c>
      <c r="N128" s="53">
        <f t="shared" ca="1" si="59"/>
        <v>7.6786155745002496E-6</v>
      </c>
      <c r="O128" s="137">
        <f t="shared" ca="1" si="60"/>
        <v>2561.3397387045152</v>
      </c>
      <c r="P128" s="53">
        <f t="shared" ca="1" si="61"/>
        <v>17659.148115748765</v>
      </c>
      <c r="Q128" s="53">
        <f t="shared" ca="1" si="62"/>
        <v>2976.8275839102948</v>
      </c>
      <c r="R128" s="12">
        <f t="shared" ca="1" si="63"/>
        <v>8.7627710083627366E-3</v>
      </c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>
      <c r="A129" s="134">
        <v>13288</v>
      </c>
      <c r="B129" s="134">
        <v>5.5541094637590667E-2</v>
      </c>
      <c r="C129" s="134">
        <v>1</v>
      </c>
      <c r="D129" s="136">
        <f t="shared" si="49"/>
        <v>1.3288</v>
      </c>
      <c r="E129" s="136">
        <f t="shared" si="50"/>
        <v>5.5541094637590667E-2</v>
      </c>
      <c r="F129" s="53">
        <f t="shared" si="51"/>
        <v>1.3288</v>
      </c>
      <c r="G129" s="53">
        <f t="shared" si="52"/>
        <v>5.5541094637590667E-2</v>
      </c>
      <c r="H129" s="53">
        <f t="shared" si="53"/>
        <v>1.76570944</v>
      </c>
      <c r="I129" s="53">
        <f t="shared" si="54"/>
        <v>2.346274703872</v>
      </c>
      <c r="J129" s="53">
        <f t="shared" si="55"/>
        <v>3.1177298265051134</v>
      </c>
      <c r="K129" s="53">
        <f t="shared" si="56"/>
        <v>7.3803006554430478E-2</v>
      </c>
      <c r="L129" s="53">
        <f t="shared" si="57"/>
        <v>9.8069435109527217E-2</v>
      </c>
      <c r="M129" s="53">
        <f t="shared" ca="1" si="58"/>
        <v>5.6770323063077083E-2</v>
      </c>
      <c r="N129" s="53">
        <f t="shared" ca="1" si="59"/>
        <v>1.5110025220238129E-6</v>
      </c>
      <c r="O129" s="137">
        <f t="shared" ca="1" si="60"/>
        <v>254371.38392266945</v>
      </c>
      <c r="P129" s="53">
        <f t="shared" ca="1" si="61"/>
        <v>1744042.7757713511</v>
      </c>
      <c r="Q129" s="53">
        <f t="shared" ca="1" si="62"/>
        <v>292257.1101826356</v>
      </c>
      <c r="R129" s="12">
        <f t="shared" ca="1" si="63"/>
        <v>-1.2292284254864158E-3</v>
      </c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>
      <c r="A130" s="134">
        <v>13295.5</v>
      </c>
      <c r="B130" s="134">
        <v>5.8925376937598889E-2</v>
      </c>
      <c r="C130" s="134">
        <v>1</v>
      </c>
      <c r="D130" s="136">
        <f t="shared" si="49"/>
        <v>1.32955</v>
      </c>
      <c r="E130" s="136">
        <f t="shared" si="50"/>
        <v>5.8925376937598889E-2</v>
      </c>
      <c r="F130" s="53">
        <f t="shared" si="51"/>
        <v>1.32955</v>
      </c>
      <c r="G130" s="53">
        <f t="shared" si="52"/>
        <v>5.8925376937598889E-2</v>
      </c>
      <c r="H130" s="53">
        <f t="shared" si="53"/>
        <v>1.7677032025000001</v>
      </c>
      <c r="I130" s="53">
        <f t="shared" si="54"/>
        <v>2.3502497928838753</v>
      </c>
      <c r="J130" s="53">
        <f t="shared" si="55"/>
        <v>3.1247746121287565</v>
      </c>
      <c r="K130" s="53">
        <f t="shared" si="56"/>
        <v>7.8344234907384597E-2</v>
      </c>
      <c r="L130" s="53">
        <f t="shared" si="57"/>
        <v>0.10416257752111319</v>
      </c>
      <c r="M130" s="53">
        <f t="shared" ca="1" si="58"/>
        <v>5.680613733273563E-2</v>
      </c>
      <c r="N130" s="53">
        <f t="shared" ca="1" si="59"/>
        <v>4.4911765028209807E-6</v>
      </c>
      <c r="O130" s="137">
        <f t="shared" ca="1" si="60"/>
        <v>253990.31122415423</v>
      </c>
      <c r="P130" s="53">
        <f t="shared" ca="1" si="61"/>
        <v>1739383.0672706361</v>
      </c>
      <c r="Q130" s="53">
        <f t="shared" ca="1" si="62"/>
        <v>291106.70891827036</v>
      </c>
      <c r="R130" s="12">
        <f t="shared" ca="1" si="63"/>
        <v>2.1192396048632586E-3</v>
      </c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>
      <c r="A131" s="134">
        <v>13314.5</v>
      </c>
      <c r="B131" s="134">
        <v>5.5579311596079692E-2</v>
      </c>
      <c r="C131" s="134">
        <v>0.1</v>
      </c>
      <c r="D131" s="136">
        <f t="shared" si="49"/>
        <v>1.33145</v>
      </c>
      <c r="E131" s="136">
        <f t="shared" si="50"/>
        <v>5.5579311596079692E-2</v>
      </c>
      <c r="F131" s="53">
        <f t="shared" si="51"/>
        <v>0.13314500000000001</v>
      </c>
      <c r="G131" s="53">
        <f t="shared" si="52"/>
        <v>5.5579311596079695E-3</v>
      </c>
      <c r="H131" s="53">
        <f t="shared" si="53"/>
        <v>0.17727591025000003</v>
      </c>
      <c r="I131" s="53">
        <f t="shared" si="54"/>
        <v>0.23603401070236255</v>
      </c>
      <c r="J131" s="53">
        <f t="shared" si="55"/>
        <v>0.31426748354966061</v>
      </c>
      <c r="K131" s="53">
        <f t="shared" si="56"/>
        <v>7.4001074424600308E-3</v>
      </c>
      <c r="L131" s="53">
        <f t="shared" si="57"/>
        <v>9.8528730542634078E-3</v>
      </c>
      <c r="M131" s="53">
        <f t="shared" ca="1" si="58"/>
        <v>5.6896823209269316E-2</v>
      </c>
      <c r="N131" s="53">
        <f t="shared" ca="1" si="59"/>
        <v>1.7358368508895267E-7</v>
      </c>
      <c r="O131" s="137">
        <f t="shared" ca="1" si="60"/>
        <v>2530.1144403336202</v>
      </c>
      <c r="P131" s="53">
        <f t="shared" ca="1" si="61"/>
        <v>17275.187793454803</v>
      </c>
      <c r="Q131" s="53">
        <f t="shared" ca="1" si="62"/>
        <v>2881.8616692480418</v>
      </c>
      <c r="R131" s="12">
        <f t="shared" ca="1" si="63"/>
        <v>-1.3175116131896245E-3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>
      <c r="A132" s="134">
        <v>13345.5</v>
      </c>
      <c r="B132" s="134">
        <v>6.2189644018021198E-2</v>
      </c>
      <c r="C132" s="134">
        <v>1</v>
      </c>
      <c r="D132" s="136">
        <f t="shared" si="49"/>
        <v>1.3345499999999999</v>
      </c>
      <c r="E132" s="136">
        <f t="shared" si="50"/>
        <v>6.2189644018021198E-2</v>
      </c>
      <c r="F132" s="53">
        <f t="shared" si="51"/>
        <v>1.3345499999999999</v>
      </c>
      <c r="G132" s="53">
        <f t="shared" si="52"/>
        <v>6.2189644018021198E-2</v>
      </c>
      <c r="H132" s="53">
        <f t="shared" si="53"/>
        <v>1.7810237024999998</v>
      </c>
      <c r="I132" s="53">
        <f t="shared" si="54"/>
        <v>2.3768651821713744</v>
      </c>
      <c r="J132" s="53">
        <f t="shared" si="55"/>
        <v>3.1720454288668076</v>
      </c>
      <c r="K132" s="53">
        <f t="shared" si="56"/>
        <v>8.2995189424250188E-2</v>
      </c>
      <c r="L132" s="53">
        <f t="shared" si="57"/>
        <v>0.11076123004613309</v>
      </c>
      <c r="M132" s="53">
        <f t="shared" ca="1" si="58"/>
        <v>5.7044650135466633E-2</v>
      </c>
      <c r="N132" s="53">
        <f t="shared" ca="1" si="59"/>
        <v>2.6470962051523893E-5</v>
      </c>
      <c r="O132" s="137">
        <f t="shared" ca="1" si="60"/>
        <v>251373.10566239373</v>
      </c>
      <c r="P132" s="53">
        <f t="shared" ca="1" si="61"/>
        <v>1707980.3012862501</v>
      </c>
      <c r="Q132" s="53">
        <f t="shared" ca="1" si="62"/>
        <v>283402.78152197949</v>
      </c>
      <c r="R132" s="12">
        <f t="shared" ca="1" si="63"/>
        <v>5.1449938825545646E-3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>
      <c r="A133" s="134">
        <v>13367</v>
      </c>
      <c r="B133" s="134">
        <v>5.9173540012301767E-2</v>
      </c>
      <c r="C133" s="134">
        <v>1</v>
      </c>
      <c r="D133" s="136">
        <f t="shared" si="49"/>
        <v>1.3367</v>
      </c>
      <c r="E133" s="136">
        <f t="shared" si="50"/>
        <v>5.9173540012301767E-2</v>
      </c>
      <c r="F133" s="53">
        <f t="shared" si="51"/>
        <v>1.3367</v>
      </c>
      <c r="G133" s="53">
        <f t="shared" si="52"/>
        <v>5.9173540012301767E-2</v>
      </c>
      <c r="H133" s="53">
        <f t="shared" si="53"/>
        <v>1.78676689</v>
      </c>
      <c r="I133" s="53">
        <f t="shared" si="54"/>
        <v>2.3883713018630002</v>
      </c>
      <c r="J133" s="53">
        <f t="shared" si="55"/>
        <v>3.1925359192002722</v>
      </c>
      <c r="K133" s="53">
        <f t="shared" si="56"/>
        <v>7.909727093444377E-2</v>
      </c>
      <c r="L133" s="53">
        <f t="shared" si="57"/>
        <v>0.10572932205807099</v>
      </c>
      <c r="M133" s="53">
        <f t="shared" ca="1" si="58"/>
        <v>5.7147077504100939E-2</v>
      </c>
      <c r="N133" s="53">
        <f t="shared" ca="1" si="59"/>
        <v>4.1065502971435926E-6</v>
      </c>
      <c r="O133" s="137">
        <f t="shared" ca="1" si="60"/>
        <v>250207.05491503855</v>
      </c>
      <c r="P133" s="53">
        <f t="shared" ca="1" si="61"/>
        <v>1694300.2140515654</v>
      </c>
      <c r="Q133" s="53">
        <f t="shared" ca="1" si="62"/>
        <v>280072.65714223764</v>
      </c>
      <c r="R133" s="12">
        <f t="shared" ca="1" si="63"/>
        <v>2.0264625082008283E-3</v>
      </c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>
      <c r="A134" s="134">
        <v>13866</v>
      </c>
      <c r="B134" s="134">
        <v>5.8368233314570618E-2</v>
      </c>
      <c r="C134" s="134">
        <v>1</v>
      </c>
      <c r="D134" s="136">
        <f t="shared" si="49"/>
        <v>1.3866000000000001</v>
      </c>
      <c r="E134" s="136">
        <f t="shared" si="50"/>
        <v>5.8368233314570618E-2</v>
      </c>
      <c r="F134" s="53">
        <f t="shared" si="51"/>
        <v>1.3866000000000001</v>
      </c>
      <c r="G134" s="53">
        <f t="shared" si="52"/>
        <v>5.8368233314570618E-2</v>
      </c>
      <c r="H134" s="53">
        <f t="shared" si="53"/>
        <v>1.92265956</v>
      </c>
      <c r="I134" s="53">
        <f t="shared" si="54"/>
        <v>2.665959745896</v>
      </c>
      <c r="J134" s="53">
        <f t="shared" si="55"/>
        <v>3.6966197836593939</v>
      </c>
      <c r="K134" s="53">
        <f t="shared" si="56"/>
        <v>8.0933392313983624E-2</v>
      </c>
      <c r="L134" s="53">
        <f t="shared" si="57"/>
        <v>0.1122222417825697</v>
      </c>
      <c r="M134" s="53">
        <f t="shared" ca="1" si="58"/>
        <v>5.9501850888293295E-2</v>
      </c>
      <c r="N134" s="53">
        <f t="shared" ca="1" si="59"/>
        <v>1.285088803452889E-6</v>
      </c>
      <c r="O134" s="137">
        <f t="shared" ca="1" si="60"/>
        <v>216799.47897639923</v>
      </c>
      <c r="P134" s="53">
        <f t="shared" ca="1" si="61"/>
        <v>1351981.8595395335</v>
      </c>
      <c r="Q134" s="53">
        <f t="shared" ca="1" si="62"/>
        <v>201205.12669728938</v>
      </c>
      <c r="R134" s="12">
        <f t="shared" ca="1" si="63"/>
        <v>-1.133617573722677E-3</v>
      </c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>
      <c r="A135" s="134">
        <v>13890</v>
      </c>
      <c r="B135" s="134">
        <v>5.979824120829013E-2</v>
      </c>
      <c r="C135" s="134">
        <v>1</v>
      </c>
      <c r="D135" s="136">
        <f t="shared" si="49"/>
        <v>1.389</v>
      </c>
      <c r="E135" s="136">
        <f t="shared" si="50"/>
        <v>5.979824120829013E-2</v>
      </c>
      <c r="F135" s="53">
        <f t="shared" si="51"/>
        <v>1.389</v>
      </c>
      <c r="G135" s="53">
        <f t="shared" si="52"/>
        <v>5.979824120829013E-2</v>
      </c>
      <c r="H135" s="53">
        <f t="shared" si="53"/>
        <v>1.9293210000000001</v>
      </c>
      <c r="I135" s="53">
        <f t="shared" si="54"/>
        <v>2.6798268690000002</v>
      </c>
      <c r="J135" s="53">
        <f t="shared" si="55"/>
        <v>3.7222795210410005</v>
      </c>
      <c r="K135" s="53">
        <f t="shared" si="56"/>
        <v>8.3059757038314988E-2</v>
      </c>
      <c r="L135" s="53">
        <f t="shared" si="57"/>
        <v>0.11537000252621953</v>
      </c>
      <c r="M135" s="53">
        <f t="shared" ca="1" si="58"/>
        <v>5.9614019431515494E-2</v>
      </c>
      <c r="N135" s="53">
        <f t="shared" ca="1" si="59"/>
        <v>3.3937663038003805E-8</v>
      </c>
      <c r="O135" s="137">
        <f t="shared" ca="1" si="60"/>
        <v>214913.72438532935</v>
      </c>
      <c r="P135" s="53">
        <f t="shared" ca="1" si="61"/>
        <v>1334570.3854939067</v>
      </c>
      <c r="Q135" s="53">
        <f t="shared" ca="1" si="62"/>
        <v>197402.47716226726</v>
      </c>
      <c r="R135" s="12">
        <f t="shared" ca="1" si="63"/>
        <v>1.8422177677463597E-4</v>
      </c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>
      <c r="A136" s="134">
        <v>13892.5</v>
      </c>
      <c r="B136" s="134">
        <v>5.9228489580502593E-2</v>
      </c>
      <c r="C136" s="134">
        <v>1</v>
      </c>
      <c r="D136" s="136">
        <f t="shared" si="49"/>
        <v>1.3892500000000001</v>
      </c>
      <c r="E136" s="136">
        <f t="shared" si="50"/>
        <v>5.9228489580502593E-2</v>
      </c>
      <c r="F136" s="53">
        <f t="shared" si="51"/>
        <v>1.3892500000000001</v>
      </c>
      <c r="G136" s="53">
        <f t="shared" si="52"/>
        <v>5.9228489580502593E-2</v>
      </c>
      <c r="H136" s="53">
        <f t="shared" si="53"/>
        <v>1.9300155625000002</v>
      </c>
      <c r="I136" s="53">
        <f t="shared" si="54"/>
        <v>2.6812741202031254</v>
      </c>
      <c r="J136" s="53">
        <f t="shared" si="55"/>
        <v>3.724960071492192</v>
      </c>
      <c r="K136" s="53">
        <f t="shared" si="56"/>
        <v>8.2283179149713226E-2</v>
      </c>
      <c r="L136" s="53">
        <f t="shared" si="57"/>
        <v>0.11431190663373911</v>
      </c>
      <c r="M136" s="53">
        <f t="shared" ca="1" si="58"/>
        <v>5.9625697917057123E-2</v>
      </c>
      <c r="N136" s="53">
        <f t="shared" ca="1" si="59"/>
        <v>1.5777446262841705E-7</v>
      </c>
      <c r="O136" s="137">
        <f t="shared" ca="1" si="60"/>
        <v>214715.97606401946</v>
      </c>
      <c r="P136" s="53">
        <f t="shared" ca="1" si="61"/>
        <v>1332753.0570296957</v>
      </c>
      <c r="Q136" s="53">
        <f t="shared" ca="1" si="62"/>
        <v>197006.6759034064</v>
      </c>
      <c r="R136" s="12">
        <f t="shared" ca="1" si="63"/>
        <v>-3.9720833655453036E-4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>
      <c r="A137" s="134">
        <v>13942.5</v>
      </c>
      <c r="B137" s="134">
        <v>6.2334978504521271E-2</v>
      </c>
      <c r="C137" s="134">
        <v>1</v>
      </c>
      <c r="D137" s="136">
        <f t="shared" si="49"/>
        <v>1.39425</v>
      </c>
      <c r="E137" s="136">
        <f t="shared" si="50"/>
        <v>6.2334978504521271E-2</v>
      </c>
      <c r="F137" s="53">
        <f t="shared" si="51"/>
        <v>1.39425</v>
      </c>
      <c r="G137" s="53">
        <f t="shared" si="52"/>
        <v>6.2334978504521271E-2</v>
      </c>
      <c r="H137" s="53">
        <f t="shared" si="53"/>
        <v>1.9439330625</v>
      </c>
      <c r="I137" s="53">
        <f t="shared" si="54"/>
        <v>2.710328672390625</v>
      </c>
      <c r="J137" s="53">
        <f t="shared" si="55"/>
        <v>3.778875751480629</v>
      </c>
      <c r="K137" s="53">
        <f t="shared" si="56"/>
        <v>8.6910543779928781E-2</v>
      </c>
      <c r="L137" s="53">
        <f t="shared" si="57"/>
        <v>0.12117502566516571</v>
      </c>
      <c r="M137" s="53">
        <f t="shared" ca="1" si="58"/>
        <v>5.9859040284635151E-2</v>
      </c>
      <c r="N137" s="53">
        <f t="shared" ca="1" si="59"/>
        <v>6.1302700686928499E-6</v>
      </c>
      <c r="O137" s="137">
        <f t="shared" ca="1" si="60"/>
        <v>210709.88719760595</v>
      </c>
      <c r="P137" s="53">
        <f t="shared" ca="1" si="61"/>
        <v>1296270.9166818128</v>
      </c>
      <c r="Q137" s="53">
        <f t="shared" ca="1" si="62"/>
        <v>189105.02663241714</v>
      </c>
      <c r="R137" s="12">
        <f t="shared" ca="1" si="63"/>
        <v>2.4759382198861202E-3</v>
      </c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>
      <c r="A138" s="134">
        <v>14030.5</v>
      </c>
      <c r="B138" s="134">
        <v>6.168916138174111E-2</v>
      </c>
      <c r="C138" s="134">
        <v>1</v>
      </c>
      <c r="D138" s="136">
        <f t="shared" si="49"/>
        <v>1.4030499999999999</v>
      </c>
      <c r="E138" s="136">
        <f t="shared" si="50"/>
        <v>6.168916138174111E-2</v>
      </c>
      <c r="F138" s="53">
        <f t="shared" si="51"/>
        <v>1.4030499999999999</v>
      </c>
      <c r="G138" s="53">
        <f t="shared" si="52"/>
        <v>6.168916138174111E-2</v>
      </c>
      <c r="H138" s="53">
        <f t="shared" si="53"/>
        <v>1.9685493024999998</v>
      </c>
      <c r="I138" s="53">
        <f t="shared" si="54"/>
        <v>2.7619730988726245</v>
      </c>
      <c r="J138" s="53">
        <f t="shared" si="55"/>
        <v>3.8751863563732356</v>
      </c>
      <c r="K138" s="53">
        <f t="shared" si="56"/>
        <v>8.6552977876651865E-2</v>
      </c>
      <c r="L138" s="53">
        <f t="shared" si="57"/>
        <v>0.1214381556098364</v>
      </c>
      <c r="M138" s="53">
        <f t="shared" ca="1" si="58"/>
        <v>6.0268671096723278E-2</v>
      </c>
      <c r="N138" s="53">
        <f t="shared" ca="1" si="59"/>
        <v>2.0177926498300422E-6</v>
      </c>
      <c r="O138" s="137">
        <f t="shared" ca="1" si="60"/>
        <v>203431.42582407661</v>
      </c>
      <c r="P138" s="53">
        <f t="shared" ca="1" si="61"/>
        <v>1231507.6577432849</v>
      </c>
      <c r="Q138" s="53">
        <f t="shared" ca="1" si="62"/>
        <v>175283.32060278021</v>
      </c>
      <c r="R138" s="12">
        <f t="shared" ca="1" si="63"/>
        <v>1.4204902850178322E-3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>
      <c r="A139" s="134">
        <v>14090</v>
      </c>
      <c r="B139" s="134">
        <v>6.1740056128878548E-2</v>
      </c>
      <c r="C139" s="134">
        <v>1</v>
      </c>
      <c r="D139" s="136">
        <f t="shared" si="49"/>
        <v>1.409</v>
      </c>
      <c r="E139" s="136">
        <f t="shared" si="50"/>
        <v>6.1740056128878548E-2</v>
      </c>
      <c r="F139" s="53">
        <f t="shared" si="51"/>
        <v>1.409</v>
      </c>
      <c r="G139" s="53">
        <f t="shared" si="52"/>
        <v>6.1740056128878548E-2</v>
      </c>
      <c r="H139" s="53">
        <f t="shared" si="53"/>
        <v>1.9852810000000001</v>
      </c>
      <c r="I139" s="53">
        <f t="shared" si="54"/>
        <v>2.7972609290000001</v>
      </c>
      <c r="J139" s="53">
        <f t="shared" si="55"/>
        <v>3.9413406489610003</v>
      </c>
      <c r="K139" s="53">
        <f t="shared" si="56"/>
        <v>8.6991739085589881E-2</v>
      </c>
      <c r="L139" s="53">
        <f t="shared" si="57"/>
        <v>0.12257136037159615</v>
      </c>
      <c r="M139" s="53">
        <f t="shared" ca="1" si="58"/>
        <v>6.0544877300162045E-2</v>
      </c>
      <c r="N139" s="53">
        <f t="shared" ca="1" si="59"/>
        <v>1.4284524326121526E-6</v>
      </c>
      <c r="O139" s="137">
        <f t="shared" ca="1" si="60"/>
        <v>198354.80174107364</v>
      </c>
      <c r="P139" s="53">
        <f t="shared" ca="1" si="61"/>
        <v>1187393.1647450062</v>
      </c>
      <c r="Q139" s="53">
        <f t="shared" ca="1" si="62"/>
        <v>166018.83581871504</v>
      </c>
      <c r="R139" s="12">
        <f t="shared" ca="1" si="63"/>
        <v>1.1951788287165033E-3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>
      <c r="A140" s="134">
        <v>14095</v>
      </c>
      <c r="B140" s="134">
        <v>6.0401636649646477E-2</v>
      </c>
      <c r="C140" s="134">
        <v>1</v>
      </c>
      <c r="D140" s="136">
        <f t="shared" si="49"/>
        <v>1.4095</v>
      </c>
      <c r="E140" s="136">
        <f t="shared" si="50"/>
        <v>6.0401636649646477E-2</v>
      </c>
      <c r="F140" s="53">
        <f t="shared" si="51"/>
        <v>1.4095</v>
      </c>
      <c r="G140" s="53">
        <f t="shared" si="52"/>
        <v>6.0401636649646477E-2</v>
      </c>
      <c r="H140" s="53">
        <f t="shared" si="53"/>
        <v>1.9866902499999999</v>
      </c>
      <c r="I140" s="53">
        <f t="shared" si="54"/>
        <v>2.8002399073749999</v>
      </c>
      <c r="J140" s="53">
        <f t="shared" si="55"/>
        <v>3.9469381494450624</v>
      </c>
      <c r="K140" s="53">
        <f t="shared" si="56"/>
        <v>8.513610685767671E-2</v>
      </c>
      <c r="L140" s="53">
        <f t="shared" si="57"/>
        <v>0.11999934261589532</v>
      </c>
      <c r="M140" s="53">
        <f t="shared" ca="1" si="58"/>
        <v>6.0568059974750385E-2</v>
      </c>
      <c r="N140" s="53">
        <f t="shared" ca="1" si="59"/>
        <v>2.7696723138641037E-8</v>
      </c>
      <c r="O140" s="137">
        <f t="shared" ca="1" si="60"/>
        <v>197922.75388573884</v>
      </c>
      <c r="P140" s="53">
        <f t="shared" ca="1" si="61"/>
        <v>1183676.2725040847</v>
      </c>
      <c r="Q140" s="53">
        <f t="shared" ca="1" si="62"/>
        <v>165243.83634408095</v>
      </c>
      <c r="R140" s="12">
        <f t="shared" ca="1" si="63"/>
        <v>-1.6642332510390795E-4</v>
      </c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>
      <c r="A141" s="134">
        <v>14126</v>
      </c>
      <c r="B141" s="134">
        <v>6.1143974119068918E-2</v>
      </c>
      <c r="C141" s="134">
        <v>1</v>
      </c>
      <c r="D141" s="136">
        <f t="shared" si="49"/>
        <v>1.4126000000000001</v>
      </c>
      <c r="E141" s="136">
        <f t="shared" si="50"/>
        <v>6.1143974119068918E-2</v>
      </c>
      <c r="F141" s="53">
        <f t="shared" si="51"/>
        <v>1.4126000000000001</v>
      </c>
      <c r="G141" s="53">
        <f t="shared" si="52"/>
        <v>6.1143974119068918E-2</v>
      </c>
      <c r="H141" s="53">
        <f t="shared" si="53"/>
        <v>1.9954387600000003</v>
      </c>
      <c r="I141" s="53">
        <f t="shared" si="54"/>
        <v>2.8187567923760004</v>
      </c>
      <c r="J141" s="53">
        <f t="shared" si="55"/>
        <v>3.9817758449103384</v>
      </c>
      <c r="K141" s="53">
        <f t="shared" si="56"/>
        <v>8.6371977840596761E-2</v>
      </c>
      <c r="L141" s="53">
        <f t="shared" si="57"/>
        <v>0.12200905589762699</v>
      </c>
      <c r="M141" s="53">
        <f t="shared" ca="1" si="58"/>
        <v>6.0711695903837383E-2</v>
      </c>
      <c r="N141" s="53">
        <f t="shared" ca="1" si="59"/>
        <v>1.8686445536376148E-7</v>
      </c>
      <c r="O141" s="137">
        <f t="shared" ca="1" si="60"/>
        <v>195225.82987356966</v>
      </c>
      <c r="P141" s="53">
        <f t="shared" ca="1" si="61"/>
        <v>1160602.4578360533</v>
      </c>
      <c r="Q141" s="53">
        <f t="shared" ca="1" si="62"/>
        <v>160452.27492651317</v>
      </c>
      <c r="R141" s="12">
        <f t="shared" ca="1" si="63"/>
        <v>4.322782152315352E-4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>
      <c r="A142" s="134">
        <v>14147.5</v>
      </c>
      <c r="B142" s="134">
        <v>6.2049676885742706E-2</v>
      </c>
      <c r="C142" s="134">
        <v>1</v>
      </c>
      <c r="D142" s="136">
        <f t="shared" si="49"/>
        <v>1.41475</v>
      </c>
      <c r="E142" s="136">
        <f t="shared" si="50"/>
        <v>6.2049676885742706E-2</v>
      </c>
      <c r="F142" s="53">
        <f t="shared" si="51"/>
        <v>1.41475</v>
      </c>
      <c r="G142" s="53">
        <f t="shared" si="52"/>
        <v>6.2049676885742706E-2</v>
      </c>
      <c r="H142" s="53">
        <f t="shared" si="53"/>
        <v>2.0015175624999997</v>
      </c>
      <c r="I142" s="53">
        <f t="shared" si="54"/>
        <v>2.8316469715468746</v>
      </c>
      <c r="J142" s="53">
        <f t="shared" si="55"/>
        <v>4.0060725529959411</v>
      </c>
      <c r="K142" s="53">
        <f t="shared" si="56"/>
        <v>8.778478037410449E-2</v>
      </c>
      <c r="L142" s="53">
        <f t="shared" si="57"/>
        <v>0.12419351803426433</v>
      </c>
      <c r="M142" s="53">
        <f t="shared" ca="1" si="58"/>
        <v>6.0811216613185504E-2</v>
      </c>
      <c r="N142" s="53">
        <f t="shared" ca="1" si="59"/>
        <v>1.533783846702461E-6</v>
      </c>
      <c r="O142" s="137">
        <f t="shared" ca="1" si="60"/>
        <v>193337.31907168837</v>
      </c>
      <c r="P142" s="53">
        <f t="shared" ca="1" si="61"/>
        <v>1144573.1934337334</v>
      </c>
      <c r="Q142" s="53">
        <f t="shared" ca="1" si="62"/>
        <v>157143.43669907478</v>
      </c>
      <c r="R142" s="12">
        <f t="shared" ca="1" si="63"/>
        <v>1.2384602725572028E-3</v>
      </c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>
      <c r="A143" s="134">
        <v>14185.5</v>
      </c>
      <c r="B143" s="134">
        <v>6.2800323742143394E-2</v>
      </c>
      <c r="C143" s="134">
        <v>1</v>
      </c>
      <c r="D143" s="136">
        <f t="shared" si="49"/>
        <v>1.41855</v>
      </c>
      <c r="E143" s="136">
        <f t="shared" si="50"/>
        <v>6.2800323742143394E-2</v>
      </c>
      <c r="F143" s="53">
        <f t="shared" si="51"/>
        <v>1.41855</v>
      </c>
      <c r="G143" s="53">
        <f t="shared" si="52"/>
        <v>6.2800323742143394E-2</v>
      </c>
      <c r="H143" s="53">
        <f t="shared" si="53"/>
        <v>2.0122841024999998</v>
      </c>
      <c r="I143" s="53">
        <f t="shared" si="54"/>
        <v>2.8545256136013748</v>
      </c>
      <c r="J143" s="53">
        <f t="shared" si="55"/>
        <v>4.0492873091742299</v>
      </c>
      <c r="K143" s="53">
        <f t="shared" si="56"/>
        <v>8.908539924441751E-2</v>
      </c>
      <c r="L143" s="53">
        <f t="shared" si="57"/>
        <v>0.12637209309816846</v>
      </c>
      <c r="M143" s="53">
        <f t="shared" ca="1" si="58"/>
        <v>6.0986917862547563E-2</v>
      </c>
      <c r="N143" s="53">
        <f t="shared" ca="1" si="59"/>
        <v>3.2884408841527287E-6</v>
      </c>
      <c r="O143" s="137">
        <f t="shared" ca="1" si="60"/>
        <v>189964.49256366372</v>
      </c>
      <c r="P143" s="53">
        <f t="shared" ca="1" si="61"/>
        <v>1116198.8135549764</v>
      </c>
      <c r="Q143" s="53">
        <f t="shared" ca="1" si="62"/>
        <v>151326.37564121699</v>
      </c>
      <c r="R143" s="12">
        <f t="shared" ca="1" si="63"/>
        <v>1.8134058795958308E-3</v>
      </c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>
      <c r="A144" s="134">
        <v>14266.5</v>
      </c>
      <c r="B144" s="134">
        <v>6.2967709659215915E-2</v>
      </c>
      <c r="C144" s="134">
        <v>1</v>
      </c>
      <c r="D144" s="136">
        <f t="shared" si="49"/>
        <v>1.42665</v>
      </c>
      <c r="E144" s="136">
        <f t="shared" si="50"/>
        <v>6.2967709659215915E-2</v>
      </c>
      <c r="F144" s="53">
        <f t="shared" si="51"/>
        <v>1.42665</v>
      </c>
      <c r="G144" s="53">
        <f t="shared" si="52"/>
        <v>6.2967709659215915E-2</v>
      </c>
      <c r="H144" s="53">
        <f t="shared" si="53"/>
        <v>2.0353302224999998</v>
      </c>
      <c r="I144" s="53">
        <f t="shared" si="54"/>
        <v>2.9037038619296247</v>
      </c>
      <c r="J144" s="53">
        <f t="shared" si="55"/>
        <v>4.1425691146218986</v>
      </c>
      <c r="K144" s="53">
        <f t="shared" si="56"/>
        <v>8.9832882985320384E-2</v>
      </c>
      <c r="L144" s="53">
        <f t="shared" si="57"/>
        <v>0.12816008251100733</v>
      </c>
      <c r="M144" s="53">
        <f t="shared" ca="1" si="58"/>
        <v>6.1360604142284628E-2</v>
      </c>
      <c r="N144" s="53">
        <f t="shared" ca="1" si="59"/>
        <v>2.5827881425509793E-6</v>
      </c>
      <c r="O144" s="137">
        <f t="shared" ca="1" si="60"/>
        <v>182633.93423796061</v>
      </c>
      <c r="P144" s="53">
        <f t="shared" ca="1" si="61"/>
        <v>1055594.0615469653</v>
      </c>
      <c r="Q144" s="53">
        <f t="shared" ca="1" si="62"/>
        <v>139075.54767148773</v>
      </c>
      <c r="R144" s="12">
        <f t="shared" ca="1" si="63"/>
        <v>1.607105516931287E-3</v>
      </c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>
      <c r="A145" s="134">
        <v>14726</v>
      </c>
      <c r="B145" s="134">
        <v>6.3883702232717235E-2</v>
      </c>
      <c r="C145" s="134">
        <v>1</v>
      </c>
      <c r="D145" s="136">
        <f t="shared" si="49"/>
        <v>1.4725999999999999</v>
      </c>
      <c r="E145" s="136">
        <f t="shared" si="50"/>
        <v>6.3883702232717235E-2</v>
      </c>
      <c r="F145" s="53">
        <f t="shared" si="51"/>
        <v>1.4725999999999999</v>
      </c>
      <c r="G145" s="53">
        <f t="shared" si="52"/>
        <v>6.3883702232717235E-2</v>
      </c>
      <c r="H145" s="53">
        <f t="shared" si="53"/>
        <v>2.1685507599999996</v>
      </c>
      <c r="I145" s="53">
        <f t="shared" si="54"/>
        <v>3.1934078491759994</v>
      </c>
      <c r="J145" s="53">
        <f t="shared" si="55"/>
        <v>4.7026123986965764</v>
      </c>
      <c r="K145" s="53">
        <f t="shared" si="56"/>
        <v>9.4075139907899397E-2</v>
      </c>
      <c r="L145" s="53">
        <f t="shared" si="57"/>
        <v>0.13853505102837263</v>
      </c>
      <c r="M145" s="53">
        <f t="shared" ca="1" si="58"/>
        <v>6.3458956751451578E-2</v>
      </c>
      <c r="N145" s="53">
        <f t="shared" ca="1" si="59"/>
        <v>1.8040872385559413E-7</v>
      </c>
      <c r="O145" s="137">
        <f t="shared" ca="1" si="60"/>
        <v>138342.32899082996</v>
      </c>
      <c r="P145" s="53">
        <f t="shared" ca="1" si="61"/>
        <v>715728.86751854315</v>
      </c>
      <c r="Q145" s="53">
        <f t="shared" ca="1" si="62"/>
        <v>75189.923687710281</v>
      </c>
      <c r="R145" s="12">
        <f t="shared" ca="1" si="63"/>
        <v>4.2474548126565648E-4</v>
      </c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>
      <c r="A146" s="134">
        <v>14764</v>
      </c>
      <c r="B146" s="134">
        <v>6.4347167679661352E-2</v>
      </c>
      <c r="C146" s="134">
        <v>1</v>
      </c>
      <c r="D146" s="136">
        <f t="shared" si="49"/>
        <v>1.4763999999999999</v>
      </c>
      <c r="E146" s="136">
        <f t="shared" si="50"/>
        <v>6.4347167679661352E-2</v>
      </c>
      <c r="F146" s="53">
        <f t="shared" si="51"/>
        <v>1.4763999999999999</v>
      </c>
      <c r="G146" s="53">
        <f t="shared" si="52"/>
        <v>6.4347167679661352E-2</v>
      </c>
      <c r="H146" s="53">
        <f t="shared" si="53"/>
        <v>2.1797569599999997</v>
      </c>
      <c r="I146" s="53">
        <f t="shared" si="54"/>
        <v>3.2181931757439997</v>
      </c>
      <c r="J146" s="53">
        <f t="shared" si="55"/>
        <v>4.7513404046684409</v>
      </c>
      <c r="K146" s="53">
        <f t="shared" si="56"/>
        <v>9.5002158362252009E-2</v>
      </c>
      <c r="L146" s="53">
        <f t="shared" si="57"/>
        <v>0.14026118660602885</v>
      </c>
      <c r="M146" s="53">
        <f t="shared" ca="1" si="58"/>
        <v>6.3630850239474721E-2</v>
      </c>
      <c r="N146" s="53">
        <f t="shared" ca="1" si="59"/>
        <v>5.1311067511552797E-7</v>
      </c>
      <c r="O146" s="137">
        <f t="shared" ca="1" si="60"/>
        <v>134549.92797609905</v>
      </c>
      <c r="P146" s="53">
        <f t="shared" ca="1" si="61"/>
        <v>688491.51303997752</v>
      </c>
      <c r="Q146" s="53">
        <f t="shared" ca="1" si="62"/>
        <v>70475.463668750395</v>
      </c>
      <c r="R146" s="12">
        <f t="shared" ca="1" si="63"/>
        <v>7.1631744018663124E-4</v>
      </c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>
      <c r="A147" s="134">
        <v>14803.5</v>
      </c>
      <c r="B147" s="134">
        <v>6.1270075400149067E-2</v>
      </c>
      <c r="C147" s="134">
        <v>1</v>
      </c>
      <c r="D147" s="136">
        <f t="shared" si="49"/>
        <v>1.4803500000000001</v>
      </c>
      <c r="E147" s="136">
        <f t="shared" si="50"/>
        <v>6.1270075400149067E-2</v>
      </c>
      <c r="F147" s="53">
        <f t="shared" si="51"/>
        <v>1.4803500000000001</v>
      </c>
      <c r="G147" s="53">
        <f t="shared" si="52"/>
        <v>6.1270075400149067E-2</v>
      </c>
      <c r="H147" s="53">
        <f t="shared" si="53"/>
        <v>2.1914361225000003</v>
      </c>
      <c r="I147" s="53">
        <f t="shared" si="54"/>
        <v>3.2440924639428754</v>
      </c>
      <c r="J147" s="53">
        <f t="shared" si="55"/>
        <v>4.8023922789978357</v>
      </c>
      <c r="K147" s="53">
        <f t="shared" si="56"/>
        <v>9.0701156118610668E-2</v>
      </c>
      <c r="L147" s="53">
        <f t="shared" si="57"/>
        <v>0.13426945646018532</v>
      </c>
      <c r="M147" s="53">
        <f t="shared" ca="1" si="58"/>
        <v>6.3809263871224028E-2</v>
      </c>
      <c r="N147" s="53">
        <f t="shared" ca="1" si="59"/>
        <v>6.4474780916400011E-6</v>
      </c>
      <c r="O147" s="137">
        <f t="shared" ca="1" si="60"/>
        <v>130599.20679374671</v>
      </c>
      <c r="P147" s="53">
        <f t="shared" ca="1" si="61"/>
        <v>660409.75805975974</v>
      </c>
      <c r="Q147" s="53">
        <f t="shared" ca="1" si="62"/>
        <v>65689.231281908884</v>
      </c>
      <c r="R147" s="12">
        <f t="shared" ca="1" si="63"/>
        <v>-2.5391884710749615E-3</v>
      </c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>
      <c r="A148" s="134">
        <v>15546</v>
      </c>
      <c r="B148" s="134">
        <v>6.4499350745210668E-2</v>
      </c>
      <c r="C148" s="134">
        <v>1</v>
      </c>
      <c r="D148" s="136">
        <f t="shared" si="49"/>
        <v>1.5546</v>
      </c>
      <c r="E148" s="136">
        <f t="shared" si="50"/>
        <v>6.4499350745210668E-2</v>
      </c>
      <c r="F148" s="53">
        <f t="shared" si="51"/>
        <v>1.5546</v>
      </c>
      <c r="G148" s="53">
        <f t="shared" si="52"/>
        <v>6.4499350745210668E-2</v>
      </c>
      <c r="H148" s="53">
        <f t="shared" si="53"/>
        <v>2.4167811599999998</v>
      </c>
      <c r="I148" s="53">
        <f t="shared" si="54"/>
        <v>3.7571279913359996</v>
      </c>
      <c r="J148" s="53">
        <f t="shared" si="55"/>
        <v>5.840831175330945</v>
      </c>
      <c r="K148" s="53">
        <f t="shared" si="56"/>
        <v>0.1002706906685045</v>
      </c>
      <c r="L148" s="53">
        <f t="shared" si="57"/>
        <v>0.1558808157132571</v>
      </c>
      <c r="M148" s="53">
        <f t="shared" ca="1" si="58"/>
        <v>6.7112701439303021E-2</v>
      </c>
      <c r="N148" s="53">
        <f t="shared" ca="1" si="59"/>
        <v>6.8296018503129858E-6</v>
      </c>
      <c r="O148" s="137">
        <f t="shared" ca="1" si="60"/>
        <v>58797.077429653531</v>
      </c>
      <c r="P148" s="53">
        <f t="shared" ca="1" si="61"/>
        <v>205058.62413529673</v>
      </c>
      <c r="Q148" s="53">
        <f t="shared" ca="1" si="62"/>
        <v>4397.4126680940581</v>
      </c>
      <c r="R148" s="12">
        <f t="shared" ca="1" si="63"/>
        <v>-2.6133506940923534E-3</v>
      </c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>
      <c r="A149" s="134">
        <v>15665</v>
      </c>
      <c r="B149" s="134">
        <v>6.9528640595088897E-2</v>
      </c>
      <c r="C149" s="134">
        <v>1</v>
      </c>
      <c r="D149" s="136">
        <f t="shared" ref="D149:D174" si="64">A149/A$18</f>
        <v>1.5665</v>
      </c>
      <c r="E149" s="136">
        <f t="shared" ref="E149:E174" si="65">B149/B$18</f>
        <v>6.9528640595088897E-2</v>
      </c>
      <c r="F149" s="53">
        <f t="shared" ref="F149:F174" si="66">$C149*D149</f>
        <v>1.5665</v>
      </c>
      <c r="G149" s="53">
        <f t="shared" ref="G149:G174" si="67">$C149*E149</f>
        <v>6.9528640595088897E-2</v>
      </c>
      <c r="H149" s="53">
        <f t="shared" ref="H149:H174" si="68">C149*D149*D149</f>
        <v>2.4539222500000002</v>
      </c>
      <c r="I149" s="53">
        <f t="shared" ref="I149:I174" si="69">C149*D149*D149*D149</f>
        <v>3.8440692046250002</v>
      </c>
      <c r="J149" s="53">
        <f t="shared" ref="J149:J174" si="70">C149*D149*D149*D149*D149</f>
        <v>6.0217344090450631</v>
      </c>
      <c r="K149" s="53">
        <f t="shared" ref="K149:K174" si="71">C149*E149*D149</f>
        <v>0.10891661549220676</v>
      </c>
      <c r="L149" s="53">
        <f t="shared" ref="L149:L174" si="72">C149*E149*D149*D149</f>
        <v>0.17061787816854188</v>
      </c>
      <c r="M149" s="53">
        <f t="shared" ref="M149:M174" ca="1" si="73">+E$4+E$5*D149+E$6*D149^2</f>
        <v>6.7633262450016607E-2</v>
      </c>
      <c r="N149" s="53">
        <f t="shared" ref="N149:N174" ca="1" si="74">C149*(M149-E149)^2</f>
        <v>3.5924583128176772E-6</v>
      </c>
      <c r="O149" s="137">
        <f t="shared" ref="O149:O174" ca="1" si="75">(C149*O$1-O$2*F149+O$3*H149)^2</f>
        <v>48592.376153634286</v>
      </c>
      <c r="P149" s="53">
        <f t="shared" ref="P149:P174" ca="1" si="76">(-C149*O$2+O$4*F149-O$5*H149)^2</f>
        <v>150839.9249389554</v>
      </c>
      <c r="Q149" s="53">
        <f t="shared" ref="Q149:Q174" ca="1" si="77">+(C149*O$3-F149*O$5+H149*O$6)^2</f>
        <v>1073.498896394839</v>
      </c>
      <c r="R149" s="12">
        <f t="shared" ref="R149:R174" ca="1" si="78">+E149-M149</f>
        <v>1.8953781450722906E-3</v>
      </c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>
      <c r="A150" s="134">
        <v>15677</v>
      </c>
      <c r="B150" s="134">
        <v>6.6798228213635583E-2</v>
      </c>
      <c r="C150" s="134">
        <v>1</v>
      </c>
      <c r="D150" s="136">
        <f t="shared" si="64"/>
        <v>1.5677000000000001</v>
      </c>
      <c r="E150" s="136">
        <f t="shared" si="65"/>
        <v>6.6798228213635583E-2</v>
      </c>
      <c r="F150" s="53">
        <f t="shared" si="66"/>
        <v>1.5677000000000001</v>
      </c>
      <c r="G150" s="53">
        <f t="shared" si="67"/>
        <v>6.6798228213635583E-2</v>
      </c>
      <c r="H150" s="53">
        <f t="shared" si="68"/>
        <v>2.4576832900000003</v>
      </c>
      <c r="I150" s="53">
        <f t="shared" si="69"/>
        <v>3.8529100937330005</v>
      </c>
      <c r="J150" s="53">
        <f t="shared" si="70"/>
        <v>6.0402071539452251</v>
      </c>
      <c r="K150" s="53">
        <f t="shared" si="71"/>
        <v>0.10471958237051651</v>
      </c>
      <c r="L150" s="53">
        <f t="shared" si="72"/>
        <v>0.16416888928225876</v>
      </c>
      <c r="M150" s="53">
        <f t="shared" ca="1" si="73"/>
        <v>6.7685619851183793E-2</v>
      </c>
      <c r="N150" s="53">
        <f t="shared" ca="1" si="74"/>
        <v>7.8746391839049358E-7</v>
      </c>
      <c r="O150" s="137">
        <f t="shared" ca="1" si="75"/>
        <v>47597.284247821655</v>
      </c>
      <c r="P150" s="53">
        <f t="shared" ca="1" si="76"/>
        <v>145754.19957751091</v>
      </c>
      <c r="Q150" s="53">
        <f t="shared" ca="1" si="77"/>
        <v>860.46596727892461</v>
      </c>
      <c r="R150" s="12">
        <f t="shared" ca="1" si="78"/>
        <v>-8.8739163754820993E-4</v>
      </c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>
      <c r="A151" s="134">
        <v>15834.5</v>
      </c>
      <c r="B151" s="134">
        <v>7.235012368215761E-2</v>
      </c>
      <c r="C151" s="134">
        <v>1</v>
      </c>
      <c r="D151" s="136">
        <f t="shared" si="64"/>
        <v>1.58345</v>
      </c>
      <c r="E151" s="136">
        <f t="shared" si="65"/>
        <v>7.235012368215761E-2</v>
      </c>
      <c r="F151" s="53">
        <f t="shared" si="66"/>
        <v>1.58345</v>
      </c>
      <c r="G151" s="53">
        <f t="shared" si="67"/>
        <v>7.235012368215761E-2</v>
      </c>
      <c r="H151" s="53">
        <f t="shared" si="68"/>
        <v>2.5073139025</v>
      </c>
      <c r="I151" s="53">
        <f t="shared" si="69"/>
        <v>3.9702061989136248</v>
      </c>
      <c r="J151" s="53">
        <f t="shared" si="70"/>
        <v>6.2866230056697789</v>
      </c>
      <c r="K151" s="53">
        <f t="shared" si="71"/>
        <v>0.11456280334451246</v>
      </c>
      <c r="L151" s="53">
        <f t="shared" si="72"/>
        <v>0.18140447095586826</v>
      </c>
      <c r="M151" s="53">
        <f t="shared" ca="1" si="73"/>
        <v>6.8370498660607709E-2</v>
      </c>
      <c r="N151" s="53">
        <f t="shared" ca="1" si="74"/>
        <v>1.5837415312146054E-5</v>
      </c>
      <c r="O151" s="137">
        <f t="shared" ca="1" si="75"/>
        <v>35198.437581040977</v>
      </c>
      <c r="P151" s="53">
        <f t="shared" ca="1" si="76"/>
        <v>86048.577452725105</v>
      </c>
      <c r="Q151" s="53">
        <f t="shared" ca="1" si="77"/>
        <v>272.25055754606171</v>
      </c>
      <c r="R151" s="12">
        <f t="shared" ca="1" si="78"/>
        <v>3.9796250215499013E-3</v>
      </c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>
      <c r="A152" s="134">
        <v>15837</v>
      </c>
      <c r="B152" s="134">
        <v>6.8680922662644403E-2</v>
      </c>
      <c r="C152" s="134">
        <v>1</v>
      </c>
      <c r="D152" s="136">
        <f t="shared" si="64"/>
        <v>1.5837000000000001</v>
      </c>
      <c r="E152" s="136">
        <f t="shared" si="65"/>
        <v>6.8680922662644403E-2</v>
      </c>
      <c r="F152" s="53">
        <f t="shared" si="66"/>
        <v>1.5837000000000001</v>
      </c>
      <c r="G152" s="53">
        <f t="shared" si="67"/>
        <v>6.8680922662644403E-2</v>
      </c>
      <c r="H152" s="53">
        <f t="shared" si="68"/>
        <v>2.5081056900000003</v>
      </c>
      <c r="I152" s="53">
        <f t="shared" si="69"/>
        <v>3.9720869812530006</v>
      </c>
      <c r="J152" s="53">
        <f t="shared" si="70"/>
        <v>6.2905941522103772</v>
      </c>
      <c r="K152" s="53">
        <f t="shared" si="71"/>
        <v>0.10876997722082996</v>
      </c>
      <c r="L152" s="53">
        <f t="shared" si="72"/>
        <v>0.17225901292462842</v>
      </c>
      <c r="M152" s="53">
        <f t="shared" ca="1" si="73"/>
        <v>6.8381335110039188E-2</v>
      </c>
      <c r="N152" s="53">
        <f t="shared" ca="1" si="74"/>
        <v>8.975270167598278E-8</v>
      </c>
      <c r="O152" s="137">
        <f t="shared" ca="1" si="75"/>
        <v>35012.322906577137</v>
      </c>
      <c r="P152" s="53">
        <f t="shared" ca="1" si="76"/>
        <v>85211.530129042774</v>
      </c>
      <c r="Q152" s="53">
        <f t="shared" ca="1" si="77"/>
        <v>297.20486300548043</v>
      </c>
      <c r="R152" s="12">
        <f t="shared" ca="1" si="78"/>
        <v>2.9958755260521552E-4</v>
      </c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>
      <c r="A153" s="134">
        <v>15868</v>
      </c>
      <c r="B153" s="134">
        <v>7.1222319339060647E-2</v>
      </c>
      <c r="C153" s="134">
        <v>1</v>
      </c>
      <c r="D153" s="136">
        <f t="shared" si="64"/>
        <v>1.5868</v>
      </c>
      <c r="E153" s="136">
        <f t="shared" si="65"/>
        <v>7.1222319339060647E-2</v>
      </c>
      <c r="F153" s="53">
        <f t="shared" si="66"/>
        <v>1.5868</v>
      </c>
      <c r="G153" s="53">
        <f t="shared" si="67"/>
        <v>7.1222319339060647E-2</v>
      </c>
      <c r="H153" s="53">
        <f t="shared" si="68"/>
        <v>2.5179342399999998</v>
      </c>
      <c r="I153" s="53">
        <f t="shared" si="69"/>
        <v>3.9954580520319998</v>
      </c>
      <c r="J153" s="53">
        <f t="shared" si="70"/>
        <v>6.3399928369643774</v>
      </c>
      <c r="K153" s="53">
        <f t="shared" si="71"/>
        <v>0.11301557632722144</v>
      </c>
      <c r="L153" s="53">
        <f t="shared" si="72"/>
        <v>0.17933311651603498</v>
      </c>
      <c r="M153" s="53">
        <f t="shared" ca="1" si="73"/>
        <v>6.8515617141667887E-2</v>
      </c>
      <c r="N153" s="53">
        <f t="shared" ca="1" si="74"/>
        <v>7.3262367853707965E-6</v>
      </c>
      <c r="O153" s="137">
        <f t="shared" ca="1" si="75"/>
        <v>32734.536591372336</v>
      </c>
      <c r="P153" s="53">
        <f t="shared" ca="1" si="76"/>
        <v>75134.356151925953</v>
      </c>
      <c r="Q153" s="53">
        <f t="shared" ca="1" si="77"/>
        <v>699.19208188437904</v>
      </c>
      <c r="R153" s="12">
        <f t="shared" ca="1" si="78"/>
        <v>2.7067021973927602E-3</v>
      </c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>
      <c r="A154" s="134">
        <v>15880</v>
      </c>
      <c r="B154" s="134">
        <v>6.948969905331899E-2</v>
      </c>
      <c r="C154" s="134">
        <v>1</v>
      </c>
      <c r="D154" s="136">
        <f t="shared" si="64"/>
        <v>1.5880000000000001</v>
      </c>
      <c r="E154" s="136">
        <f t="shared" si="65"/>
        <v>6.948969905331899E-2</v>
      </c>
      <c r="F154" s="53">
        <f t="shared" si="66"/>
        <v>1.5880000000000001</v>
      </c>
      <c r="G154" s="53">
        <f t="shared" si="67"/>
        <v>6.948969905331899E-2</v>
      </c>
      <c r="H154" s="53">
        <f t="shared" si="68"/>
        <v>2.5217440000000004</v>
      </c>
      <c r="I154" s="53">
        <f t="shared" si="69"/>
        <v>4.0045294720000006</v>
      </c>
      <c r="J154" s="53">
        <f t="shared" si="70"/>
        <v>6.3591928015360013</v>
      </c>
      <c r="K154" s="53">
        <f t="shared" si="71"/>
        <v>0.11034964209667056</v>
      </c>
      <c r="L154" s="53">
        <f t="shared" si="72"/>
        <v>0.17523523164951285</v>
      </c>
      <c r="M154" s="53">
        <f t="shared" ca="1" si="73"/>
        <v>6.8567552593755243E-2</v>
      </c>
      <c r="N154" s="53">
        <f t="shared" ca="1" si="74"/>
        <v>8.5035409288595301E-7</v>
      </c>
      <c r="O154" s="137">
        <f t="shared" ca="1" si="75"/>
        <v>31868.010065287384</v>
      </c>
      <c r="P154" s="53">
        <f t="shared" ca="1" si="76"/>
        <v>71385.460855839396</v>
      </c>
      <c r="Q154" s="53">
        <f t="shared" ca="1" si="77"/>
        <v>901.20897601291745</v>
      </c>
      <c r="R154" s="12">
        <f t="shared" ca="1" si="78"/>
        <v>9.2214645956374686E-4</v>
      </c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>
      <c r="A155" s="134">
        <v>16586.5</v>
      </c>
      <c r="B155" s="134">
        <v>7.2392744854161153E-2</v>
      </c>
      <c r="C155" s="134">
        <v>1</v>
      </c>
      <c r="D155" s="136">
        <f t="shared" si="64"/>
        <v>1.65865</v>
      </c>
      <c r="E155" s="136">
        <f t="shared" si="65"/>
        <v>7.2392744854161153E-2</v>
      </c>
      <c r="F155" s="53">
        <f t="shared" si="66"/>
        <v>1.65865</v>
      </c>
      <c r="G155" s="53">
        <f t="shared" si="67"/>
        <v>7.2392744854161153E-2</v>
      </c>
      <c r="H155" s="53">
        <f t="shared" si="68"/>
        <v>2.7511198224999998</v>
      </c>
      <c r="I155" s="53">
        <f t="shared" si="69"/>
        <v>4.5631448935896248</v>
      </c>
      <c r="J155" s="53">
        <f t="shared" si="70"/>
        <v>7.5686602777524312</v>
      </c>
      <c r="K155" s="53">
        <f t="shared" si="71"/>
        <v>0.12007422625235439</v>
      </c>
      <c r="L155" s="53">
        <f t="shared" si="72"/>
        <v>0.19916111537346762</v>
      </c>
      <c r="M155" s="53">
        <f t="shared" ca="1" si="73"/>
        <v>7.1581288891764586E-2</v>
      </c>
      <c r="N155" s="53">
        <f t="shared" ca="1" si="74"/>
        <v>6.584607789089401E-7</v>
      </c>
      <c r="O155" s="137">
        <f t="shared" ca="1" si="75"/>
        <v>474.80884805842368</v>
      </c>
      <c r="P155" s="53">
        <f t="shared" ca="1" si="76"/>
        <v>30336.646426307976</v>
      </c>
      <c r="Q155" s="53">
        <f t="shared" ca="1" si="77"/>
        <v>65544.972375755082</v>
      </c>
      <c r="R155" s="12">
        <f t="shared" ca="1" si="78"/>
        <v>8.1145596239656781E-4</v>
      </c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>
      <c r="A156" s="134">
        <v>16627</v>
      </c>
      <c r="B156" s="134">
        <v>7.3830108151359292E-2</v>
      </c>
      <c r="C156" s="134">
        <v>1</v>
      </c>
      <c r="D156" s="136">
        <f t="shared" si="64"/>
        <v>1.6627000000000001</v>
      </c>
      <c r="E156" s="136">
        <f t="shared" si="65"/>
        <v>7.3830108151359292E-2</v>
      </c>
      <c r="F156" s="53">
        <f t="shared" si="66"/>
        <v>1.6627000000000001</v>
      </c>
      <c r="G156" s="53">
        <f t="shared" si="67"/>
        <v>7.3830108151359292E-2</v>
      </c>
      <c r="H156" s="53">
        <f t="shared" si="68"/>
        <v>2.7645712900000001</v>
      </c>
      <c r="I156" s="53">
        <f t="shared" si="69"/>
        <v>4.5966526838830006</v>
      </c>
      <c r="J156" s="53">
        <f t="shared" si="70"/>
        <v>7.6428544174922655</v>
      </c>
      <c r="K156" s="53">
        <f t="shared" si="71"/>
        <v>0.1227573208232651</v>
      </c>
      <c r="L156" s="53">
        <f t="shared" si="72"/>
        <v>0.20410859733284289</v>
      </c>
      <c r="M156" s="53">
        <f t="shared" ca="1" si="73"/>
        <v>7.1751430681671238E-2</v>
      </c>
      <c r="N156" s="53">
        <f t="shared" ca="1" si="74"/>
        <v>4.3209000229887279E-6</v>
      </c>
      <c r="O156" s="137">
        <f t="shared" ca="1" si="75"/>
        <v>142.18552053162063</v>
      </c>
      <c r="P156" s="53">
        <f t="shared" ca="1" si="76"/>
        <v>40592.928577172905</v>
      </c>
      <c r="Q156" s="53">
        <f t="shared" ca="1" si="77"/>
        <v>72839.27922864529</v>
      </c>
      <c r="R156" s="12">
        <f t="shared" ca="1" si="78"/>
        <v>2.0786774696880533E-3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>
      <c r="A157" s="134">
        <v>16770</v>
      </c>
      <c r="B157" s="134">
        <v>6.9702883189007997E-2</v>
      </c>
      <c r="C157" s="134">
        <v>1</v>
      </c>
      <c r="D157" s="136">
        <f t="shared" si="64"/>
        <v>1.677</v>
      </c>
      <c r="E157" s="136">
        <f t="shared" si="65"/>
        <v>6.9702883189007997E-2</v>
      </c>
      <c r="F157" s="53">
        <f t="shared" si="66"/>
        <v>1.677</v>
      </c>
      <c r="G157" s="53">
        <f t="shared" si="67"/>
        <v>6.9702883189007997E-2</v>
      </c>
      <c r="H157" s="53">
        <f t="shared" si="68"/>
        <v>2.8123290000000001</v>
      </c>
      <c r="I157" s="53">
        <f t="shared" si="69"/>
        <v>4.7162757330000007</v>
      </c>
      <c r="J157" s="53">
        <f t="shared" si="70"/>
        <v>7.909194404241001</v>
      </c>
      <c r="K157" s="53">
        <f t="shared" si="71"/>
        <v>0.11689173510796641</v>
      </c>
      <c r="L157" s="53">
        <f t="shared" si="72"/>
        <v>0.19602743977605969</v>
      </c>
      <c r="M157" s="53">
        <f t="shared" ca="1" si="73"/>
        <v>7.2349905626380398E-2</v>
      </c>
      <c r="N157" s="53">
        <f t="shared" ca="1" si="74"/>
        <v>7.0067277839529272E-6</v>
      </c>
      <c r="O157" s="137">
        <f t="shared" ca="1" si="75"/>
        <v>560.5477095622349</v>
      </c>
      <c r="P157" s="53">
        <f t="shared" ca="1" si="76"/>
        <v>89769.425864996127</v>
      </c>
      <c r="Q157" s="53">
        <f t="shared" ca="1" si="77"/>
        <v>102178.71085400824</v>
      </c>
      <c r="R157" s="12">
        <f t="shared" ca="1" si="78"/>
        <v>-2.6470224373724011E-3</v>
      </c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>
      <c r="A158" s="134">
        <v>16863</v>
      </c>
      <c r="B158" s="134">
        <v>7.3799598174390663E-2</v>
      </c>
      <c r="C158" s="134">
        <v>1</v>
      </c>
      <c r="D158" s="136">
        <f t="shared" si="64"/>
        <v>1.6862999999999999</v>
      </c>
      <c r="E158" s="136">
        <f t="shared" si="65"/>
        <v>7.3799598174390663E-2</v>
      </c>
      <c r="F158" s="53">
        <f t="shared" si="66"/>
        <v>1.6862999999999999</v>
      </c>
      <c r="G158" s="53">
        <f t="shared" si="67"/>
        <v>7.3799598174390663E-2</v>
      </c>
      <c r="H158" s="53">
        <f t="shared" si="68"/>
        <v>2.8436076899999998</v>
      </c>
      <c r="I158" s="53">
        <f t="shared" si="69"/>
        <v>4.7951756476469996</v>
      </c>
      <c r="J158" s="53">
        <f t="shared" si="70"/>
        <v>8.0861046946271351</v>
      </c>
      <c r="K158" s="53">
        <f t="shared" si="71"/>
        <v>0.12444826240147497</v>
      </c>
      <c r="L158" s="53">
        <f t="shared" si="72"/>
        <v>0.20985710488760723</v>
      </c>
      <c r="M158" s="53">
        <f t="shared" ca="1" si="73"/>
        <v>7.2737222747988925E-2</v>
      </c>
      <c r="N158" s="53">
        <f t="shared" ca="1" si="74"/>
        <v>1.1286415466222738E-6</v>
      </c>
      <c r="O158" s="137">
        <f t="shared" ca="1" si="75"/>
        <v>2253.2093148924405</v>
      </c>
      <c r="P158" s="53">
        <f t="shared" ca="1" si="76"/>
        <v>133146.40671438054</v>
      </c>
      <c r="Q158" s="53">
        <f t="shared" ca="1" si="77"/>
        <v>124385.51354492686</v>
      </c>
      <c r="R158" s="12">
        <f t="shared" ca="1" si="78"/>
        <v>1.0623754264017377E-3</v>
      </c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>
      <c r="A159" s="134">
        <v>17253.5</v>
      </c>
      <c r="B159" s="134">
        <v>7.5973199433380309E-2</v>
      </c>
      <c r="C159" s="134">
        <v>1</v>
      </c>
      <c r="D159" s="136">
        <f t="shared" si="64"/>
        <v>1.7253499999999999</v>
      </c>
      <c r="E159" s="136">
        <f t="shared" si="65"/>
        <v>7.5973199433380309E-2</v>
      </c>
      <c r="F159" s="53">
        <f t="shared" si="66"/>
        <v>1.7253499999999999</v>
      </c>
      <c r="G159" s="53">
        <f t="shared" si="67"/>
        <v>7.5973199433380309E-2</v>
      </c>
      <c r="H159" s="53">
        <f t="shared" si="68"/>
        <v>2.9768326224999999</v>
      </c>
      <c r="I159" s="53">
        <f t="shared" si="69"/>
        <v>5.1360781652303746</v>
      </c>
      <c r="J159" s="53">
        <f t="shared" si="70"/>
        <v>8.861532462380227</v>
      </c>
      <c r="K159" s="53">
        <f t="shared" si="71"/>
        <v>0.13108035964238271</v>
      </c>
      <c r="L159" s="53">
        <f t="shared" si="72"/>
        <v>0.22615949850898501</v>
      </c>
      <c r="M159" s="53">
        <f t="shared" ca="1" si="73"/>
        <v>7.4347186211212057E-2</v>
      </c>
      <c r="N159" s="53">
        <f t="shared" ca="1" si="74"/>
        <v>2.64391899866598E-6</v>
      </c>
      <c r="O159" s="137">
        <f t="shared" ca="1" si="75"/>
        <v>23369.683102096056</v>
      </c>
      <c r="P159" s="53">
        <f t="shared" ca="1" si="76"/>
        <v>424425.73121511261</v>
      </c>
      <c r="Q159" s="53">
        <f t="shared" ca="1" si="77"/>
        <v>247087.94648167273</v>
      </c>
      <c r="R159" s="12">
        <f t="shared" ca="1" si="78"/>
        <v>1.6260132221682516E-3</v>
      </c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>
      <c r="A160" s="134">
        <v>17395.5</v>
      </c>
      <c r="B160" s="134">
        <v>7.7308072196769773E-2</v>
      </c>
      <c r="C160" s="134">
        <v>1</v>
      </c>
      <c r="D160" s="136">
        <f t="shared" si="64"/>
        <v>1.7395499999999999</v>
      </c>
      <c r="E160" s="136">
        <f t="shared" si="65"/>
        <v>7.7308072196769773E-2</v>
      </c>
      <c r="F160" s="53">
        <f t="shared" si="66"/>
        <v>1.7395499999999999</v>
      </c>
      <c r="G160" s="53">
        <f t="shared" si="67"/>
        <v>7.7308072196769773E-2</v>
      </c>
      <c r="H160" s="53">
        <f t="shared" si="68"/>
        <v>3.0260342024999995</v>
      </c>
      <c r="I160" s="53">
        <f t="shared" si="69"/>
        <v>5.2639377969588743</v>
      </c>
      <c r="J160" s="53">
        <f t="shared" si="70"/>
        <v>9.15688299469981</v>
      </c>
      <c r="K160" s="53">
        <f t="shared" si="71"/>
        <v>0.13448125698989086</v>
      </c>
      <c r="L160" s="53">
        <f t="shared" si="72"/>
        <v>0.23393687059676463</v>
      </c>
      <c r="M160" s="53">
        <f t="shared" ca="1" si="73"/>
        <v>7.4926078685740277E-2</v>
      </c>
      <c r="N160" s="53">
        <f t="shared" ca="1" si="74"/>
        <v>5.6738930865866225E-6</v>
      </c>
      <c r="O160" s="137">
        <f t="shared" ca="1" si="75"/>
        <v>37404.950175109021</v>
      </c>
      <c r="P160" s="53">
        <f t="shared" ca="1" si="76"/>
        <v>578660.24866860104</v>
      </c>
      <c r="Q160" s="53">
        <f t="shared" ca="1" si="77"/>
        <v>304564.23299696762</v>
      </c>
      <c r="R160" s="12">
        <f t="shared" ca="1" si="78"/>
        <v>2.3819935110294954E-3</v>
      </c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>
      <c r="A161" s="134">
        <v>17407</v>
      </c>
      <c r="B161" s="134">
        <v>7.316088248392047E-2</v>
      </c>
      <c r="C161" s="134">
        <v>1</v>
      </c>
      <c r="D161" s="136">
        <f t="shared" si="64"/>
        <v>1.7406999999999999</v>
      </c>
      <c r="E161" s="136">
        <f t="shared" si="65"/>
        <v>7.316088248392047E-2</v>
      </c>
      <c r="F161" s="53">
        <f t="shared" si="66"/>
        <v>1.7406999999999999</v>
      </c>
      <c r="G161" s="53">
        <f t="shared" si="67"/>
        <v>7.316088248392047E-2</v>
      </c>
      <c r="H161" s="53">
        <f t="shared" si="68"/>
        <v>3.0300364899999996</v>
      </c>
      <c r="I161" s="53">
        <f t="shared" si="69"/>
        <v>5.2743845181429991</v>
      </c>
      <c r="J161" s="53">
        <f t="shared" si="70"/>
        <v>9.1811211307315173</v>
      </c>
      <c r="K161" s="53">
        <f t="shared" si="71"/>
        <v>0.12735114813976037</v>
      </c>
      <c r="L161" s="53">
        <f t="shared" si="72"/>
        <v>0.22168014356688087</v>
      </c>
      <c r="M161" s="53">
        <f t="shared" ca="1" si="73"/>
        <v>7.4972807939836419E-2</v>
      </c>
      <c r="N161" s="53">
        <f t="shared" ca="1" si="74"/>
        <v>3.2830738577962223E-6</v>
      </c>
      <c r="O161" s="137">
        <f t="shared" ca="1" si="75"/>
        <v>38705.671266455996</v>
      </c>
      <c r="P161" s="53">
        <f t="shared" ca="1" si="76"/>
        <v>592375.15490155667</v>
      </c>
      <c r="Q161" s="53">
        <f t="shared" ca="1" si="77"/>
        <v>309541.23278281803</v>
      </c>
      <c r="R161" s="12">
        <f t="shared" ca="1" si="78"/>
        <v>-1.8119254559159498E-3</v>
      </c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>
      <c r="A162" s="134">
        <v>17414.5</v>
      </c>
      <c r="B162" s="134">
        <v>7.8834310210989009E-2</v>
      </c>
      <c r="C162" s="134">
        <v>1</v>
      </c>
      <c r="D162" s="136">
        <f t="shared" si="64"/>
        <v>1.7414499999999999</v>
      </c>
      <c r="E162" s="136">
        <f t="shared" si="65"/>
        <v>7.8834310210989009E-2</v>
      </c>
      <c r="F162" s="53">
        <f t="shared" si="66"/>
        <v>1.7414499999999999</v>
      </c>
      <c r="G162" s="53">
        <f t="shared" si="67"/>
        <v>7.8834310210989009E-2</v>
      </c>
      <c r="H162" s="53">
        <f t="shared" si="68"/>
        <v>3.0326481024999996</v>
      </c>
      <c r="I162" s="53">
        <f t="shared" si="69"/>
        <v>5.2812050380986237</v>
      </c>
      <c r="J162" s="53">
        <f t="shared" si="70"/>
        <v>9.1969545135968485</v>
      </c>
      <c r="K162" s="53">
        <f t="shared" si="71"/>
        <v>0.13728600951692679</v>
      </c>
      <c r="L162" s="53">
        <f t="shared" si="72"/>
        <v>0.23907672127325216</v>
      </c>
      <c r="M162" s="53">
        <f t="shared" ca="1" si="73"/>
        <v>7.5003271198842952E-2</v>
      </c>
      <c r="N162" s="53">
        <f t="shared" ca="1" si="74"/>
        <v>1.4676859912585032E-5</v>
      </c>
      <c r="O162" s="137">
        <f t="shared" ca="1" si="75"/>
        <v>39567.596611505032</v>
      </c>
      <c r="P162" s="53">
        <f t="shared" ca="1" si="76"/>
        <v>601420.82602318283</v>
      </c>
      <c r="Q162" s="53">
        <f t="shared" ca="1" si="77"/>
        <v>312813.65323804523</v>
      </c>
      <c r="R162" s="12">
        <f t="shared" ca="1" si="78"/>
        <v>3.8310390121460564E-3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>
      <c r="A163" s="134">
        <v>17582</v>
      </c>
      <c r="B163" s="134">
        <v>7.7444356993009597E-2</v>
      </c>
      <c r="C163" s="134">
        <v>1</v>
      </c>
      <c r="D163" s="136">
        <f t="shared" si="64"/>
        <v>1.7582</v>
      </c>
      <c r="E163" s="136">
        <f t="shared" si="65"/>
        <v>7.7444356993009597E-2</v>
      </c>
      <c r="F163" s="53">
        <f t="shared" si="66"/>
        <v>1.7582</v>
      </c>
      <c r="G163" s="53">
        <f t="shared" si="67"/>
        <v>7.7444356993009597E-2</v>
      </c>
      <c r="H163" s="53">
        <f t="shared" si="68"/>
        <v>3.0912672400000001</v>
      </c>
      <c r="I163" s="53">
        <f t="shared" si="69"/>
        <v>5.4350660613680004</v>
      </c>
      <c r="J163" s="53">
        <f t="shared" si="70"/>
        <v>9.5559331490972177</v>
      </c>
      <c r="K163" s="53">
        <f t="shared" si="71"/>
        <v>0.13616266846510947</v>
      </c>
      <c r="L163" s="53">
        <f t="shared" si="72"/>
        <v>0.23940120369535545</v>
      </c>
      <c r="M163" s="53">
        <f t="shared" ca="1" si="73"/>
        <v>7.5681078650316785E-2</v>
      </c>
      <c r="N163" s="53">
        <f t="shared" ca="1" si="74"/>
        <v>3.1091505138095087E-6</v>
      </c>
      <c r="O163" s="137">
        <f t="shared" ca="1" si="75"/>
        <v>61714.042852213475</v>
      </c>
      <c r="P163" s="53">
        <f t="shared" ca="1" si="76"/>
        <v>824819.56197904341</v>
      </c>
      <c r="Q163" s="53">
        <f t="shared" ca="1" si="77"/>
        <v>391489.37181555846</v>
      </c>
      <c r="R163" s="12">
        <f t="shared" ca="1" si="78"/>
        <v>1.7632783426928117E-3</v>
      </c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>
      <c r="A164" s="134">
        <v>18249</v>
      </c>
      <c r="B164" s="134">
        <v>7.900471380111504E-2</v>
      </c>
      <c r="C164" s="134">
        <v>1</v>
      </c>
      <c r="D164" s="136">
        <f t="shared" si="64"/>
        <v>1.8249</v>
      </c>
      <c r="E164" s="136">
        <f t="shared" si="65"/>
        <v>7.900471380111504E-2</v>
      </c>
      <c r="F164" s="53">
        <f t="shared" si="66"/>
        <v>1.8249</v>
      </c>
      <c r="G164" s="53">
        <f t="shared" si="67"/>
        <v>7.900471380111504E-2</v>
      </c>
      <c r="H164" s="53">
        <f t="shared" si="68"/>
        <v>3.3302600099999999</v>
      </c>
      <c r="I164" s="53">
        <f t="shared" si="69"/>
        <v>6.0773914922490002</v>
      </c>
      <c r="J164" s="53">
        <f t="shared" si="70"/>
        <v>11.0906317342052</v>
      </c>
      <c r="K164" s="53">
        <f t="shared" si="71"/>
        <v>0.14417570221565484</v>
      </c>
      <c r="L164" s="53">
        <f t="shared" si="72"/>
        <v>0.26310623897334851</v>
      </c>
      <c r="M164" s="53">
        <f t="shared" ca="1" si="73"/>
        <v>7.8331962194691698E-2</v>
      </c>
      <c r="N164" s="53">
        <f t="shared" ca="1" si="74"/>
        <v>4.5259472394518632E-7</v>
      </c>
      <c r="O164" s="137">
        <f t="shared" ca="1" si="75"/>
        <v>213245.94870632869</v>
      </c>
      <c r="P164" s="53">
        <f t="shared" ca="1" si="76"/>
        <v>2170861.6125391275</v>
      </c>
      <c r="Q164" s="53">
        <f t="shared" ca="1" si="77"/>
        <v>822478.95953798888</v>
      </c>
      <c r="R164" s="12">
        <f t="shared" ca="1" si="78"/>
        <v>6.7275160642334131E-4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>
      <c r="A165" s="134">
        <v>18369</v>
      </c>
      <c r="B165" s="134">
        <v>7.926009214230563E-2</v>
      </c>
      <c r="C165" s="134">
        <v>1</v>
      </c>
      <c r="D165" s="136">
        <f t="shared" si="64"/>
        <v>1.8369</v>
      </c>
      <c r="E165" s="136">
        <f t="shared" si="65"/>
        <v>7.926009214230563E-2</v>
      </c>
      <c r="F165" s="53">
        <f t="shared" si="66"/>
        <v>1.8369</v>
      </c>
      <c r="G165" s="53">
        <f t="shared" si="67"/>
        <v>7.926009214230563E-2</v>
      </c>
      <c r="H165" s="53">
        <f t="shared" si="68"/>
        <v>3.3742016100000001</v>
      </c>
      <c r="I165" s="53">
        <f t="shared" si="69"/>
        <v>6.1980709374089997</v>
      </c>
      <c r="J165" s="53">
        <f t="shared" si="70"/>
        <v>11.385236504926592</v>
      </c>
      <c r="K165" s="53">
        <f t="shared" si="71"/>
        <v>0.14559286325620122</v>
      </c>
      <c r="L165" s="53">
        <f t="shared" si="72"/>
        <v>0.26743953051531599</v>
      </c>
      <c r="M165" s="53">
        <f t="shared" ca="1" si="73"/>
        <v>7.8800703611655906E-2</v>
      </c>
      <c r="N165" s="53">
        <f t="shared" ca="1" si="74"/>
        <v>2.1103782209251207E-7</v>
      </c>
      <c r="O165" s="137">
        <f t="shared" ca="1" si="75"/>
        <v>252932.41610241763</v>
      </c>
      <c r="P165" s="53">
        <f t="shared" ca="1" si="76"/>
        <v>2500564.3984349347</v>
      </c>
      <c r="Q165" s="53">
        <f t="shared" ca="1" si="77"/>
        <v>922282.05085012875</v>
      </c>
      <c r="R165" s="12">
        <f t="shared" ca="1" si="78"/>
        <v>4.5938853064972363E-4</v>
      </c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>
      <c r="A166" s="134">
        <v>18455</v>
      </c>
      <c r="B166" s="134">
        <v>7.8687585561332582E-2</v>
      </c>
      <c r="C166" s="134">
        <v>1</v>
      </c>
      <c r="D166" s="136">
        <f t="shared" si="64"/>
        <v>1.8454999999999999</v>
      </c>
      <c r="E166" s="136">
        <f t="shared" si="65"/>
        <v>7.8687585561332582E-2</v>
      </c>
      <c r="F166" s="53">
        <f t="shared" si="66"/>
        <v>1.8454999999999999</v>
      </c>
      <c r="G166" s="53">
        <f t="shared" si="67"/>
        <v>7.8687585561332582E-2</v>
      </c>
      <c r="H166" s="53">
        <f t="shared" si="68"/>
        <v>3.4058702499999995</v>
      </c>
      <c r="I166" s="53">
        <f t="shared" si="69"/>
        <v>6.2855335463749986</v>
      </c>
      <c r="J166" s="53">
        <f t="shared" si="70"/>
        <v>11.599952159835059</v>
      </c>
      <c r="K166" s="53">
        <f t="shared" si="71"/>
        <v>0.14521793915343928</v>
      </c>
      <c r="L166" s="53">
        <f t="shared" si="72"/>
        <v>0.2679997067076722</v>
      </c>
      <c r="M166" s="53">
        <f t="shared" ca="1" si="73"/>
        <v>7.9135100631683442E-2</v>
      </c>
      <c r="N166" s="53">
        <f t="shared" ca="1" si="74"/>
        <v>2.0026973819113479E-7</v>
      </c>
      <c r="O166" s="137">
        <f t="shared" ca="1" si="75"/>
        <v>284006.46660231828</v>
      </c>
      <c r="P166" s="53">
        <f t="shared" ca="1" si="76"/>
        <v>2755074.1354737952</v>
      </c>
      <c r="Q166" s="53">
        <f t="shared" ca="1" si="77"/>
        <v>998392.41189692519</v>
      </c>
      <c r="R166" s="12">
        <f t="shared" ca="1" si="78"/>
        <v>-4.4751507035085958E-4</v>
      </c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>
      <c r="A167" s="134">
        <v>18455</v>
      </c>
      <c r="B167" s="134">
        <v>7.8707585560827339E-2</v>
      </c>
      <c r="C167" s="134">
        <v>1</v>
      </c>
      <c r="D167" s="136">
        <f t="shared" si="64"/>
        <v>1.8454999999999999</v>
      </c>
      <c r="E167" s="136">
        <f t="shared" si="65"/>
        <v>7.8707585560827339E-2</v>
      </c>
      <c r="F167" s="53">
        <f t="shared" si="66"/>
        <v>1.8454999999999999</v>
      </c>
      <c r="G167" s="53">
        <f t="shared" si="67"/>
        <v>7.8707585560827339E-2</v>
      </c>
      <c r="H167" s="53">
        <f t="shared" si="68"/>
        <v>3.4058702499999995</v>
      </c>
      <c r="I167" s="53">
        <f t="shared" si="69"/>
        <v>6.2855335463749986</v>
      </c>
      <c r="J167" s="53">
        <f t="shared" si="70"/>
        <v>11.599952159835059</v>
      </c>
      <c r="K167" s="53">
        <f t="shared" si="71"/>
        <v>0.14525484915250686</v>
      </c>
      <c r="L167" s="53">
        <f t="shared" si="72"/>
        <v>0.26806782411095142</v>
      </c>
      <c r="M167" s="53">
        <f t="shared" ca="1" si="73"/>
        <v>7.9135100631683442E-2</v>
      </c>
      <c r="N167" s="53">
        <f t="shared" ca="1" si="74"/>
        <v>1.8276913580909797E-7</v>
      </c>
      <c r="O167" s="137">
        <f t="shared" ca="1" si="75"/>
        <v>284006.46660231828</v>
      </c>
      <c r="P167" s="53">
        <f t="shared" ca="1" si="76"/>
        <v>2755074.1354737952</v>
      </c>
      <c r="Q167" s="53">
        <f t="shared" ca="1" si="77"/>
        <v>998392.41189692519</v>
      </c>
      <c r="R167" s="12">
        <f t="shared" ca="1" si="78"/>
        <v>-4.2751507085610208E-4</v>
      </c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>
      <c r="A168" s="134">
        <v>18483.5</v>
      </c>
      <c r="B168" s="134">
        <v>7.9965675102685513E-2</v>
      </c>
      <c r="C168" s="134">
        <v>1</v>
      </c>
      <c r="D168" s="136">
        <f t="shared" si="64"/>
        <v>1.8483499999999999</v>
      </c>
      <c r="E168" s="136">
        <f t="shared" si="65"/>
        <v>7.9965675102685513E-2</v>
      </c>
      <c r="F168" s="53">
        <f t="shared" si="66"/>
        <v>1.8483499999999999</v>
      </c>
      <c r="G168" s="53">
        <f t="shared" si="67"/>
        <v>7.9965675102685513E-2</v>
      </c>
      <c r="H168" s="53">
        <f t="shared" si="68"/>
        <v>3.4163977224999997</v>
      </c>
      <c r="I168" s="53">
        <f t="shared" si="69"/>
        <v>6.3146987303828741</v>
      </c>
      <c r="J168" s="53">
        <f t="shared" si="70"/>
        <v>11.671773398303184</v>
      </c>
      <c r="K168" s="53">
        <f t="shared" si="71"/>
        <v>0.14780455557604877</v>
      </c>
      <c r="L168" s="53">
        <f t="shared" si="72"/>
        <v>0.27319455029898976</v>
      </c>
      <c r="M168" s="53">
        <f t="shared" ca="1" si="73"/>
        <v>7.9245635628642994E-2</v>
      </c>
      <c r="N168" s="53">
        <f t="shared" ca="1" si="74"/>
        <v>5.1845684417942766E-7</v>
      </c>
      <c r="O168" s="137">
        <f t="shared" ca="1" si="75"/>
        <v>294804.58487591444</v>
      </c>
      <c r="P168" s="53">
        <f t="shared" ca="1" si="76"/>
        <v>2842866.2402429022</v>
      </c>
      <c r="Q168" s="53">
        <f t="shared" ca="1" si="77"/>
        <v>1024480.3798102558</v>
      </c>
      <c r="R168" s="12">
        <f t="shared" ca="1" si="78"/>
        <v>7.2003947404251922E-4</v>
      </c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>
      <c r="A169" s="134">
        <v>18495.5</v>
      </c>
      <c r="B169" s="134">
        <v>8.117704301246545E-2</v>
      </c>
      <c r="C169" s="134">
        <v>1</v>
      </c>
      <c r="D169" s="136">
        <f t="shared" si="64"/>
        <v>1.84955</v>
      </c>
      <c r="E169" s="136">
        <f t="shared" si="65"/>
        <v>8.117704301246545E-2</v>
      </c>
      <c r="F169" s="53">
        <f t="shared" si="66"/>
        <v>1.84955</v>
      </c>
      <c r="G169" s="53">
        <f t="shared" si="67"/>
        <v>8.117704301246545E-2</v>
      </c>
      <c r="H169" s="53">
        <f t="shared" si="68"/>
        <v>3.4208352025000002</v>
      </c>
      <c r="I169" s="53">
        <f t="shared" si="69"/>
        <v>6.3270057487838756</v>
      </c>
      <c r="J169" s="53">
        <f t="shared" si="70"/>
        <v>11.702113482663217</v>
      </c>
      <c r="K169" s="53">
        <f t="shared" si="71"/>
        <v>0.15014099990370547</v>
      </c>
      <c r="L169" s="53">
        <f t="shared" si="72"/>
        <v>0.27769328637189844</v>
      </c>
      <c r="M169" s="53">
        <f t="shared" ca="1" si="73"/>
        <v>7.929213458901474E-2</v>
      </c>
      <c r="N169" s="53">
        <f t="shared" ca="1" si="74"/>
        <v>3.5528797647954395E-6</v>
      </c>
      <c r="O169" s="137">
        <f t="shared" ca="1" si="75"/>
        <v>299426.932678123</v>
      </c>
      <c r="P169" s="53">
        <f t="shared" ca="1" si="76"/>
        <v>2880352.4369085259</v>
      </c>
      <c r="Q169" s="53">
        <f t="shared" ca="1" si="77"/>
        <v>1035595.3525605224</v>
      </c>
      <c r="R169" s="12">
        <f t="shared" ca="1" si="78"/>
        <v>1.8849084234507096E-3</v>
      </c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>
      <c r="A170" s="134">
        <v>19117</v>
      </c>
      <c r="B170" s="134">
        <v>7.9801341434549714E-2</v>
      </c>
      <c r="C170" s="134">
        <v>1</v>
      </c>
      <c r="D170" s="136">
        <f t="shared" si="64"/>
        <v>1.9117</v>
      </c>
      <c r="E170" s="136">
        <f t="shared" si="65"/>
        <v>7.9801341434549714E-2</v>
      </c>
      <c r="F170" s="53">
        <f t="shared" si="66"/>
        <v>1.9117</v>
      </c>
      <c r="G170" s="53">
        <f t="shared" si="67"/>
        <v>7.9801341434549714E-2</v>
      </c>
      <c r="H170" s="53">
        <f t="shared" si="68"/>
        <v>3.6545968899999997</v>
      </c>
      <c r="I170" s="53">
        <f t="shared" si="69"/>
        <v>6.9864928746129991</v>
      </c>
      <c r="J170" s="53">
        <f t="shared" si="70"/>
        <v>13.356078428397669</v>
      </c>
      <c r="K170" s="53">
        <f t="shared" si="71"/>
        <v>0.15255622442042868</v>
      </c>
      <c r="L170" s="53">
        <f t="shared" si="72"/>
        <v>0.29164173422453349</v>
      </c>
      <c r="M170" s="53">
        <f t="shared" ca="1" si="73"/>
        <v>8.1666294333359993E-2</v>
      </c>
      <c r="N170" s="53">
        <f t="shared" ca="1" si="74"/>
        <v>3.4780493147808635E-6</v>
      </c>
      <c r="O170" s="137">
        <f t="shared" ca="1" si="75"/>
        <v>605709.49886906799</v>
      </c>
      <c r="P170" s="53">
        <f t="shared" ca="1" si="76"/>
        <v>5276509.8288213639</v>
      </c>
      <c r="Q170" s="53">
        <f t="shared" ca="1" si="77"/>
        <v>1724365.9837109353</v>
      </c>
      <c r="R170" s="12">
        <f t="shared" ca="1" si="78"/>
        <v>-1.8649528988102793E-3</v>
      </c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>
      <c r="A171" s="134">
        <v>19154</v>
      </c>
      <c r="B171" s="134">
        <v>8.036261594446327E-2</v>
      </c>
      <c r="C171" s="134">
        <v>1</v>
      </c>
      <c r="D171" s="136">
        <f t="shared" si="64"/>
        <v>1.9154</v>
      </c>
      <c r="E171" s="136">
        <f t="shared" si="65"/>
        <v>8.036261594446327E-2</v>
      </c>
      <c r="F171" s="53">
        <f t="shared" si="66"/>
        <v>1.9154</v>
      </c>
      <c r="G171" s="53">
        <f t="shared" si="67"/>
        <v>8.036261594446327E-2</v>
      </c>
      <c r="H171" s="53">
        <f t="shared" si="68"/>
        <v>3.6687571600000002</v>
      </c>
      <c r="I171" s="53">
        <f t="shared" si="69"/>
        <v>7.0271374642640003</v>
      </c>
      <c r="J171" s="53">
        <f t="shared" si="70"/>
        <v>13.459779099051266</v>
      </c>
      <c r="K171" s="53">
        <f t="shared" si="71"/>
        <v>0.15392655458002494</v>
      </c>
      <c r="L171" s="53">
        <f t="shared" si="72"/>
        <v>0.29483092264257976</v>
      </c>
      <c r="M171" s="53">
        <f t="shared" ca="1" si="73"/>
        <v>8.1805525969011195E-2</v>
      </c>
      <c r="N171" s="53">
        <f t="shared" ca="1" si="74"/>
        <v>2.0819893389408929E-6</v>
      </c>
      <c r="O171" s="137">
        <f t="shared" ca="1" si="75"/>
        <v>628436.83310658182</v>
      </c>
      <c r="P171" s="53">
        <f t="shared" ca="1" si="76"/>
        <v>5449387.2049480602</v>
      </c>
      <c r="Q171" s="53">
        <f t="shared" ca="1" si="77"/>
        <v>1772840.3420774965</v>
      </c>
      <c r="R171" s="12">
        <f t="shared" ca="1" si="78"/>
        <v>-1.4429100245479248E-3</v>
      </c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>
      <c r="A172" s="134">
        <v>19240</v>
      </c>
      <c r="B172" s="134">
        <v>8.0175837072570436E-2</v>
      </c>
      <c r="C172" s="134">
        <v>1</v>
      </c>
      <c r="D172" s="136">
        <f t="shared" si="64"/>
        <v>1.9239999999999999</v>
      </c>
      <c r="E172" s="136">
        <f t="shared" si="65"/>
        <v>8.0175837072570436E-2</v>
      </c>
      <c r="F172" s="53">
        <f t="shared" si="66"/>
        <v>1.9239999999999999</v>
      </c>
      <c r="G172" s="53">
        <f t="shared" si="67"/>
        <v>8.0175837072570436E-2</v>
      </c>
      <c r="H172" s="53">
        <f t="shared" si="68"/>
        <v>3.7017759999999997</v>
      </c>
      <c r="I172" s="53">
        <f t="shared" si="69"/>
        <v>7.1222170239999993</v>
      </c>
      <c r="J172" s="53">
        <f t="shared" si="70"/>
        <v>13.703145554175999</v>
      </c>
      <c r="K172" s="53">
        <f t="shared" si="71"/>
        <v>0.15425831052762551</v>
      </c>
      <c r="L172" s="53">
        <f t="shared" si="72"/>
        <v>0.29679298945515148</v>
      </c>
      <c r="M172" s="53">
        <f t="shared" ca="1" si="73"/>
        <v>8.2128229318111562E-2</v>
      </c>
      <c r="N172" s="53">
        <f t="shared" ca="1" si="74"/>
        <v>3.8118354804491219E-6</v>
      </c>
      <c r="O172" s="137">
        <f t="shared" ca="1" si="75"/>
        <v>683389.20871502452</v>
      </c>
      <c r="P172" s="53">
        <f t="shared" ca="1" si="76"/>
        <v>5865366.1774982912</v>
      </c>
      <c r="Q172" s="53">
        <f t="shared" ca="1" si="77"/>
        <v>1888985.4725076791</v>
      </c>
      <c r="R172" s="12">
        <f t="shared" ca="1" si="78"/>
        <v>-1.9523922455411263E-3</v>
      </c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>
      <c r="A173" s="134">
        <v>20043</v>
      </c>
      <c r="B173" s="134">
        <v>7.8311892993061391E-2</v>
      </c>
      <c r="C173" s="134">
        <v>1</v>
      </c>
      <c r="D173" s="136">
        <f t="shared" si="64"/>
        <v>2.0043000000000002</v>
      </c>
      <c r="E173" s="136">
        <f t="shared" si="65"/>
        <v>7.8311892993061391E-2</v>
      </c>
      <c r="F173" s="53">
        <f t="shared" si="66"/>
        <v>2.0043000000000002</v>
      </c>
      <c r="G173" s="53">
        <f t="shared" si="67"/>
        <v>7.8311892993061391E-2</v>
      </c>
      <c r="H173" s="53">
        <f t="shared" si="68"/>
        <v>4.0172184900000012</v>
      </c>
      <c r="I173" s="53">
        <f t="shared" si="69"/>
        <v>8.0517110195070032</v>
      </c>
      <c r="J173" s="53">
        <f t="shared" si="70"/>
        <v>16.138044396397888</v>
      </c>
      <c r="K173" s="53">
        <f t="shared" si="71"/>
        <v>0.15696052712599295</v>
      </c>
      <c r="L173" s="53">
        <f t="shared" si="72"/>
        <v>0.31459598451862769</v>
      </c>
      <c r="M173" s="53">
        <f t="shared" ca="1" si="73"/>
        <v>8.5079552184801704E-2</v>
      </c>
      <c r="N173" s="53">
        <f t="shared" ca="1" si="74"/>
        <v>4.580121093554715E-5</v>
      </c>
      <c r="O173" s="137">
        <f t="shared" ca="1" si="75"/>
        <v>1355644.6330826713</v>
      </c>
      <c r="P173" s="53">
        <f t="shared" ca="1" si="76"/>
        <v>10795967.026302423</v>
      </c>
      <c r="Q173" s="53">
        <f t="shared" ca="1" si="77"/>
        <v>3228385.1602911865</v>
      </c>
      <c r="R173" s="12">
        <f t="shared" ca="1" si="78"/>
        <v>-6.7676591917403134E-3</v>
      </c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>
      <c r="A174" s="134">
        <v>21089.5</v>
      </c>
      <c r="B174" s="134">
        <v>8.0905277636939235E-2</v>
      </c>
      <c r="C174" s="134">
        <v>1</v>
      </c>
      <c r="D174" s="136">
        <f t="shared" si="64"/>
        <v>2.1089500000000001</v>
      </c>
      <c r="E174" s="136">
        <f t="shared" si="65"/>
        <v>8.0905277636939235E-2</v>
      </c>
      <c r="F174" s="53">
        <f t="shared" si="66"/>
        <v>2.1089500000000001</v>
      </c>
      <c r="G174" s="53">
        <f t="shared" si="67"/>
        <v>8.0905277636939235E-2</v>
      </c>
      <c r="H174" s="53">
        <f t="shared" si="68"/>
        <v>4.4476701025000001</v>
      </c>
      <c r="I174" s="53">
        <f t="shared" si="69"/>
        <v>9.3799138626673759</v>
      </c>
      <c r="J174" s="53">
        <f t="shared" si="70"/>
        <v>19.781769340672362</v>
      </c>
      <c r="K174" s="53">
        <f t="shared" si="71"/>
        <v>0.17062518527242301</v>
      </c>
      <c r="L174" s="53">
        <f t="shared" si="72"/>
        <v>0.35983998448027654</v>
      </c>
      <c r="M174" s="53">
        <f t="shared" ca="1" si="73"/>
        <v>8.8758199964946854E-2</v>
      </c>
      <c r="N174" s="53">
        <f t="shared" ca="1" si="74"/>
        <v>6.1668389089720614E-5</v>
      </c>
      <c r="O174" s="137">
        <f t="shared" ca="1" si="75"/>
        <v>2758130.9548931848</v>
      </c>
      <c r="P174" s="53">
        <f t="shared" ca="1" si="76"/>
        <v>20608293.039102163</v>
      </c>
      <c r="Q174" s="53">
        <f t="shared" ca="1" si="77"/>
        <v>5787571.7589279022</v>
      </c>
      <c r="R174" s="12">
        <f t="shared" ca="1" si="78"/>
        <v>-7.8529223280076194E-3</v>
      </c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>
      <c r="A175" s="134"/>
      <c r="B175" s="134"/>
      <c r="C175" s="134"/>
      <c r="D175" s="136">
        <f t="shared" ref="D175:E205" si="79">A175/A$18</f>
        <v>0</v>
      </c>
      <c r="E175" s="136">
        <f t="shared" si="79"/>
        <v>0</v>
      </c>
      <c r="F175" s="53">
        <f t="shared" ref="F175:G205" si="80">$C175*D175</f>
        <v>0</v>
      </c>
      <c r="G175" s="53">
        <f t="shared" si="80"/>
        <v>0</v>
      </c>
      <c r="H175" s="53">
        <f t="shared" ref="H175:H211" si="81">C175*D175*D175</f>
        <v>0</v>
      </c>
      <c r="I175" s="53">
        <f t="shared" ref="I175:I211" si="82">C175*D175*D175*D175</f>
        <v>0</v>
      </c>
      <c r="J175" s="53">
        <f t="shared" ref="J175:J211" si="83">C175*D175*D175*D175*D175</f>
        <v>0</v>
      </c>
      <c r="K175" s="53">
        <f t="shared" ref="K175:K211" si="84">C175*E175*D175</f>
        <v>0</v>
      </c>
      <c r="L175" s="53">
        <f t="shared" ref="L175:L211" si="85">C175*E175*D175*D175</f>
        <v>0</v>
      </c>
      <c r="M175" s="53">
        <f t="shared" ref="M175:M210" ca="1" si="86">+E$4+E$5*D175+E$6*D175^2</f>
        <v>-2.1983915171285819E-2</v>
      </c>
      <c r="N175" s="53">
        <f t="shared" ref="N175:N211" ca="1" si="87">C175*(M175-E175)^2</f>
        <v>0</v>
      </c>
      <c r="O175" s="137">
        <f t="shared" ref="O175:O211" ca="1" si="88">(C175*O$1-O$2*F175+O$3*H175)^2</f>
        <v>0</v>
      </c>
      <c r="P175" s="53">
        <f t="shared" ref="P175:P211" ca="1" si="89">(-C175*O$2+O$4*F175-O$5*H175)^2</f>
        <v>0</v>
      </c>
      <c r="Q175" s="53">
        <f t="shared" ref="Q175:Q211" ca="1" si="90">+(C175*O$3-F175*O$5+H175*O$6)^2</f>
        <v>0</v>
      </c>
      <c r="R175" s="12">
        <f t="shared" ref="R175:R210" ca="1" si="91">+E175-M175</f>
        <v>2.1983915171285819E-2</v>
      </c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>
      <c r="A176" s="134"/>
      <c r="B176" s="134"/>
      <c r="C176" s="134"/>
      <c r="D176" s="136">
        <f t="shared" si="79"/>
        <v>0</v>
      </c>
      <c r="E176" s="136">
        <f t="shared" si="79"/>
        <v>0</v>
      </c>
      <c r="F176" s="53">
        <f t="shared" si="80"/>
        <v>0</v>
      </c>
      <c r="G176" s="53">
        <f t="shared" si="80"/>
        <v>0</v>
      </c>
      <c r="H176" s="53">
        <f t="shared" si="81"/>
        <v>0</v>
      </c>
      <c r="I176" s="53">
        <f t="shared" si="82"/>
        <v>0</v>
      </c>
      <c r="J176" s="53">
        <f t="shared" si="83"/>
        <v>0</v>
      </c>
      <c r="K176" s="53">
        <f t="shared" si="84"/>
        <v>0</v>
      </c>
      <c r="L176" s="53">
        <f t="shared" si="85"/>
        <v>0</v>
      </c>
      <c r="M176" s="53">
        <f t="shared" ca="1" si="86"/>
        <v>-2.1983915171285819E-2</v>
      </c>
      <c r="N176" s="53">
        <f t="shared" ca="1" si="87"/>
        <v>0</v>
      </c>
      <c r="O176" s="137">
        <f t="shared" ca="1" si="88"/>
        <v>0</v>
      </c>
      <c r="P176" s="53">
        <f t="shared" ca="1" si="89"/>
        <v>0</v>
      </c>
      <c r="Q176" s="53">
        <f t="shared" ca="1" si="90"/>
        <v>0</v>
      </c>
      <c r="R176" s="12">
        <f t="shared" ca="1" si="91"/>
        <v>2.1983915171285819E-2</v>
      </c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>
      <c r="A177" s="134"/>
      <c r="B177" s="134"/>
      <c r="C177" s="134"/>
      <c r="D177" s="136">
        <f t="shared" si="79"/>
        <v>0</v>
      </c>
      <c r="E177" s="136">
        <f t="shared" si="79"/>
        <v>0</v>
      </c>
      <c r="F177" s="53">
        <f t="shared" si="80"/>
        <v>0</v>
      </c>
      <c r="G177" s="53">
        <f t="shared" si="80"/>
        <v>0</v>
      </c>
      <c r="H177" s="53">
        <f t="shared" si="81"/>
        <v>0</v>
      </c>
      <c r="I177" s="53">
        <f t="shared" si="82"/>
        <v>0</v>
      </c>
      <c r="J177" s="53">
        <f t="shared" si="83"/>
        <v>0</v>
      </c>
      <c r="K177" s="53">
        <f t="shared" si="84"/>
        <v>0</v>
      </c>
      <c r="L177" s="53">
        <f t="shared" si="85"/>
        <v>0</v>
      </c>
      <c r="M177" s="53">
        <f t="shared" ca="1" si="86"/>
        <v>-2.1983915171285819E-2</v>
      </c>
      <c r="N177" s="53">
        <f t="shared" ca="1" si="87"/>
        <v>0</v>
      </c>
      <c r="O177" s="137">
        <f t="shared" ca="1" si="88"/>
        <v>0</v>
      </c>
      <c r="P177" s="53">
        <f t="shared" ca="1" si="89"/>
        <v>0</v>
      </c>
      <c r="Q177" s="53">
        <f t="shared" ca="1" si="90"/>
        <v>0</v>
      </c>
      <c r="R177" s="12">
        <f t="shared" ca="1" si="91"/>
        <v>2.1983915171285819E-2</v>
      </c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>
      <c r="A178" s="134"/>
      <c r="B178" s="134"/>
      <c r="C178" s="134"/>
      <c r="D178" s="136">
        <f t="shared" si="79"/>
        <v>0</v>
      </c>
      <c r="E178" s="136">
        <f t="shared" si="79"/>
        <v>0</v>
      </c>
      <c r="F178" s="53">
        <f t="shared" si="80"/>
        <v>0</v>
      </c>
      <c r="G178" s="53">
        <f t="shared" si="80"/>
        <v>0</v>
      </c>
      <c r="H178" s="53">
        <f t="shared" si="81"/>
        <v>0</v>
      </c>
      <c r="I178" s="53">
        <f t="shared" si="82"/>
        <v>0</v>
      </c>
      <c r="J178" s="53">
        <f t="shared" si="83"/>
        <v>0</v>
      </c>
      <c r="K178" s="53">
        <f t="shared" si="84"/>
        <v>0</v>
      </c>
      <c r="L178" s="53">
        <f t="shared" si="85"/>
        <v>0</v>
      </c>
      <c r="M178" s="53">
        <f t="shared" ca="1" si="86"/>
        <v>-2.1983915171285819E-2</v>
      </c>
      <c r="N178" s="53">
        <f t="shared" ca="1" si="87"/>
        <v>0</v>
      </c>
      <c r="O178" s="137">
        <f t="shared" ca="1" si="88"/>
        <v>0</v>
      </c>
      <c r="P178" s="53">
        <f t="shared" ca="1" si="89"/>
        <v>0</v>
      </c>
      <c r="Q178" s="53">
        <f t="shared" ca="1" si="90"/>
        <v>0</v>
      </c>
      <c r="R178" s="12">
        <f t="shared" ca="1" si="91"/>
        <v>2.1983915171285819E-2</v>
      </c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>
      <c r="A179" s="134"/>
      <c r="B179" s="134"/>
      <c r="C179" s="134"/>
      <c r="D179" s="136">
        <f t="shared" si="79"/>
        <v>0</v>
      </c>
      <c r="E179" s="136">
        <f t="shared" si="79"/>
        <v>0</v>
      </c>
      <c r="F179" s="53">
        <f t="shared" si="80"/>
        <v>0</v>
      </c>
      <c r="G179" s="53">
        <f t="shared" si="80"/>
        <v>0</v>
      </c>
      <c r="H179" s="53">
        <f t="shared" si="81"/>
        <v>0</v>
      </c>
      <c r="I179" s="53">
        <f t="shared" si="82"/>
        <v>0</v>
      </c>
      <c r="J179" s="53">
        <f t="shared" si="83"/>
        <v>0</v>
      </c>
      <c r="K179" s="53">
        <f t="shared" si="84"/>
        <v>0</v>
      </c>
      <c r="L179" s="53">
        <f t="shared" si="85"/>
        <v>0</v>
      </c>
      <c r="M179" s="53">
        <f t="shared" ca="1" si="86"/>
        <v>-2.1983915171285819E-2</v>
      </c>
      <c r="N179" s="53">
        <f t="shared" ca="1" si="87"/>
        <v>0</v>
      </c>
      <c r="O179" s="137">
        <f t="shared" ca="1" si="88"/>
        <v>0</v>
      </c>
      <c r="P179" s="53">
        <f t="shared" ca="1" si="89"/>
        <v>0</v>
      </c>
      <c r="Q179" s="53">
        <f t="shared" ca="1" si="90"/>
        <v>0</v>
      </c>
      <c r="R179" s="12">
        <f t="shared" ca="1" si="91"/>
        <v>2.1983915171285819E-2</v>
      </c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>
      <c r="A180" s="134"/>
      <c r="B180" s="134"/>
      <c r="C180" s="134"/>
      <c r="D180" s="136">
        <f t="shared" si="79"/>
        <v>0</v>
      </c>
      <c r="E180" s="136">
        <f t="shared" si="79"/>
        <v>0</v>
      </c>
      <c r="F180" s="53">
        <f t="shared" si="80"/>
        <v>0</v>
      </c>
      <c r="G180" s="53">
        <f t="shared" si="80"/>
        <v>0</v>
      </c>
      <c r="H180" s="53">
        <f t="shared" si="81"/>
        <v>0</v>
      </c>
      <c r="I180" s="53">
        <f t="shared" si="82"/>
        <v>0</v>
      </c>
      <c r="J180" s="53">
        <f t="shared" si="83"/>
        <v>0</v>
      </c>
      <c r="K180" s="53">
        <f t="shared" si="84"/>
        <v>0</v>
      </c>
      <c r="L180" s="53">
        <f t="shared" si="85"/>
        <v>0</v>
      </c>
      <c r="M180" s="53">
        <f t="shared" ca="1" si="86"/>
        <v>-2.1983915171285819E-2</v>
      </c>
      <c r="N180" s="53">
        <f t="shared" ca="1" si="87"/>
        <v>0</v>
      </c>
      <c r="O180" s="137">
        <f t="shared" ca="1" si="88"/>
        <v>0</v>
      </c>
      <c r="P180" s="53">
        <f t="shared" ca="1" si="89"/>
        <v>0</v>
      </c>
      <c r="Q180" s="53">
        <f t="shared" ca="1" si="90"/>
        <v>0</v>
      </c>
      <c r="R180" s="12">
        <f t="shared" ca="1" si="91"/>
        <v>2.1983915171285819E-2</v>
      </c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>
      <c r="A181" s="134"/>
      <c r="B181" s="134"/>
      <c r="C181" s="134"/>
      <c r="D181" s="136">
        <f t="shared" si="79"/>
        <v>0</v>
      </c>
      <c r="E181" s="136">
        <f t="shared" si="79"/>
        <v>0</v>
      </c>
      <c r="F181" s="53">
        <f t="shared" si="80"/>
        <v>0</v>
      </c>
      <c r="G181" s="53">
        <f t="shared" si="80"/>
        <v>0</v>
      </c>
      <c r="H181" s="53">
        <f t="shared" si="81"/>
        <v>0</v>
      </c>
      <c r="I181" s="53">
        <f t="shared" si="82"/>
        <v>0</v>
      </c>
      <c r="J181" s="53">
        <f t="shared" si="83"/>
        <v>0</v>
      </c>
      <c r="K181" s="53">
        <f t="shared" si="84"/>
        <v>0</v>
      </c>
      <c r="L181" s="53">
        <f t="shared" si="85"/>
        <v>0</v>
      </c>
      <c r="M181" s="53">
        <f t="shared" ca="1" si="86"/>
        <v>-2.1983915171285819E-2</v>
      </c>
      <c r="N181" s="53">
        <f t="shared" ca="1" si="87"/>
        <v>0</v>
      </c>
      <c r="O181" s="137">
        <f t="shared" ca="1" si="88"/>
        <v>0</v>
      </c>
      <c r="P181" s="53">
        <f t="shared" ca="1" si="89"/>
        <v>0</v>
      </c>
      <c r="Q181" s="53">
        <f t="shared" ca="1" si="90"/>
        <v>0</v>
      </c>
      <c r="R181" s="12">
        <f t="shared" ca="1" si="91"/>
        <v>2.1983915171285819E-2</v>
      </c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>
      <c r="A182" s="134"/>
      <c r="B182" s="134"/>
      <c r="C182" s="134"/>
      <c r="D182" s="136">
        <f t="shared" si="79"/>
        <v>0</v>
      </c>
      <c r="E182" s="136">
        <f t="shared" si="79"/>
        <v>0</v>
      </c>
      <c r="F182" s="53">
        <f t="shared" si="80"/>
        <v>0</v>
      </c>
      <c r="G182" s="53">
        <f t="shared" si="80"/>
        <v>0</v>
      </c>
      <c r="H182" s="53">
        <f t="shared" si="81"/>
        <v>0</v>
      </c>
      <c r="I182" s="53">
        <f t="shared" si="82"/>
        <v>0</v>
      </c>
      <c r="J182" s="53">
        <f t="shared" si="83"/>
        <v>0</v>
      </c>
      <c r="K182" s="53">
        <f t="shared" si="84"/>
        <v>0</v>
      </c>
      <c r="L182" s="53">
        <f t="shared" si="85"/>
        <v>0</v>
      </c>
      <c r="M182" s="53">
        <f t="shared" ca="1" si="86"/>
        <v>-2.1983915171285819E-2</v>
      </c>
      <c r="N182" s="53">
        <f t="shared" ca="1" si="87"/>
        <v>0</v>
      </c>
      <c r="O182" s="137">
        <f t="shared" ca="1" si="88"/>
        <v>0</v>
      </c>
      <c r="P182" s="53">
        <f t="shared" ca="1" si="89"/>
        <v>0</v>
      </c>
      <c r="Q182" s="53">
        <f t="shared" ca="1" si="90"/>
        <v>0</v>
      </c>
      <c r="R182" s="12">
        <f t="shared" ca="1" si="91"/>
        <v>2.1983915171285819E-2</v>
      </c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>
      <c r="A183" s="134"/>
      <c r="B183" s="134"/>
      <c r="C183" s="134"/>
      <c r="D183" s="136">
        <f t="shared" si="79"/>
        <v>0</v>
      </c>
      <c r="E183" s="136">
        <f t="shared" si="79"/>
        <v>0</v>
      </c>
      <c r="F183" s="53">
        <f t="shared" si="80"/>
        <v>0</v>
      </c>
      <c r="G183" s="53">
        <f t="shared" si="80"/>
        <v>0</v>
      </c>
      <c r="H183" s="53">
        <f t="shared" si="81"/>
        <v>0</v>
      </c>
      <c r="I183" s="53">
        <f t="shared" si="82"/>
        <v>0</v>
      </c>
      <c r="J183" s="53">
        <f t="shared" si="83"/>
        <v>0</v>
      </c>
      <c r="K183" s="53">
        <f t="shared" si="84"/>
        <v>0</v>
      </c>
      <c r="L183" s="53">
        <f t="shared" si="85"/>
        <v>0</v>
      </c>
      <c r="M183" s="53">
        <f t="shared" ca="1" si="86"/>
        <v>-2.1983915171285819E-2</v>
      </c>
      <c r="N183" s="53">
        <f t="shared" ca="1" si="87"/>
        <v>0</v>
      </c>
      <c r="O183" s="137">
        <f t="shared" ca="1" si="88"/>
        <v>0</v>
      </c>
      <c r="P183" s="53">
        <f t="shared" ca="1" si="89"/>
        <v>0</v>
      </c>
      <c r="Q183" s="53">
        <f t="shared" ca="1" si="90"/>
        <v>0</v>
      </c>
      <c r="R183" s="12">
        <f t="shared" ca="1" si="91"/>
        <v>2.1983915171285819E-2</v>
      </c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>
      <c r="A184" s="134"/>
      <c r="B184" s="134"/>
      <c r="C184" s="134"/>
      <c r="D184" s="136">
        <f t="shared" si="79"/>
        <v>0</v>
      </c>
      <c r="E184" s="136">
        <f t="shared" si="79"/>
        <v>0</v>
      </c>
      <c r="F184" s="53">
        <f t="shared" si="80"/>
        <v>0</v>
      </c>
      <c r="G184" s="53">
        <f t="shared" si="80"/>
        <v>0</v>
      </c>
      <c r="H184" s="53">
        <f t="shared" si="81"/>
        <v>0</v>
      </c>
      <c r="I184" s="53">
        <f t="shared" si="82"/>
        <v>0</v>
      </c>
      <c r="J184" s="53">
        <f t="shared" si="83"/>
        <v>0</v>
      </c>
      <c r="K184" s="53">
        <f t="shared" si="84"/>
        <v>0</v>
      </c>
      <c r="L184" s="53">
        <f t="shared" si="85"/>
        <v>0</v>
      </c>
      <c r="M184" s="53">
        <f t="shared" ca="1" si="86"/>
        <v>-2.1983915171285819E-2</v>
      </c>
      <c r="N184" s="53">
        <f t="shared" ca="1" si="87"/>
        <v>0</v>
      </c>
      <c r="O184" s="137">
        <f t="shared" ca="1" si="88"/>
        <v>0</v>
      </c>
      <c r="P184" s="53">
        <f t="shared" ca="1" si="89"/>
        <v>0</v>
      </c>
      <c r="Q184" s="53">
        <f t="shared" ca="1" si="90"/>
        <v>0</v>
      </c>
      <c r="R184" s="12">
        <f t="shared" ca="1" si="91"/>
        <v>2.1983915171285819E-2</v>
      </c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>
      <c r="A185" s="134"/>
      <c r="B185" s="134"/>
      <c r="C185" s="134"/>
      <c r="D185" s="136">
        <f t="shared" si="79"/>
        <v>0</v>
      </c>
      <c r="E185" s="136">
        <f t="shared" si="79"/>
        <v>0</v>
      </c>
      <c r="F185" s="53">
        <f t="shared" si="80"/>
        <v>0</v>
      </c>
      <c r="G185" s="53">
        <f t="shared" si="80"/>
        <v>0</v>
      </c>
      <c r="H185" s="53">
        <f t="shared" si="81"/>
        <v>0</v>
      </c>
      <c r="I185" s="53">
        <f t="shared" si="82"/>
        <v>0</v>
      </c>
      <c r="J185" s="53">
        <f t="shared" si="83"/>
        <v>0</v>
      </c>
      <c r="K185" s="53">
        <f t="shared" si="84"/>
        <v>0</v>
      </c>
      <c r="L185" s="53">
        <f t="shared" si="85"/>
        <v>0</v>
      </c>
      <c r="M185" s="53">
        <f t="shared" ca="1" si="86"/>
        <v>-2.1983915171285819E-2</v>
      </c>
      <c r="N185" s="53">
        <f t="shared" ca="1" si="87"/>
        <v>0</v>
      </c>
      <c r="O185" s="137">
        <f t="shared" ca="1" si="88"/>
        <v>0</v>
      </c>
      <c r="P185" s="53">
        <f t="shared" ca="1" si="89"/>
        <v>0</v>
      </c>
      <c r="Q185" s="53">
        <f t="shared" ca="1" si="90"/>
        <v>0</v>
      </c>
      <c r="R185" s="12">
        <f t="shared" ca="1" si="91"/>
        <v>2.1983915171285819E-2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>
      <c r="A186" s="134"/>
      <c r="B186" s="134"/>
      <c r="C186" s="134"/>
      <c r="D186" s="136">
        <f t="shared" si="79"/>
        <v>0</v>
      </c>
      <c r="E186" s="136">
        <f t="shared" si="79"/>
        <v>0</v>
      </c>
      <c r="F186" s="53">
        <f t="shared" si="80"/>
        <v>0</v>
      </c>
      <c r="G186" s="53">
        <f t="shared" si="80"/>
        <v>0</v>
      </c>
      <c r="H186" s="53">
        <f t="shared" si="81"/>
        <v>0</v>
      </c>
      <c r="I186" s="53">
        <f t="shared" si="82"/>
        <v>0</v>
      </c>
      <c r="J186" s="53">
        <f t="shared" si="83"/>
        <v>0</v>
      </c>
      <c r="K186" s="53">
        <f t="shared" si="84"/>
        <v>0</v>
      </c>
      <c r="L186" s="53">
        <f t="shared" si="85"/>
        <v>0</v>
      </c>
      <c r="M186" s="53">
        <f t="shared" ca="1" si="86"/>
        <v>-2.1983915171285819E-2</v>
      </c>
      <c r="N186" s="53">
        <f t="shared" ca="1" si="87"/>
        <v>0</v>
      </c>
      <c r="O186" s="137">
        <f t="shared" ca="1" si="88"/>
        <v>0</v>
      </c>
      <c r="P186" s="53">
        <f t="shared" ca="1" si="89"/>
        <v>0</v>
      </c>
      <c r="Q186" s="53">
        <f t="shared" ca="1" si="90"/>
        <v>0</v>
      </c>
      <c r="R186" s="12">
        <f t="shared" ca="1" si="91"/>
        <v>2.1983915171285819E-2</v>
      </c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>
      <c r="A187" s="134"/>
      <c r="B187" s="134"/>
      <c r="C187" s="134"/>
      <c r="D187" s="136">
        <f t="shared" si="79"/>
        <v>0</v>
      </c>
      <c r="E187" s="136">
        <f t="shared" si="79"/>
        <v>0</v>
      </c>
      <c r="F187" s="53">
        <f t="shared" si="80"/>
        <v>0</v>
      </c>
      <c r="G187" s="53">
        <f t="shared" si="80"/>
        <v>0</v>
      </c>
      <c r="H187" s="53">
        <f t="shared" si="81"/>
        <v>0</v>
      </c>
      <c r="I187" s="53">
        <f t="shared" si="82"/>
        <v>0</v>
      </c>
      <c r="J187" s="53">
        <f t="shared" si="83"/>
        <v>0</v>
      </c>
      <c r="K187" s="53">
        <f t="shared" si="84"/>
        <v>0</v>
      </c>
      <c r="L187" s="53">
        <f t="shared" si="85"/>
        <v>0</v>
      </c>
      <c r="M187" s="53">
        <f t="shared" ca="1" si="86"/>
        <v>-2.1983915171285819E-2</v>
      </c>
      <c r="N187" s="53">
        <f t="shared" ca="1" si="87"/>
        <v>0</v>
      </c>
      <c r="O187" s="137">
        <f t="shared" ca="1" si="88"/>
        <v>0</v>
      </c>
      <c r="P187" s="53">
        <f t="shared" ca="1" si="89"/>
        <v>0</v>
      </c>
      <c r="Q187" s="53">
        <f t="shared" ca="1" si="90"/>
        <v>0</v>
      </c>
      <c r="R187" s="12">
        <f t="shared" ca="1" si="91"/>
        <v>2.1983915171285819E-2</v>
      </c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>
      <c r="A188" s="134"/>
      <c r="B188" s="134"/>
      <c r="C188" s="134"/>
      <c r="D188" s="136">
        <f t="shared" si="79"/>
        <v>0</v>
      </c>
      <c r="E188" s="136">
        <f t="shared" si="79"/>
        <v>0</v>
      </c>
      <c r="F188" s="53">
        <f t="shared" si="80"/>
        <v>0</v>
      </c>
      <c r="G188" s="53">
        <f t="shared" si="80"/>
        <v>0</v>
      </c>
      <c r="H188" s="53">
        <f t="shared" si="81"/>
        <v>0</v>
      </c>
      <c r="I188" s="53">
        <f t="shared" si="82"/>
        <v>0</v>
      </c>
      <c r="J188" s="53">
        <f t="shared" si="83"/>
        <v>0</v>
      </c>
      <c r="K188" s="53">
        <f t="shared" si="84"/>
        <v>0</v>
      </c>
      <c r="L188" s="53">
        <f t="shared" si="85"/>
        <v>0</v>
      </c>
      <c r="M188" s="53">
        <f t="shared" ca="1" si="86"/>
        <v>-2.1983915171285819E-2</v>
      </c>
      <c r="N188" s="53">
        <f t="shared" ca="1" si="87"/>
        <v>0</v>
      </c>
      <c r="O188" s="137">
        <f t="shared" ca="1" si="88"/>
        <v>0</v>
      </c>
      <c r="P188" s="53">
        <f t="shared" ca="1" si="89"/>
        <v>0</v>
      </c>
      <c r="Q188" s="53">
        <f t="shared" ca="1" si="90"/>
        <v>0</v>
      </c>
      <c r="R188" s="12">
        <f t="shared" ca="1" si="91"/>
        <v>2.1983915171285819E-2</v>
      </c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>
      <c r="A189" s="134"/>
      <c r="B189" s="134"/>
      <c r="C189" s="134"/>
      <c r="D189" s="136">
        <f t="shared" si="79"/>
        <v>0</v>
      </c>
      <c r="E189" s="136">
        <f t="shared" si="79"/>
        <v>0</v>
      </c>
      <c r="F189" s="53">
        <f t="shared" si="80"/>
        <v>0</v>
      </c>
      <c r="G189" s="53">
        <f t="shared" si="80"/>
        <v>0</v>
      </c>
      <c r="H189" s="53">
        <f t="shared" si="81"/>
        <v>0</v>
      </c>
      <c r="I189" s="53">
        <f t="shared" si="82"/>
        <v>0</v>
      </c>
      <c r="J189" s="53">
        <f t="shared" si="83"/>
        <v>0</v>
      </c>
      <c r="K189" s="53">
        <f t="shared" si="84"/>
        <v>0</v>
      </c>
      <c r="L189" s="53">
        <f t="shared" si="85"/>
        <v>0</v>
      </c>
      <c r="M189" s="53">
        <f t="shared" ca="1" si="86"/>
        <v>-2.1983915171285819E-2</v>
      </c>
      <c r="N189" s="53">
        <f t="shared" ca="1" si="87"/>
        <v>0</v>
      </c>
      <c r="O189" s="137">
        <f t="shared" ca="1" si="88"/>
        <v>0</v>
      </c>
      <c r="P189" s="53">
        <f t="shared" ca="1" si="89"/>
        <v>0</v>
      </c>
      <c r="Q189" s="53">
        <f t="shared" ca="1" si="90"/>
        <v>0</v>
      </c>
      <c r="R189" s="12">
        <f t="shared" ca="1" si="91"/>
        <v>2.1983915171285819E-2</v>
      </c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>
      <c r="A190" s="134"/>
      <c r="B190" s="134"/>
      <c r="C190" s="134"/>
      <c r="D190" s="136">
        <f t="shared" si="79"/>
        <v>0</v>
      </c>
      <c r="E190" s="136">
        <f t="shared" si="79"/>
        <v>0</v>
      </c>
      <c r="F190" s="53">
        <f t="shared" si="80"/>
        <v>0</v>
      </c>
      <c r="G190" s="53">
        <f t="shared" si="80"/>
        <v>0</v>
      </c>
      <c r="H190" s="53">
        <f t="shared" si="81"/>
        <v>0</v>
      </c>
      <c r="I190" s="53">
        <f t="shared" si="82"/>
        <v>0</v>
      </c>
      <c r="J190" s="53">
        <f t="shared" si="83"/>
        <v>0</v>
      </c>
      <c r="K190" s="53">
        <f t="shared" si="84"/>
        <v>0</v>
      </c>
      <c r="L190" s="53">
        <f t="shared" si="85"/>
        <v>0</v>
      </c>
      <c r="M190" s="53">
        <f t="shared" ca="1" si="86"/>
        <v>-2.1983915171285819E-2</v>
      </c>
      <c r="N190" s="53">
        <f t="shared" ca="1" si="87"/>
        <v>0</v>
      </c>
      <c r="O190" s="137">
        <f t="shared" ca="1" si="88"/>
        <v>0</v>
      </c>
      <c r="P190" s="53">
        <f t="shared" ca="1" si="89"/>
        <v>0</v>
      </c>
      <c r="Q190" s="53">
        <f t="shared" ca="1" si="90"/>
        <v>0</v>
      </c>
      <c r="R190" s="12">
        <f t="shared" ca="1" si="91"/>
        <v>2.1983915171285819E-2</v>
      </c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>
      <c r="A191" s="134"/>
      <c r="B191" s="134"/>
      <c r="C191" s="134"/>
      <c r="D191" s="136">
        <f t="shared" si="79"/>
        <v>0</v>
      </c>
      <c r="E191" s="136">
        <f t="shared" si="79"/>
        <v>0</v>
      </c>
      <c r="F191" s="53">
        <f t="shared" si="80"/>
        <v>0</v>
      </c>
      <c r="G191" s="53">
        <f t="shared" si="80"/>
        <v>0</v>
      </c>
      <c r="H191" s="53">
        <f t="shared" si="81"/>
        <v>0</v>
      </c>
      <c r="I191" s="53">
        <f t="shared" si="82"/>
        <v>0</v>
      </c>
      <c r="J191" s="53">
        <f t="shared" si="83"/>
        <v>0</v>
      </c>
      <c r="K191" s="53">
        <f t="shared" si="84"/>
        <v>0</v>
      </c>
      <c r="L191" s="53">
        <f t="shared" si="85"/>
        <v>0</v>
      </c>
      <c r="M191" s="53">
        <f t="shared" ca="1" si="86"/>
        <v>-2.1983915171285819E-2</v>
      </c>
      <c r="N191" s="53">
        <f t="shared" ca="1" si="87"/>
        <v>0</v>
      </c>
      <c r="O191" s="137">
        <f t="shared" ca="1" si="88"/>
        <v>0</v>
      </c>
      <c r="P191" s="53">
        <f t="shared" ca="1" si="89"/>
        <v>0</v>
      </c>
      <c r="Q191" s="53">
        <f t="shared" ca="1" si="90"/>
        <v>0</v>
      </c>
      <c r="R191" s="12">
        <f t="shared" ca="1" si="91"/>
        <v>2.1983915171285819E-2</v>
      </c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>
      <c r="A192" s="134"/>
      <c r="B192" s="134"/>
      <c r="C192" s="134"/>
      <c r="D192" s="136">
        <f t="shared" si="79"/>
        <v>0</v>
      </c>
      <c r="E192" s="136">
        <f t="shared" si="79"/>
        <v>0</v>
      </c>
      <c r="F192" s="53">
        <f t="shared" si="80"/>
        <v>0</v>
      </c>
      <c r="G192" s="53">
        <f t="shared" si="80"/>
        <v>0</v>
      </c>
      <c r="H192" s="53">
        <f t="shared" si="81"/>
        <v>0</v>
      </c>
      <c r="I192" s="53">
        <f t="shared" si="82"/>
        <v>0</v>
      </c>
      <c r="J192" s="53">
        <f t="shared" si="83"/>
        <v>0</v>
      </c>
      <c r="K192" s="53">
        <f t="shared" si="84"/>
        <v>0</v>
      </c>
      <c r="L192" s="53">
        <f t="shared" si="85"/>
        <v>0</v>
      </c>
      <c r="M192" s="53">
        <f t="shared" ca="1" si="86"/>
        <v>-2.1983915171285819E-2</v>
      </c>
      <c r="N192" s="53">
        <f t="shared" ca="1" si="87"/>
        <v>0</v>
      </c>
      <c r="O192" s="137">
        <f t="shared" ca="1" si="88"/>
        <v>0</v>
      </c>
      <c r="P192" s="53">
        <f t="shared" ca="1" si="89"/>
        <v>0</v>
      </c>
      <c r="Q192" s="53">
        <f t="shared" ca="1" si="90"/>
        <v>0</v>
      </c>
      <c r="R192" s="12">
        <f t="shared" ca="1" si="91"/>
        <v>2.1983915171285819E-2</v>
      </c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>
      <c r="A193" s="134"/>
      <c r="B193" s="134"/>
      <c r="C193" s="134"/>
      <c r="D193" s="136">
        <f t="shared" si="79"/>
        <v>0</v>
      </c>
      <c r="E193" s="136">
        <f t="shared" si="79"/>
        <v>0</v>
      </c>
      <c r="F193" s="53">
        <f t="shared" si="80"/>
        <v>0</v>
      </c>
      <c r="G193" s="53">
        <f t="shared" si="80"/>
        <v>0</v>
      </c>
      <c r="H193" s="53">
        <f t="shared" si="81"/>
        <v>0</v>
      </c>
      <c r="I193" s="53">
        <f t="shared" si="82"/>
        <v>0</v>
      </c>
      <c r="J193" s="53">
        <f t="shared" si="83"/>
        <v>0</v>
      </c>
      <c r="K193" s="53">
        <f t="shared" si="84"/>
        <v>0</v>
      </c>
      <c r="L193" s="53">
        <f t="shared" si="85"/>
        <v>0</v>
      </c>
      <c r="M193" s="53">
        <f t="shared" ca="1" si="86"/>
        <v>-2.1983915171285819E-2</v>
      </c>
      <c r="N193" s="53">
        <f t="shared" ca="1" si="87"/>
        <v>0</v>
      </c>
      <c r="O193" s="137">
        <f t="shared" ca="1" si="88"/>
        <v>0</v>
      </c>
      <c r="P193" s="53">
        <f t="shared" ca="1" si="89"/>
        <v>0</v>
      </c>
      <c r="Q193" s="53">
        <f t="shared" ca="1" si="90"/>
        <v>0</v>
      </c>
      <c r="R193" s="12">
        <f t="shared" ca="1" si="91"/>
        <v>2.1983915171285819E-2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>
      <c r="A194" s="134"/>
      <c r="B194" s="134"/>
      <c r="C194" s="134"/>
      <c r="D194" s="136">
        <f t="shared" si="79"/>
        <v>0</v>
      </c>
      <c r="E194" s="136">
        <f t="shared" si="79"/>
        <v>0</v>
      </c>
      <c r="F194" s="53">
        <f t="shared" si="80"/>
        <v>0</v>
      </c>
      <c r="G194" s="53">
        <f t="shared" si="80"/>
        <v>0</v>
      </c>
      <c r="H194" s="53">
        <f t="shared" si="81"/>
        <v>0</v>
      </c>
      <c r="I194" s="53">
        <f t="shared" si="82"/>
        <v>0</v>
      </c>
      <c r="J194" s="53">
        <f t="shared" si="83"/>
        <v>0</v>
      </c>
      <c r="K194" s="53">
        <f t="shared" si="84"/>
        <v>0</v>
      </c>
      <c r="L194" s="53">
        <f t="shared" si="85"/>
        <v>0</v>
      </c>
      <c r="M194" s="53">
        <f t="shared" ca="1" si="86"/>
        <v>-2.1983915171285819E-2</v>
      </c>
      <c r="N194" s="53">
        <f t="shared" ca="1" si="87"/>
        <v>0</v>
      </c>
      <c r="O194" s="137">
        <f t="shared" ca="1" si="88"/>
        <v>0</v>
      </c>
      <c r="P194" s="53">
        <f t="shared" ca="1" si="89"/>
        <v>0</v>
      </c>
      <c r="Q194" s="53">
        <f t="shared" ca="1" si="90"/>
        <v>0</v>
      </c>
      <c r="R194" s="12">
        <f t="shared" ca="1" si="91"/>
        <v>2.1983915171285819E-2</v>
      </c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>
      <c r="A195" s="134"/>
      <c r="B195" s="134"/>
      <c r="C195" s="134"/>
      <c r="D195" s="136">
        <f t="shared" si="79"/>
        <v>0</v>
      </c>
      <c r="E195" s="136">
        <f t="shared" si="79"/>
        <v>0</v>
      </c>
      <c r="F195" s="53">
        <f t="shared" si="80"/>
        <v>0</v>
      </c>
      <c r="G195" s="53">
        <f t="shared" si="80"/>
        <v>0</v>
      </c>
      <c r="H195" s="53">
        <f t="shared" si="81"/>
        <v>0</v>
      </c>
      <c r="I195" s="53">
        <f t="shared" si="82"/>
        <v>0</v>
      </c>
      <c r="J195" s="53">
        <f t="shared" si="83"/>
        <v>0</v>
      </c>
      <c r="K195" s="53">
        <f t="shared" si="84"/>
        <v>0</v>
      </c>
      <c r="L195" s="53">
        <f t="shared" si="85"/>
        <v>0</v>
      </c>
      <c r="M195" s="53">
        <f t="shared" ca="1" si="86"/>
        <v>-2.1983915171285819E-2</v>
      </c>
      <c r="N195" s="53">
        <f t="shared" ca="1" si="87"/>
        <v>0</v>
      </c>
      <c r="O195" s="137">
        <f t="shared" ca="1" si="88"/>
        <v>0</v>
      </c>
      <c r="P195" s="53">
        <f t="shared" ca="1" si="89"/>
        <v>0</v>
      </c>
      <c r="Q195" s="53">
        <f t="shared" ca="1" si="90"/>
        <v>0</v>
      </c>
      <c r="R195" s="12">
        <f t="shared" ca="1" si="91"/>
        <v>2.1983915171285819E-2</v>
      </c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>
      <c r="A196" s="134"/>
      <c r="B196" s="134"/>
      <c r="C196" s="134"/>
      <c r="D196" s="136">
        <f t="shared" si="79"/>
        <v>0</v>
      </c>
      <c r="E196" s="136">
        <f t="shared" si="79"/>
        <v>0</v>
      </c>
      <c r="F196" s="53">
        <f t="shared" si="80"/>
        <v>0</v>
      </c>
      <c r="G196" s="53">
        <f t="shared" si="80"/>
        <v>0</v>
      </c>
      <c r="H196" s="53">
        <f t="shared" si="81"/>
        <v>0</v>
      </c>
      <c r="I196" s="53">
        <f t="shared" si="82"/>
        <v>0</v>
      </c>
      <c r="J196" s="53">
        <f t="shared" si="83"/>
        <v>0</v>
      </c>
      <c r="K196" s="53">
        <f t="shared" si="84"/>
        <v>0</v>
      </c>
      <c r="L196" s="53">
        <f t="shared" si="85"/>
        <v>0</v>
      </c>
      <c r="M196" s="53">
        <f t="shared" ca="1" si="86"/>
        <v>-2.1983915171285819E-2</v>
      </c>
      <c r="N196" s="53">
        <f t="shared" ca="1" si="87"/>
        <v>0</v>
      </c>
      <c r="O196" s="137">
        <f t="shared" ca="1" si="88"/>
        <v>0</v>
      </c>
      <c r="P196" s="53">
        <f t="shared" ca="1" si="89"/>
        <v>0</v>
      </c>
      <c r="Q196" s="53">
        <f t="shared" ca="1" si="90"/>
        <v>0</v>
      </c>
      <c r="R196" s="12">
        <f t="shared" ca="1" si="91"/>
        <v>2.1983915171285819E-2</v>
      </c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>
      <c r="A197" s="134"/>
      <c r="B197" s="134"/>
      <c r="C197" s="134"/>
      <c r="D197" s="136">
        <f t="shared" si="79"/>
        <v>0</v>
      </c>
      <c r="E197" s="136">
        <f t="shared" si="79"/>
        <v>0</v>
      </c>
      <c r="F197" s="53">
        <f t="shared" si="80"/>
        <v>0</v>
      </c>
      <c r="G197" s="53">
        <f t="shared" si="80"/>
        <v>0</v>
      </c>
      <c r="H197" s="53">
        <f t="shared" si="81"/>
        <v>0</v>
      </c>
      <c r="I197" s="53">
        <f t="shared" si="82"/>
        <v>0</v>
      </c>
      <c r="J197" s="53">
        <f t="shared" si="83"/>
        <v>0</v>
      </c>
      <c r="K197" s="53">
        <f t="shared" si="84"/>
        <v>0</v>
      </c>
      <c r="L197" s="53">
        <f t="shared" si="85"/>
        <v>0</v>
      </c>
      <c r="M197" s="53">
        <f t="shared" ca="1" si="86"/>
        <v>-2.1983915171285819E-2</v>
      </c>
      <c r="N197" s="53">
        <f t="shared" ca="1" si="87"/>
        <v>0</v>
      </c>
      <c r="O197" s="137">
        <f t="shared" ca="1" si="88"/>
        <v>0</v>
      </c>
      <c r="P197" s="53">
        <f t="shared" ca="1" si="89"/>
        <v>0</v>
      </c>
      <c r="Q197" s="53">
        <f t="shared" ca="1" si="90"/>
        <v>0</v>
      </c>
      <c r="R197" s="12">
        <f t="shared" ca="1" si="91"/>
        <v>2.1983915171285819E-2</v>
      </c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>
      <c r="A198" s="134"/>
      <c r="B198" s="134"/>
      <c r="C198" s="134"/>
      <c r="D198" s="136">
        <f t="shared" si="79"/>
        <v>0</v>
      </c>
      <c r="E198" s="136">
        <f t="shared" si="79"/>
        <v>0</v>
      </c>
      <c r="F198" s="53">
        <f t="shared" si="80"/>
        <v>0</v>
      </c>
      <c r="G198" s="53">
        <f t="shared" si="80"/>
        <v>0</v>
      </c>
      <c r="H198" s="53">
        <f t="shared" si="81"/>
        <v>0</v>
      </c>
      <c r="I198" s="53">
        <f t="shared" si="82"/>
        <v>0</v>
      </c>
      <c r="J198" s="53">
        <f t="shared" si="83"/>
        <v>0</v>
      </c>
      <c r="K198" s="53">
        <f t="shared" si="84"/>
        <v>0</v>
      </c>
      <c r="L198" s="53">
        <f t="shared" si="85"/>
        <v>0</v>
      </c>
      <c r="M198" s="53">
        <f t="shared" ca="1" si="86"/>
        <v>-2.1983915171285819E-2</v>
      </c>
      <c r="N198" s="53">
        <f t="shared" ca="1" si="87"/>
        <v>0</v>
      </c>
      <c r="O198" s="137">
        <f t="shared" ca="1" si="88"/>
        <v>0</v>
      </c>
      <c r="P198" s="53">
        <f t="shared" ca="1" si="89"/>
        <v>0</v>
      </c>
      <c r="Q198" s="53">
        <f t="shared" ca="1" si="90"/>
        <v>0</v>
      </c>
      <c r="R198" s="12">
        <f t="shared" ca="1" si="91"/>
        <v>2.1983915171285819E-2</v>
      </c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>
      <c r="A199" s="134"/>
      <c r="B199" s="134"/>
      <c r="C199" s="134"/>
      <c r="D199" s="136">
        <f t="shared" si="79"/>
        <v>0</v>
      </c>
      <c r="E199" s="136">
        <f t="shared" si="79"/>
        <v>0</v>
      </c>
      <c r="F199" s="53">
        <f t="shared" si="80"/>
        <v>0</v>
      </c>
      <c r="G199" s="53">
        <f t="shared" si="80"/>
        <v>0</v>
      </c>
      <c r="H199" s="53">
        <f t="shared" si="81"/>
        <v>0</v>
      </c>
      <c r="I199" s="53">
        <f t="shared" si="82"/>
        <v>0</v>
      </c>
      <c r="J199" s="53">
        <f t="shared" si="83"/>
        <v>0</v>
      </c>
      <c r="K199" s="53">
        <f t="shared" si="84"/>
        <v>0</v>
      </c>
      <c r="L199" s="53">
        <f t="shared" si="85"/>
        <v>0</v>
      </c>
      <c r="M199" s="53">
        <f t="shared" ca="1" si="86"/>
        <v>-2.1983915171285819E-2</v>
      </c>
      <c r="N199" s="53">
        <f t="shared" ca="1" si="87"/>
        <v>0</v>
      </c>
      <c r="O199" s="137">
        <f t="shared" ca="1" si="88"/>
        <v>0</v>
      </c>
      <c r="P199" s="53">
        <f t="shared" ca="1" si="89"/>
        <v>0</v>
      </c>
      <c r="Q199" s="53">
        <f t="shared" ca="1" si="90"/>
        <v>0</v>
      </c>
      <c r="R199" s="12">
        <f t="shared" ca="1" si="91"/>
        <v>2.1983915171285819E-2</v>
      </c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>
      <c r="A200" s="134"/>
      <c r="B200" s="134"/>
      <c r="C200" s="134"/>
      <c r="D200" s="136">
        <f t="shared" si="79"/>
        <v>0</v>
      </c>
      <c r="E200" s="136">
        <f t="shared" si="79"/>
        <v>0</v>
      </c>
      <c r="F200" s="53">
        <f t="shared" si="80"/>
        <v>0</v>
      </c>
      <c r="G200" s="53">
        <f t="shared" si="80"/>
        <v>0</v>
      </c>
      <c r="H200" s="53">
        <f t="shared" si="81"/>
        <v>0</v>
      </c>
      <c r="I200" s="53">
        <f t="shared" si="82"/>
        <v>0</v>
      </c>
      <c r="J200" s="53">
        <f t="shared" si="83"/>
        <v>0</v>
      </c>
      <c r="K200" s="53">
        <f t="shared" si="84"/>
        <v>0</v>
      </c>
      <c r="L200" s="53">
        <f t="shared" si="85"/>
        <v>0</v>
      </c>
      <c r="M200" s="53">
        <f t="shared" ca="1" si="86"/>
        <v>-2.1983915171285819E-2</v>
      </c>
      <c r="N200" s="53">
        <f t="shared" ca="1" si="87"/>
        <v>0</v>
      </c>
      <c r="O200" s="137">
        <f t="shared" ca="1" si="88"/>
        <v>0</v>
      </c>
      <c r="P200" s="53">
        <f t="shared" ca="1" si="89"/>
        <v>0</v>
      </c>
      <c r="Q200" s="53">
        <f t="shared" ca="1" si="90"/>
        <v>0</v>
      </c>
      <c r="R200" s="12">
        <f t="shared" ca="1" si="91"/>
        <v>2.1983915171285819E-2</v>
      </c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>
      <c r="A201" s="134"/>
      <c r="B201" s="134"/>
      <c r="C201" s="134"/>
      <c r="D201" s="136">
        <f t="shared" si="79"/>
        <v>0</v>
      </c>
      <c r="E201" s="136">
        <f t="shared" si="79"/>
        <v>0</v>
      </c>
      <c r="F201" s="53">
        <f t="shared" si="80"/>
        <v>0</v>
      </c>
      <c r="G201" s="53">
        <f t="shared" si="80"/>
        <v>0</v>
      </c>
      <c r="H201" s="53">
        <f t="shared" si="81"/>
        <v>0</v>
      </c>
      <c r="I201" s="53">
        <f t="shared" si="82"/>
        <v>0</v>
      </c>
      <c r="J201" s="53">
        <f t="shared" si="83"/>
        <v>0</v>
      </c>
      <c r="K201" s="53">
        <f t="shared" si="84"/>
        <v>0</v>
      </c>
      <c r="L201" s="53">
        <f t="shared" si="85"/>
        <v>0</v>
      </c>
      <c r="M201" s="53">
        <f t="shared" ca="1" si="86"/>
        <v>-2.1983915171285819E-2</v>
      </c>
      <c r="N201" s="53">
        <f t="shared" ca="1" si="87"/>
        <v>0</v>
      </c>
      <c r="O201" s="137">
        <f t="shared" ca="1" si="88"/>
        <v>0</v>
      </c>
      <c r="P201" s="53">
        <f t="shared" ca="1" si="89"/>
        <v>0</v>
      </c>
      <c r="Q201" s="53">
        <f t="shared" ca="1" si="90"/>
        <v>0</v>
      </c>
      <c r="R201" s="12">
        <f t="shared" ca="1" si="91"/>
        <v>2.1983915171285819E-2</v>
      </c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>
      <c r="A202" s="134"/>
      <c r="B202" s="134"/>
      <c r="C202" s="134"/>
      <c r="D202" s="136">
        <f t="shared" si="79"/>
        <v>0</v>
      </c>
      <c r="E202" s="136">
        <f t="shared" si="79"/>
        <v>0</v>
      </c>
      <c r="F202" s="53">
        <f t="shared" si="80"/>
        <v>0</v>
      </c>
      <c r="G202" s="53">
        <f t="shared" si="80"/>
        <v>0</v>
      </c>
      <c r="H202" s="53">
        <f t="shared" si="81"/>
        <v>0</v>
      </c>
      <c r="I202" s="53">
        <f t="shared" si="82"/>
        <v>0</v>
      </c>
      <c r="J202" s="53">
        <f t="shared" si="83"/>
        <v>0</v>
      </c>
      <c r="K202" s="53">
        <f t="shared" si="84"/>
        <v>0</v>
      </c>
      <c r="L202" s="53">
        <f t="shared" si="85"/>
        <v>0</v>
      </c>
      <c r="M202" s="53">
        <f t="shared" ca="1" si="86"/>
        <v>-2.1983915171285819E-2</v>
      </c>
      <c r="N202" s="53">
        <f t="shared" ca="1" si="87"/>
        <v>0</v>
      </c>
      <c r="O202" s="137">
        <f t="shared" ca="1" si="88"/>
        <v>0</v>
      </c>
      <c r="P202" s="53">
        <f t="shared" ca="1" si="89"/>
        <v>0</v>
      </c>
      <c r="Q202" s="53">
        <f t="shared" ca="1" si="90"/>
        <v>0</v>
      </c>
      <c r="R202" s="12">
        <f t="shared" ca="1" si="91"/>
        <v>2.1983915171285819E-2</v>
      </c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>
      <c r="A203" s="134"/>
      <c r="B203" s="134"/>
      <c r="C203" s="134"/>
      <c r="D203" s="136">
        <f t="shared" si="79"/>
        <v>0</v>
      </c>
      <c r="E203" s="136">
        <f t="shared" si="79"/>
        <v>0</v>
      </c>
      <c r="F203" s="53">
        <f t="shared" si="80"/>
        <v>0</v>
      </c>
      <c r="G203" s="53">
        <f t="shared" si="80"/>
        <v>0</v>
      </c>
      <c r="H203" s="53">
        <f t="shared" si="81"/>
        <v>0</v>
      </c>
      <c r="I203" s="53">
        <f t="shared" si="82"/>
        <v>0</v>
      </c>
      <c r="J203" s="53">
        <f t="shared" si="83"/>
        <v>0</v>
      </c>
      <c r="K203" s="53">
        <f t="shared" si="84"/>
        <v>0</v>
      </c>
      <c r="L203" s="53">
        <f t="shared" si="85"/>
        <v>0</v>
      </c>
      <c r="M203" s="53">
        <f t="shared" ca="1" si="86"/>
        <v>-2.1983915171285819E-2</v>
      </c>
      <c r="N203" s="53">
        <f t="shared" ca="1" si="87"/>
        <v>0</v>
      </c>
      <c r="O203" s="137">
        <f t="shared" ca="1" si="88"/>
        <v>0</v>
      </c>
      <c r="P203" s="53">
        <f t="shared" ca="1" si="89"/>
        <v>0</v>
      </c>
      <c r="Q203" s="53">
        <f t="shared" ca="1" si="90"/>
        <v>0</v>
      </c>
      <c r="R203" s="12">
        <f t="shared" ca="1" si="91"/>
        <v>2.1983915171285819E-2</v>
      </c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>
      <c r="A204" s="134"/>
      <c r="B204" s="134"/>
      <c r="C204" s="134"/>
      <c r="D204" s="136">
        <f t="shared" si="79"/>
        <v>0</v>
      </c>
      <c r="E204" s="136">
        <f t="shared" si="79"/>
        <v>0</v>
      </c>
      <c r="F204" s="53">
        <f t="shared" si="80"/>
        <v>0</v>
      </c>
      <c r="G204" s="53">
        <f t="shared" si="80"/>
        <v>0</v>
      </c>
      <c r="H204" s="53">
        <f t="shared" si="81"/>
        <v>0</v>
      </c>
      <c r="I204" s="53">
        <f t="shared" si="82"/>
        <v>0</v>
      </c>
      <c r="J204" s="53">
        <f t="shared" si="83"/>
        <v>0</v>
      </c>
      <c r="K204" s="53">
        <f t="shared" si="84"/>
        <v>0</v>
      </c>
      <c r="L204" s="53">
        <f t="shared" si="85"/>
        <v>0</v>
      </c>
      <c r="M204" s="53">
        <f t="shared" ca="1" si="86"/>
        <v>-2.1983915171285819E-2</v>
      </c>
      <c r="N204" s="53">
        <f t="shared" ca="1" si="87"/>
        <v>0</v>
      </c>
      <c r="O204" s="137">
        <f t="shared" ca="1" si="88"/>
        <v>0</v>
      </c>
      <c r="P204" s="53">
        <f t="shared" ca="1" si="89"/>
        <v>0</v>
      </c>
      <c r="Q204" s="53">
        <f t="shared" ca="1" si="90"/>
        <v>0</v>
      </c>
      <c r="R204" s="12">
        <f t="shared" ca="1" si="91"/>
        <v>2.1983915171285819E-2</v>
      </c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>
      <c r="A205" s="134"/>
      <c r="B205" s="134"/>
      <c r="C205" s="134"/>
      <c r="D205" s="136">
        <f t="shared" si="79"/>
        <v>0</v>
      </c>
      <c r="E205" s="136">
        <f t="shared" si="79"/>
        <v>0</v>
      </c>
      <c r="F205" s="53">
        <f t="shared" si="80"/>
        <v>0</v>
      </c>
      <c r="G205" s="53">
        <f t="shared" si="80"/>
        <v>0</v>
      </c>
      <c r="H205" s="53">
        <f t="shared" si="81"/>
        <v>0</v>
      </c>
      <c r="I205" s="53">
        <f t="shared" si="82"/>
        <v>0</v>
      </c>
      <c r="J205" s="53">
        <f t="shared" si="83"/>
        <v>0</v>
      </c>
      <c r="K205" s="53">
        <f t="shared" si="84"/>
        <v>0</v>
      </c>
      <c r="L205" s="53">
        <f t="shared" si="85"/>
        <v>0</v>
      </c>
      <c r="M205" s="53">
        <f t="shared" ca="1" si="86"/>
        <v>-2.1983915171285819E-2</v>
      </c>
      <c r="N205" s="53">
        <f t="shared" ca="1" si="87"/>
        <v>0</v>
      </c>
      <c r="O205" s="137">
        <f t="shared" ca="1" si="88"/>
        <v>0</v>
      </c>
      <c r="P205" s="53">
        <f t="shared" ca="1" si="89"/>
        <v>0</v>
      </c>
      <c r="Q205" s="53">
        <f t="shared" ca="1" si="90"/>
        <v>0</v>
      </c>
      <c r="R205" s="12">
        <f t="shared" ca="1" si="91"/>
        <v>2.1983915171285819E-2</v>
      </c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>
      <c r="A206" s="134"/>
      <c r="B206" s="134"/>
      <c r="C206" s="134"/>
      <c r="D206" s="136">
        <f t="shared" ref="D206:E268" si="92">A206/A$18</f>
        <v>0</v>
      </c>
      <c r="E206" s="136">
        <f t="shared" si="92"/>
        <v>0</v>
      </c>
      <c r="F206" s="53">
        <f t="shared" ref="F206:G268" si="93">$C206*D206</f>
        <v>0</v>
      </c>
      <c r="G206" s="53">
        <f t="shared" si="93"/>
        <v>0</v>
      </c>
      <c r="H206" s="53">
        <f t="shared" si="81"/>
        <v>0</v>
      </c>
      <c r="I206" s="53">
        <f t="shared" si="82"/>
        <v>0</v>
      </c>
      <c r="J206" s="53">
        <f t="shared" si="83"/>
        <v>0</v>
      </c>
      <c r="K206" s="53">
        <f t="shared" si="84"/>
        <v>0</v>
      </c>
      <c r="L206" s="53">
        <f t="shared" si="85"/>
        <v>0</v>
      </c>
      <c r="M206" s="53">
        <f t="shared" ca="1" si="86"/>
        <v>-2.1983915171285819E-2</v>
      </c>
      <c r="N206" s="53">
        <f t="shared" ca="1" si="87"/>
        <v>0</v>
      </c>
      <c r="O206" s="137">
        <f t="shared" ca="1" si="88"/>
        <v>0</v>
      </c>
      <c r="P206" s="53">
        <f t="shared" ca="1" si="89"/>
        <v>0</v>
      </c>
      <c r="Q206" s="53">
        <f t="shared" ca="1" si="90"/>
        <v>0</v>
      </c>
      <c r="R206" s="12">
        <f t="shared" ca="1" si="91"/>
        <v>2.1983915171285819E-2</v>
      </c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>
      <c r="A207" s="134"/>
      <c r="B207" s="134"/>
      <c r="C207" s="134"/>
      <c r="D207" s="136">
        <f t="shared" si="92"/>
        <v>0</v>
      </c>
      <c r="E207" s="136">
        <f t="shared" si="92"/>
        <v>0</v>
      </c>
      <c r="F207" s="53">
        <f t="shared" si="93"/>
        <v>0</v>
      </c>
      <c r="G207" s="53">
        <f t="shared" si="93"/>
        <v>0</v>
      </c>
      <c r="H207" s="53">
        <f t="shared" si="81"/>
        <v>0</v>
      </c>
      <c r="I207" s="53">
        <f t="shared" si="82"/>
        <v>0</v>
      </c>
      <c r="J207" s="53">
        <f t="shared" si="83"/>
        <v>0</v>
      </c>
      <c r="K207" s="53">
        <f t="shared" si="84"/>
        <v>0</v>
      </c>
      <c r="L207" s="53">
        <f t="shared" si="85"/>
        <v>0</v>
      </c>
      <c r="M207" s="53">
        <f t="shared" ca="1" si="86"/>
        <v>-2.1983915171285819E-2</v>
      </c>
      <c r="N207" s="53">
        <f t="shared" ca="1" si="87"/>
        <v>0</v>
      </c>
      <c r="O207" s="137">
        <f t="shared" ca="1" si="88"/>
        <v>0</v>
      </c>
      <c r="P207" s="53">
        <f t="shared" ca="1" si="89"/>
        <v>0</v>
      </c>
      <c r="Q207" s="53">
        <f t="shared" ca="1" si="90"/>
        <v>0</v>
      </c>
      <c r="R207" s="12">
        <f t="shared" ca="1" si="91"/>
        <v>2.1983915171285819E-2</v>
      </c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>
      <c r="A208" s="134"/>
      <c r="B208" s="134"/>
      <c r="C208" s="134"/>
      <c r="D208" s="136">
        <f t="shared" si="92"/>
        <v>0</v>
      </c>
      <c r="E208" s="136">
        <f t="shared" si="92"/>
        <v>0</v>
      </c>
      <c r="F208" s="53">
        <f t="shared" si="93"/>
        <v>0</v>
      </c>
      <c r="G208" s="53">
        <f t="shared" si="93"/>
        <v>0</v>
      </c>
      <c r="H208" s="53">
        <f t="shared" si="81"/>
        <v>0</v>
      </c>
      <c r="I208" s="53">
        <f t="shared" si="82"/>
        <v>0</v>
      </c>
      <c r="J208" s="53">
        <f t="shared" si="83"/>
        <v>0</v>
      </c>
      <c r="K208" s="53">
        <f t="shared" si="84"/>
        <v>0</v>
      </c>
      <c r="L208" s="53">
        <f t="shared" si="85"/>
        <v>0</v>
      </c>
      <c r="M208" s="53">
        <f t="shared" ca="1" si="86"/>
        <v>-2.1983915171285819E-2</v>
      </c>
      <c r="N208" s="53">
        <f t="shared" ca="1" si="87"/>
        <v>0</v>
      </c>
      <c r="O208" s="137">
        <f t="shared" ca="1" si="88"/>
        <v>0</v>
      </c>
      <c r="P208" s="53">
        <f t="shared" ca="1" si="89"/>
        <v>0</v>
      </c>
      <c r="Q208" s="53">
        <f t="shared" ca="1" si="90"/>
        <v>0</v>
      </c>
      <c r="R208" s="12">
        <f t="shared" ca="1" si="91"/>
        <v>2.1983915171285819E-2</v>
      </c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>
      <c r="A209" s="134"/>
      <c r="B209" s="134"/>
      <c r="C209" s="134"/>
      <c r="D209" s="136">
        <f t="shared" si="92"/>
        <v>0</v>
      </c>
      <c r="E209" s="136">
        <f t="shared" si="92"/>
        <v>0</v>
      </c>
      <c r="F209" s="53">
        <f t="shared" si="93"/>
        <v>0</v>
      </c>
      <c r="G209" s="53">
        <f t="shared" si="93"/>
        <v>0</v>
      </c>
      <c r="H209" s="53">
        <f t="shared" si="81"/>
        <v>0</v>
      </c>
      <c r="I209" s="53">
        <f t="shared" si="82"/>
        <v>0</v>
      </c>
      <c r="J209" s="53">
        <f t="shared" si="83"/>
        <v>0</v>
      </c>
      <c r="K209" s="53">
        <f t="shared" si="84"/>
        <v>0</v>
      </c>
      <c r="L209" s="53">
        <f t="shared" si="85"/>
        <v>0</v>
      </c>
      <c r="M209" s="53">
        <f t="shared" ca="1" si="86"/>
        <v>-2.1983915171285819E-2</v>
      </c>
      <c r="N209" s="53">
        <f t="shared" ca="1" si="87"/>
        <v>0</v>
      </c>
      <c r="O209" s="137">
        <f t="shared" ca="1" si="88"/>
        <v>0</v>
      </c>
      <c r="P209" s="53">
        <f t="shared" ca="1" si="89"/>
        <v>0</v>
      </c>
      <c r="Q209" s="53">
        <f t="shared" ca="1" si="90"/>
        <v>0</v>
      </c>
      <c r="R209" s="12">
        <f t="shared" ca="1" si="91"/>
        <v>2.1983915171285819E-2</v>
      </c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>
      <c r="A210" s="134"/>
      <c r="B210" s="134"/>
      <c r="C210" s="134"/>
      <c r="D210" s="136">
        <f t="shared" si="92"/>
        <v>0</v>
      </c>
      <c r="E210" s="136">
        <f t="shared" si="92"/>
        <v>0</v>
      </c>
      <c r="F210" s="53">
        <f t="shared" si="93"/>
        <v>0</v>
      </c>
      <c r="G210" s="53">
        <f t="shared" si="93"/>
        <v>0</v>
      </c>
      <c r="H210" s="53">
        <f t="shared" si="81"/>
        <v>0</v>
      </c>
      <c r="I210" s="53">
        <f t="shared" si="82"/>
        <v>0</v>
      </c>
      <c r="J210" s="53">
        <f t="shared" si="83"/>
        <v>0</v>
      </c>
      <c r="K210" s="53">
        <f t="shared" si="84"/>
        <v>0</v>
      </c>
      <c r="L210" s="53">
        <f t="shared" si="85"/>
        <v>0</v>
      </c>
      <c r="M210" s="53">
        <f t="shared" ca="1" si="86"/>
        <v>-2.1983915171285819E-2</v>
      </c>
      <c r="N210" s="53">
        <f t="shared" ca="1" si="87"/>
        <v>0</v>
      </c>
      <c r="O210" s="137">
        <f t="shared" ca="1" si="88"/>
        <v>0</v>
      </c>
      <c r="P210" s="53">
        <f t="shared" ca="1" si="89"/>
        <v>0</v>
      </c>
      <c r="Q210" s="53">
        <f t="shared" ca="1" si="90"/>
        <v>0</v>
      </c>
      <c r="R210" s="12">
        <f t="shared" ca="1" si="91"/>
        <v>2.1983915171285819E-2</v>
      </c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>
      <c r="A211" s="134"/>
      <c r="B211" s="134"/>
      <c r="C211" s="134"/>
      <c r="D211" s="136">
        <f t="shared" si="92"/>
        <v>0</v>
      </c>
      <c r="E211" s="136">
        <f t="shared" si="92"/>
        <v>0</v>
      </c>
      <c r="F211" s="53">
        <f t="shared" si="93"/>
        <v>0</v>
      </c>
      <c r="G211" s="53">
        <f t="shared" si="93"/>
        <v>0</v>
      </c>
      <c r="H211" s="53">
        <f t="shared" si="81"/>
        <v>0</v>
      </c>
      <c r="I211" s="53">
        <f t="shared" si="82"/>
        <v>0</v>
      </c>
      <c r="J211" s="53">
        <f t="shared" si="83"/>
        <v>0</v>
      </c>
      <c r="K211" s="53">
        <f t="shared" si="84"/>
        <v>0</v>
      </c>
      <c r="L211" s="53">
        <f t="shared" si="85"/>
        <v>0</v>
      </c>
      <c r="M211" s="53">
        <f t="shared" ref="M211:M274" ca="1" si="94">+E$4+E$5*D211+E$6*D211^2</f>
        <v>-2.1983915171285819E-2</v>
      </c>
      <c r="N211" s="53">
        <f t="shared" ca="1" si="87"/>
        <v>0</v>
      </c>
      <c r="O211" s="137">
        <f t="shared" ca="1" si="88"/>
        <v>0</v>
      </c>
      <c r="P211" s="53">
        <f t="shared" ca="1" si="89"/>
        <v>0</v>
      </c>
      <c r="Q211" s="53">
        <f t="shared" ca="1" si="90"/>
        <v>0</v>
      </c>
      <c r="R211" s="12">
        <f t="shared" ref="R211:R274" ca="1" si="95">+E211-M211</f>
        <v>2.1983915171285819E-2</v>
      </c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>
      <c r="A212" s="134"/>
      <c r="B212" s="134"/>
      <c r="C212" s="134"/>
      <c r="D212" s="136">
        <f t="shared" si="92"/>
        <v>0</v>
      </c>
      <c r="E212" s="136">
        <f t="shared" si="92"/>
        <v>0</v>
      </c>
      <c r="F212" s="53">
        <f t="shared" si="93"/>
        <v>0</v>
      </c>
      <c r="G212" s="53">
        <f t="shared" si="93"/>
        <v>0</v>
      </c>
      <c r="H212" s="53">
        <f t="shared" ref="H212:H275" si="96">C212*D212*D212</f>
        <v>0</v>
      </c>
      <c r="I212" s="53">
        <f t="shared" ref="I212:I275" si="97">C212*D212*D212*D212</f>
        <v>0</v>
      </c>
      <c r="J212" s="53">
        <f t="shared" ref="J212:J275" si="98">C212*D212*D212*D212*D212</f>
        <v>0</v>
      </c>
      <c r="K212" s="53">
        <f t="shared" ref="K212:K275" si="99">C212*E212*D212</f>
        <v>0</v>
      </c>
      <c r="L212" s="53">
        <f t="shared" ref="L212:L275" si="100">C212*E212*D212*D212</f>
        <v>0</v>
      </c>
      <c r="M212" s="53">
        <f t="shared" ca="1" si="94"/>
        <v>-2.1983915171285819E-2</v>
      </c>
      <c r="N212" s="53">
        <f t="shared" ref="N212:N275" ca="1" si="101">C212*(M212-E212)^2</f>
        <v>0</v>
      </c>
      <c r="O212" s="137">
        <f t="shared" ref="O212:O275" ca="1" si="102">(C212*O$1-O$2*F212+O$3*H212)^2</f>
        <v>0</v>
      </c>
      <c r="P212" s="53">
        <f t="shared" ref="P212:P275" ca="1" si="103">(-C212*O$2+O$4*F212-O$5*H212)^2</f>
        <v>0</v>
      </c>
      <c r="Q212" s="53">
        <f t="shared" ref="Q212:Q275" ca="1" si="104">+(C212*O$3-F212*O$5+H212*O$6)^2</f>
        <v>0</v>
      </c>
      <c r="R212" s="12">
        <f t="shared" ca="1" si="95"/>
        <v>2.1983915171285819E-2</v>
      </c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>
      <c r="A213" s="134"/>
      <c r="B213" s="134"/>
      <c r="C213" s="134"/>
      <c r="D213" s="136">
        <f t="shared" si="92"/>
        <v>0</v>
      </c>
      <c r="E213" s="136">
        <f t="shared" si="92"/>
        <v>0</v>
      </c>
      <c r="F213" s="53">
        <f t="shared" si="93"/>
        <v>0</v>
      </c>
      <c r="G213" s="53">
        <f t="shared" si="93"/>
        <v>0</v>
      </c>
      <c r="H213" s="53">
        <f t="shared" si="96"/>
        <v>0</v>
      </c>
      <c r="I213" s="53">
        <f t="shared" si="97"/>
        <v>0</v>
      </c>
      <c r="J213" s="53">
        <f t="shared" si="98"/>
        <v>0</v>
      </c>
      <c r="K213" s="53">
        <f t="shared" si="99"/>
        <v>0</v>
      </c>
      <c r="L213" s="53">
        <f t="shared" si="100"/>
        <v>0</v>
      </c>
      <c r="M213" s="53">
        <f t="shared" ca="1" si="94"/>
        <v>-2.1983915171285819E-2</v>
      </c>
      <c r="N213" s="53">
        <f t="shared" ca="1" si="101"/>
        <v>0</v>
      </c>
      <c r="O213" s="137">
        <f t="shared" ca="1" si="102"/>
        <v>0</v>
      </c>
      <c r="P213" s="53">
        <f t="shared" ca="1" si="103"/>
        <v>0</v>
      </c>
      <c r="Q213" s="53">
        <f t="shared" ca="1" si="104"/>
        <v>0</v>
      </c>
      <c r="R213" s="12">
        <f t="shared" ca="1" si="95"/>
        <v>2.1983915171285819E-2</v>
      </c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</row>
    <row r="214" spans="1:35">
      <c r="A214" s="134"/>
      <c r="B214" s="134"/>
      <c r="C214" s="134"/>
      <c r="D214" s="136">
        <f t="shared" si="92"/>
        <v>0</v>
      </c>
      <c r="E214" s="136">
        <f t="shared" si="92"/>
        <v>0</v>
      </c>
      <c r="F214" s="53">
        <f t="shared" si="93"/>
        <v>0</v>
      </c>
      <c r="G214" s="53">
        <f t="shared" si="93"/>
        <v>0</v>
      </c>
      <c r="H214" s="53">
        <f t="shared" si="96"/>
        <v>0</v>
      </c>
      <c r="I214" s="53">
        <f t="shared" si="97"/>
        <v>0</v>
      </c>
      <c r="J214" s="53">
        <f t="shared" si="98"/>
        <v>0</v>
      </c>
      <c r="K214" s="53">
        <f t="shared" si="99"/>
        <v>0</v>
      </c>
      <c r="L214" s="53">
        <f t="shared" si="100"/>
        <v>0</v>
      </c>
      <c r="M214" s="53">
        <f t="shared" ca="1" si="94"/>
        <v>-2.1983915171285819E-2</v>
      </c>
      <c r="N214" s="53">
        <f t="shared" ca="1" si="101"/>
        <v>0</v>
      </c>
      <c r="O214" s="137">
        <f t="shared" ca="1" si="102"/>
        <v>0</v>
      </c>
      <c r="P214" s="53">
        <f t="shared" ca="1" si="103"/>
        <v>0</v>
      </c>
      <c r="Q214" s="53">
        <f t="shared" ca="1" si="104"/>
        <v>0</v>
      </c>
      <c r="R214" s="12">
        <f t="shared" ca="1" si="95"/>
        <v>2.1983915171285819E-2</v>
      </c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</row>
    <row r="215" spans="1:35">
      <c r="A215" s="134"/>
      <c r="B215" s="134"/>
      <c r="C215" s="134"/>
      <c r="D215" s="136">
        <f t="shared" si="92"/>
        <v>0</v>
      </c>
      <c r="E215" s="136">
        <f t="shared" si="92"/>
        <v>0</v>
      </c>
      <c r="F215" s="53">
        <f t="shared" si="93"/>
        <v>0</v>
      </c>
      <c r="G215" s="53">
        <f t="shared" si="93"/>
        <v>0</v>
      </c>
      <c r="H215" s="53">
        <f t="shared" si="96"/>
        <v>0</v>
      </c>
      <c r="I215" s="53">
        <f t="shared" si="97"/>
        <v>0</v>
      </c>
      <c r="J215" s="53">
        <f t="shared" si="98"/>
        <v>0</v>
      </c>
      <c r="K215" s="53">
        <f t="shared" si="99"/>
        <v>0</v>
      </c>
      <c r="L215" s="53">
        <f t="shared" si="100"/>
        <v>0</v>
      </c>
      <c r="M215" s="53">
        <f t="shared" ca="1" si="94"/>
        <v>-2.1983915171285819E-2</v>
      </c>
      <c r="N215" s="53">
        <f t="shared" ca="1" si="101"/>
        <v>0</v>
      </c>
      <c r="O215" s="137">
        <f t="shared" ca="1" si="102"/>
        <v>0</v>
      </c>
      <c r="P215" s="53">
        <f t="shared" ca="1" si="103"/>
        <v>0</v>
      </c>
      <c r="Q215" s="53">
        <f t="shared" ca="1" si="104"/>
        <v>0</v>
      </c>
      <c r="R215" s="12">
        <f t="shared" ca="1" si="95"/>
        <v>2.1983915171285819E-2</v>
      </c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</row>
    <row r="216" spans="1:35">
      <c r="A216" s="134"/>
      <c r="B216" s="134"/>
      <c r="C216" s="134"/>
      <c r="D216" s="136">
        <f t="shared" si="92"/>
        <v>0</v>
      </c>
      <c r="E216" s="136">
        <f t="shared" si="92"/>
        <v>0</v>
      </c>
      <c r="F216" s="53">
        <f t="shared" si="93"/>
        <v>0</v>
      </c>
      <c r="G216" s="53">
        <f t="shared" si="93"/>
        <v>0</v>
      </c>
      <c r="H216" s="53">
        <f t="shared" si="96"/>
        <v>0</v>
      </c>
      <c r="I216" s="53">
        <f t="shared" si="97"/>
        <v>0</v>
      </c>
      <c r="J216" s="53">
        <f t="shared" si="98"/>
        <v>0</v>
      </c>
      <c r="K216" s="53">
        <f t="shared" si="99"/>
        <v>0</v>
      </c>
      <c r="L216" s="53">
        <f t="shared" si="100"/>
        <v>0</v>
      </c>
      <c r="M216" s="53">
        <f t="shared" ca="1" si="94"/>
        <v>-2.1983915171285819E-2</v>
      </c>
      <c r="N216" s="53">
        <f t="shared" ca="1" si="101"/>
        <v>0</v>
      </c>
      <c r="O216" s="137">
        <f t="shared" ca="1" si="102"/>
        <v>0</v>
      </c>
      <c r="P216" s="53">
        <f t="shared" ca="1" si="103"/>
        <v>0</v>
      </c>
      <c r="Q216" s="53">
        <f t="shared" ca="1" si="104"/>
        <v>0</v>
      </c>
      <c r="R216" s="12">
        <f t="shared" ca="1" si="95"/>
        <v>2.1983915171285819E-2</v>
      </c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</row>
    <row r="217" spans="1:35">
      <c r="A217" s="134"/>
      <c r="B217" s="134"/>
      <c r="C217" s="134"/>
      <c r="D217" s="136">
        <f t="shared" si="92"/>
        <v>0</v>
      </c>
      <c r="E217" s="136">
        <f t="shared" si="92"/>
        <v>0</v>
      </c>
      <c r="F217" s="53">
        <f t="shared" si="93"/>
        <v>0</v>
      </c>
      <c r="G217" s="53">
        <f t="shared" si="93"/>
        <v>0</v>
      </c>
      <c r="H217" s="53">
        <f t="shared" si="96"/>
        <v>0</v>
      </c>
      <c r="I217" s="53">
        <f t="shared" si="97"/>
        <v>0</v>
      </c>
      <c r="J217" s="53">
        <f t="shared" si="98"/>
        <v>0</v>
      </c>
      <c r="K217" s="53">
        <f t="shared" si="99"/>
        <v>0</v>
      </c>
      <c r="L217" s="53">
        <f t="shared" si="100"/>
        <v>0</v>
      </c>
      <c r="M217" s="53">
        <f t="shared" ca="1" si="94"/>
        <v>-2.1983915171285819E-2</v>
      </c>
      <c r="N217" s="53">
        <f t="shared" ca="1" si="101"/>
        <v>0</v>
      </c>
      <c r="O217" s="137">
        <f t="shared" ca="1" si="102"/>
        <v>0</v>
      </c>
      <c r="P217" s="53">
        <f t="shared" ca="1" si="103"/>
        <v>0</v>
      </c>
      <c r="Q217" s="53">
        <f t="shared" ca="1" si="104"/>
        <v>0</v>
      </c>
      <c r="R217" s="12">
        <f t="shared" ca="1" si="95"/>
        <v>2.1983915171285819E-2</v>
      </c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</row>
    <row r="218" spans="1:35">
      <c r="A218" s="134"/>
      <c r="B218" s="134"/>
      <c r="C218" s="134"/>
      <c r="D218" s="136">
        <f t="shared" si="92"/>
        <v>0</v>
      </c>
      <c r="E218" s="136">
        <f t="shared" si="92"/>
        <v>0</v>
      </c>
      <c r="F218" s="53">
        <f t="shared" si="93"/>
        <v>0</v>
      </c>
      <c r="G218" s="53">
        <f t="shared" si="93"/>
        <v>0</v>
      </c>
      <c r="H218" s="53">
        <f t="shared" si="96"/>
        <v>0</v>
      </c>
      <c r="I218" s="53">
        <f t="shared" si="97"/>
        <v>0</v>
      </c>
      <c r="J218" s="53">
        <f t="shared" si="98"/>
        <v>0</v>
      </c>
      <c r="K218" s="53">
        <f t="shared" si="99"/>
        <v>0</v>
      </c>
      <c r="L218" s="53">
        <f t="shared" si="100"/>
        <v>0</v>
      </c>
      <c r="M218" s="53">
        <f t="shared" ca="1" si="94"/>
        <v>-2.1983915171285819E-2</v>
      </c>
      <c r="N218" s="53">
        <f t="shared" ca="1" si="101"/>
        <v>0</v>
      </c>
      <c r="O218" s="137">
        <f t="shared" ca="1" si="102"/>
        <v>0</v>
      </c>
      <c r="P218" s="53">
        <f t="shared" ca="1" si="103"/>
        <v>0</v>
      </c>
      <c r="Q218" s="53">
        <f t="shared" ca="1" si="104"/>
        <v>0</v>
      </c>
      <c r="R218" s="12">
        <f t="shared" ca="1" si="95"/>
        <v>2.1983915171285819E-2</v>
      </c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</row>
    <row r="219" spans="1:35">
      <c r="A219" s="134"/>
      <c r="B219" s="134"/>
      <c r="C219" s="134"/>
      <c r="D219" s="136">
        <f t="shared" si="92"/>
        <v>0</v>
      </c>
      <c r="E219" s="136">
        <f t="shared" si="92"/>
        <v>0</v>
      </c>
      <c r="F219" s="53">
        <f t="shared" si="93"/>
        <v>0</v>
      </c>
      <c r="G219" s="53">
        <f t="shared" si="93"/>
        <v>0</v>
      </c>
      <c r="H219" s="53">
        <f t="shared" si="96"/>
        <v>0</v>
      </c>
      <c r="I219" s="53">
        <f t="shared" si="97"/>
        <v>0</v>
      </c>
      <c r="J219" s="53">
        <f t="shared" si="98"/>
        <v>0</v>
      </c>
      <c r="K219" s="53">
        <f t="shared" si="99"/>
        <v>0</v>
      </c>
      <c r="L219" s="53">
        <f t="shared" si="100"/>
        <v>0</v>
      </c>
      <c r="M219" s="53">
        <f t="shared" ca="1" si="94"/>
        <v>-2.1983915171285819E-2</v>
      </c>
      <c r="N219" s="53">
        <f t="shared" ca="1" si="101"/>
        <v>0</v>
      </c>
      <c r="O219" s="137">
        <f t="shared" ca="1" si="102"/>
        <v>0</v>
      </c>
      <c r="P219" s="53">
        <f t="shared" ca="1" si="103"/>
        <v>0</v>
      </c>
      <c r="Q219" s="53">
        <f t="shared" ca="1" si="104"/>
        <v>0</v>
      </c>
      <c r="R219" s="12">
        <f t="shared" ca="1" si="95"/>
        <v>2.1983915171285819E-2</v>
      </c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</row>
    <row r="220" spans="1:35">
      <c r="A220" s="134"/>
      <c r="B220" s="134"/>
      <c r="C220" s="134"/>
      <c r="D220" s="136">
        <f t="shared" si="92"/>
        <v>0</v>
      </c>
      <c r="E220" s="136">
        <f t="shared" si="92"/>
        <v>0</v>
      </c>
      <c r="F220" s="53">
        <f t="shared" si="93"/>
        <v>0</v>
      </c>
      <c r="G220" s="53">
        <f t="shared" si="93"/>
        <v>0</v>
      </c>
      <c r="H220" s="53">
        <f t="shared" si="96"/>
        <v>0</v>
      </c>
      <c r="I220" s="53">
        <f t="shared" si="97"/>
        <v>0</v>
      </c>
      <c r="J220" s="53">
        <f t="shared" si="98"/>
        <v>0</v>
      </c>
      <c r="K220" s="53">
        <f t="shared" si="99"/>
        <v>0</v>
      </c>
      <c r="L220" s="53">
        <f t="shared" si="100"/>
        <v>0</v>
      </c>
      <c r="M220" s="53">
        <f t="shared" ca="1" si="94"/>
        <v>-2.1983915171285819E-2</v>
      </c>
      <c r="N220" s="53">
        <f t="shared" ca="1" si="101"/>
        <v>0</v>
      </c>
      <c r="O220" s="137">
        <f t="shared" ca="1" si="102"/>
        <v>0</v>
      </c>
      <c r="P220" s="53">
        <f t="shared" ca="1" si="103"/>
        <v>0</v>
      </c>
      <c r="Q220" s="53">
        <f t="shared" ca="1" si="104"/>
        <v>0</v>
      </c>
      <c r="R220" s="12">
        <f t="shared" ca="1" si="95"/>
        <v>2.1983915171285819E-2</v>
      </c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</row>
    <row r="221" spans="1:35">
      <c r="A221" s="134"/>
      <c r="B221" s="134"/>
      <c r="C221" s="134"/>
      <c r="D221" s="136">
        <f t="shared" si="92"/>
        <v>0</v>
      </c>
      <c r="E221" s="136">
        <f t="shared" si="92"/>
        <v>0</v>
      </c>
      <c r="F221" s="53">
        <f t="shared" si="93"/>
        <v>0</v>
      </c>
      <c r="G221" s="53">
        <f t="shared" si="93"/>
        <v>0</v>
      </c>
      <c r="H221" s="53">
        <f t="shared" si="96"/>
        <v>0</v>
      </c>
      <c r="I221" s="53">
        <f t="shared" si="97"/>
        <v>0</v>
      </c>
      <c r="J221" s="53">
        <f t="shared" si="98"/>
        <v>0</v>
      </c>
      <c r="K221" s="53">
        <f t="shared" si="99"/>
        <v>0</v>
      </c>
      <c r="L221" s="53">
        <f t="shared" si="100"/>
        <v>0</v>
      </c>
      <c r="M221" s="53">
        <f t="shared" ca="1" si="94"/>
        <v>-2.1983915171285819E-2</v>
      </c>
      <c r="N221" s="53">
        <f t="shared" ca="1" si="101"/>
        <v>0</v>
      </c>
      <c r="O221" s="137">
        <f t="shared" ca="1" si="102"/>
        <v>0</v>
      </c>
      <c r="P221" s="53">
        <f t="shared" ca="1" si="103"/>
        <v>0</v>
      </c>
      <c r="Q221" s="53">
        <f t="shared" ca="1" si="104"/>
        <v>0</v>
      </c>
      <c r="R221" s="12">
        <f t="shared" ca="1" si="95"/>
        <v>2.1983915171285819E-2</v>
      </c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</row>
    <row r="222" spans="1:35">
      <c r="A222" s="134"/>
      <c r="B222" s="134"/>
      <c r="C222" s="134"/>
      <c r="D222" s="136">
        <f t="shared" si="92"/>
        <v>0</v>
      </c>
      <c r="E222" s="136">
        <f t="shared" si="92"/>
        <v>0</v>
      </c>
      <c r="F222" s="53">
        <f t="shared" si="93"/>
        <v>0</v>
      </c>
      <c r="G222" s="53">
        <f t="shared" si="93"/>
        <v>0</v>
      </c>
      <c r="H222" s="53">
        <f t="shared" si="96"/>
        <v>0</v>
      </c>
      <c r="I222" s="53">
        <f t="shared" si="97"/>
        <v>0</v>
      </c>
      <c r="J222" s="53">
        <f t="shared" si="98"/>
        <v>0</v>
      </c>
      <c r="K222" s="53">
        <f t="shared" si="99"/>
        <v>0</v>
      </c>
      <c r="L222" s="53">
        <f t="shared" si="100"/>
        <v>0</v>
      </c>
      <c r="M222" s="53">
        <f t="shared" ca="1" si="94"/>
        <v>-2.1983915171285819E-2</v>
      </c>
      <c r="N222" s="53">
        <f t="shared" ca="1" si="101"/>
        <v>0</v>
      </c>
      <c r="O222" s="137">
        <f t="shared" ca="1" si="102"/>
        <v>0</v>
      </c>
      <c r="P222" s="53">
        <f t="shared" ca="1" si="103"/>
        <v>0</v>
      </c>
      <c r="Q222" s="53">
        <f t="shared" ca="1" si="104"/>
        <v>0</v>
      </c>
      <c r="R222" s="12">
        <f t="shared" ca="1" si="95"/>
        <v>2.1983915171285819E-2</v>
      </c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</row>
    <row r="223" spans="1:35">
      <c r="A223" s="134"/>
      <c r="B223" s="134"/>
      <c r="C223" s="134"/>
      <c r="D223" s="136">
        <f t="shared" si="92"/>
        <v>0</v>
      </c>
      <c r="E223" s="136">
        <f t="shared" si="92"/>
        <v>0</v>
      </c>
      <c r="F223" s="53">
        <f t="shared" si="93"/>
        <v>0</v>
      </c>
      <c r="G223" s="53">
        <f t="shared" si="93"/>
        <v>0</v>
      </c>
      <c r="H223" s="53">
        <f t="shared" si="96"/>
        <v>0</v>
      </c>
      <c r="I223" s="53">
        <f t="shared" si="97"/>
        <v>0</v>
      </c>
      <c r="J223" s="53">
        <f t="shared" si="98"/>
        <v>0</v>
      </c>
      <c r="K223" s="53">
        <f t="shared" si="99"/>
        <v>0</v>
      </c>
      <c r="L223" s="53">
        <f t="shared" si="100"/>
        <v>0</v>
      </c>
      <c r="M223" s="53">
        <f t="shared" ca="1" si="94"/>
        <v>-2.1983915171285819E-2</v>
      </c>
      <c r="N223" s="53">
        <f t="shared" ca="1" si="101"/>
        <v>0</v>
      </c>
      <c r="O223" s="137">
        <f t="shared" ca="1" si="102"/>
        <v>0</v>
      </c>
      <c r="P223" s="53">
        <f t="shared" ca="1" si="103"/>
        <v>0</v>
      </c>
      <c r="Q223" s="53">
        <f t="shared" ca="1" si="104"/>
        <v>0</v>
      </c>
      <c r="R223" s="12">
        <f t="shared" ca="1" si="95"/>
        <v>2.1983915171285819E-2</v>
      </c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</row>
    <row r="224" spans="1:35">
      <c r="A224" s="134"/>
      <c r="B224" s="134"/>
      <c r="C224" s="134"/>
      <c r="D224" s="136">
        <f t="shared" si="92"/>
        <v>0</v>
      </c>
      <c r="E224" s="136">
        <f t="shared" si="92"/>
        <v>0</v>
      </c>
      <c r="F224" s="53">
        <f t="shared" si="93"/>
        <v>0</v>
      </c>
      <c r="G224" s="53">
        <f t="shared" si="93"/>
        <v>0</v>
      </c>
      <c r="H224" s="53">
        <f t="shared" si="96"/>
        <v>0</v>
      </c>
      <c r="I224" s="53">
        <f t="shared" si="97"/>
        <v>0</v>
      </c>
      <c r="J224" s="53">
        <f t="shared" si="98"/>
        <v>0</v>
      </c>
      <c r="K224" s="53">
        <f t="shared" si="99"/>
        <v>0</v>
      </c>
      <c r="L224" s="53">
        <f t="shared" si="100"/>
        <v>0</v>
      </c>
      <c r="M224" s="53">
        <f t="shared" ca="1" si="94"/>
        <v>-2.1983915171285819E-2</v>
      </c>
      <c r="N224" s="53">
        <f t="shared" ca="1" si="101"/>
        <v>0</v>
      </c>
      <c r="O224" s="137">
        <f t="shared" ca="1" si="102"/>
        <v>0</v>
      </c>
      <c r="P224" s="53">
        <f t="shared" ca="1" si="103"/>
        <v>0</v>
      </c>
      <c r="Q224" s="53">
        <f t="shared" ca="1" si="104"/>
        <v>0</v>
      </c>
      <c r="R224" s="12">
        <f t="shared" ca="1" si="95"/>
        <v>2.1983915171285819E-2</v>
      </c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</row>
    <row r="225" spans="1:35">
      <c r="A225" s="134"/>
      <c r="B225" s="134"/>
      <c r="C225" s="134"/>
      <c r="D225" s="136">
        <f t="shared" si="92"/>
        <v>0</v>
      </c>
      <c r="E225" s="136">
        <f t="shared" si="92"/>
        <v>0</v>
      </c>
      <c r="F225" s="53">
        <f t="shared" si="93"/>
        <v>0</v>
      </c>
      <c r="G225" s="53">
        <f t="shared" si="93"/>
        <v>0</v>
      </c>
      <c r="H225" s="53">
        <f t="shared" si="96"/>
        <v>0</v>
      </c>
      <c r="I225" s="53">
        <f t="shared" si="97"/>
        <v>0</v>
      </c>
      <c r="J225" s="53">
        <f t="shared" si="98"/>
        <v>0</v>
      </c>
      <c r="K225" s="53">
        <f t="shared" si="99"/>
        <v>0</v>
      </c>
      <c r="L225" s="53">
        <f t="shared" si="100"/>
        <v>0</v>
      </c>
      <c r="M225" s="53">
        <f t="shared" ca="1" si="94"/>
        <v>-2.1983915171285819E-2</v>
      </c>
      <c r="N225" s="53">
        <f t="shared" ca="1" si="101"/>
        <v>0</v>
      </c>
      <c r="O225" s="137">
        <f t="shared" ca="1" si="102"/>
        <v>0</v>
      </c>
      <c r="P225" s="53">
        <f t="shared" ca="1" si="103"/>
        <v>0</v>
      </c>
      <c r="Q225" s="53">
        <f t="shared" ca="1" si="104"/>
        <v>0</v>
      </c>
      <c r="R225" s="12">
        <f t="shared" ca="1" si="95"/>
        <v>2.1983915171285819E-2</v>
      </c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</row>
    <row r="226" spans="1:35">
      <c r="A226" s="134"/>
      <c r="B226" s="134"/>
      <c r="C226" s="134"/>
      <c r="D226" s="136">
        <f t="shared" si="92"/>
        <v>0</v>
      </c>
      <c r="E226" s="136">
        <f t="shared" si="92"/>
        <v>0</v>
      </c>
      <c r="F226" s="53">
        <f t="shared" si="93"/>
        <v>0</v>
      </c>
      <c r="G226" s="53">
        <f t="shared" si="93"/>
        <v>0</v>
      </c>
      <c r="H226" s="53">
        <f t="shared" si="96"/>
        <v>0</v>
      </c>
      <c r="I226" s="53">
        <f t="shared" si="97"/>
        <v>0</v>
      </c>
      <c r="J226" s="53">
        <f t="shared" si="98"/>
        <v>0</v>
      </c>
      <c r="K226" s="53">
        <f t="shared" si="99"/>
        <v>0</v>
      </c>
      <c r="L226" s="53">
        <f t="shared" si="100"/>
        <v>0</v>
      </c>
      <c r="M226" s="53">
        <f t="shared" ca="1" si="94"/>
        <v>-2.1983915171285819E-2</v>
      </c>
      <c r="N226" s="53">
        <f t="shared" ca="1" si="101"/>
        <v>0</v>
      </c>
      <c r="O226" s="137">
        <f t="shared" ca="1" si="102"/>
        <v>0</v>
      </c>
      <c r="P226" s="53">
        <f t="shared" ca="1" si="103"/>
        <v>0</v>
      </c>
      <c r="Q226" s="53">
        <f t="shared" ca="1" si="104"/>
        <v>0</v>
      </c>
      <c r="R226" s="12">
        <f t="shared" ca="1" si="95"/>
        <v>2.1983915171285819E-2</v>
      </c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</row>
    <row r="227" spans="1:35">
      <c r="A227" s="134"/>
      <c r="B227" s="134"/>
      <c r="C227" s="134"/>
      <c r="D227" s="136">
        <f t="shared" si="92"/>
        <v>0</v>
      </c>
      <c r="E227" s="136">
        <f t="shared" si="92"/>
        <v>0</v>
      </c>
      <c r="F227" s="53">
        <f t="shared" si="93"/>
        <v>0</v>
      </c>
      <c r="G227" s="53">
        <f t="shared" si="93"/>
        <v>0</v>
      </c>
      <c r="H227" s="53">
        <f t="shared" si="96"/>
        <v>0</v>
      </c>
      <c r="I227" s="53">
        <f t="shared" si="97"/>
        <v>0</v>
      </c>
      <c r="J227" s="53">
        <f t="shared" si="98"/>
        <v>0</v>
      </c>
      <c r="K227" s="53">
        <f t="shared" si="99"/>
        <v>0</v>
      </c>
      <c r="L227" s="53">
        <f t="shared" si="100"/>
        <v>0</v>
      </c>
      <c r="M227" s="53">
        <f t="shared" ca="1" si="94"/>
        <v>-2.1983915171285819E-2</v>
      </c>
      <c r="N227" s="53">
        <f t="shared" ca="1" si="101"/>
        <v>0</v>
      </c>
      <c r="O227" s="137">
        <f t="shared" ca="1" si="102"/>
        <v>0</v>
      </c>
      <c r="P227" s="53">
        <f t="shared" ca="1" si="103"/>
        <v>0</v>
      </c>
      <c r="Q227" s="53">
        <f t="shared" ca="1" si="104"/>
        <v>0</v>
      </c>
      <c r="R227" s="12">
        <f t="shared" ca="1" si="95"/>
        <v>2.1983915171285819E-2</v>
      </c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</row>
    <row r="228" spans="1:35">
      <c r="A228" s="134"/>
      <c r="B228" s="134"/>
      <c r="C228" s="134"/>
      <c r="D228" s="136">
        <f t="shared" si="92"/>
        <v>0</v>
      </c>
      <c r="E228" s="136">
        <f t="shared" si="92"/>
        <v>0</v>
      </c>
      <c r="F228" s="53">
        <f t="shared" si="93"/>
        <v>0</v>
      </c>
      <c r="G228" s="53">
        <f t="shared" si="93"/>
        <v>0</v>
      </c>
      <c r="H228" s="53">
        <f t="shared" si="96"/>
        <v>0</v>
      </c>
      <c r="I228" s="53">
        <f t="shared" si="97"/>
        <v>0</v>
      </c>
      <c r="J228" s="53">
        <f t="shared" si="98"/>
        <v>0</v>
      </c>
      <c r="K228" s="53">
        <f t="shared" si="99"/>
        <v>0</v>
      </c>
      <c r="L228" s="53">
        <f t="shared" si="100"/>
        <v>0</v>
      </c>
      <c r="M228" s="53">
        <f t="shared" ca="1" si="94"/>
        <v>-2.1983915171285819E-2</v>
      </c>
      <c r="N228" s="53">
        <f t="shared" ca="1" si="101"/>
        <v>0</v>
      </c>
      <c r="O228" s="137">
        <f t="shared" ca="1" si="102"/>
        <v>0</v>
      </c>
      <c r="P228" s="53">
        <f t="shared" ca="1" si="103"/>
        <v>0</v>
      </c>
      <c r="Q228" s="53">
        <f t="shared" ca="1" si="104"/>
        <v>0</v>
      </c>
      <c r="R228" s="12">
        <f t="shared" ca="1" si="95"/>
        <v>2.1983915171285819E-2</v>
      </c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</row>
    <row r="229" spans="1:35">
      <c r="A229" s="134"/>
      <c r="B229" s="134"/>
      <c r="C229" s="134"/>
      <c r="D229" s="136">
        <f t="shared" si="92"/>
        <v>0</v>
      </c>
      <c r="E229" s="136">
        <f t="shared" si="92"/>
        <v>0</v>
      </c>
      <c r="F229" s="53">
        <f t="shared" si="93"/>
        <v>0</v>
      </c>
      <c r="G229" s="53">
        <f t="shared" si="93"/>
        <v>0</v>
      </c>
      <c r="H229" s="53">
        <f t="shared" si="96"/>
        <v>0</v>
      </c>
      <c r="I229" s="53">
        <f t="shared" si="97"/>
        <v>0</v>
      </c>
      <c r="J229" s="53">
        <f t="shared" si="98"/>
        <v>0</v>
      </c>
      <c r="K229" s="53">
        <f t="shared" si="99"/>
        <v>0</v>
      </c>
      <c r="L229" s="53">
        <f t="shared" si="100"/>
        <v>0</v>
      </c>
      <c r="M229" s="53">
        <f t="shared" ca="1" si="94"/>
        <v>-2.1983915171285819E-2</v>
      </c>
      <c r="N229" s="53">
        <f t="shared" ca="1" si="101"/>
        <v>0</v>
      </c>
      <c r="O229" s="137">
        <f t="shared" ca="1" si="102"/>
        <v>0</v>
      </c>
      <c r="P229" s="53">
        <f t="shared" ca="1" si="103"/>
        <v>0</v>
      </c>
      <c r="Q229" s="53">
        <f t="shared" ca="1" si="104"/>
        <v>0</v>
      </c>
      <c r="R229" s="12">
        <f t="shared" ca="1" si="95"/>
        <v>2.1983915171285819E-2</v>
      </c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</row>
    <row r="230" spans="1:35">
      <c r="A230" s="134"/>
      <c r="B230" s="134"/>
      <c r="C230" s="134"/>
      <c r="D230" s="136">
        <f t="shared" si="92"/>
        <v>0</v>
      </c>
      <c r="E230" s="136">
        <f t="shared" si="92"/>
        <v>0</v>
      </c>
      <c r="F230" s="53">
        <f t="shared" si="93"/>
        <v>0</v>
      </c>
      <c r="G230" s="53">
        <f t="shared" si="93"/>
        <v>0</v>
      </c>
      <c r="H230" s="53">
        <f t="shared" si="96"/>
        <v>0</v>
      </c>
      <c r="I230" s="53">
        <f t="shared" si="97"/>
        <v>0</v>
      </c>
      <c r="J230" s="53">
        <f t="shared" si="98"/>
        <v>0</v>
      </c>
      <c r="K230" s="53">
        <f t="shared" si="99"/>
        <v>0</v>
      </c>
      <c r="L230" s="53">
        <f t="shared" si="100"/>
        <v>0</v>
      </c>
      <c r="M230" s="53">
        <f t="shared" ca="1" si="94"/>
        <v>-2.1983915171285819E-2</v>
      </c>
      <c r="N230" s="53">
        <f t="shared" ca="1" si="101"/>
        <v>0</v>
      </c>
      <c r="O230" s="137">
        <f t="shared" ca="1" si="102"/>
        <v>0</v>
      </c>
      <c r="P230" s="53">
        <f t="shared" ca="1" si="103"/>
        <v>0</v>
      </c>
      <c r="Q230" s="53">
        <f t="shared" ca="1" si="104"/>
        <v>0</v>
      </c>
      <c r="R230" s="12">
        <f t="shared" ca="1" si="95"/>
        <v>2.1983915171285819E-2</v>
      </c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</row>
    <row r="231" spans="1:35">
      <c r="A231" s="134"/>
      <c r="B231" s="134"/>
      <c r="C231" s="134"/>
      <c r="D231" s="136">
        <f t="shared" si="92"/>
        <v>0</v>
      </c>
      <c r="E231" s="136">
        <f t="shared" si="92"/>
        <v>0</v>
      </c>
      <c r="F231" s="53">
        <f t="shared" si="93"/>
        <v>0</v>
      </c>
      <c r="G231" s="53">
        <f t="shared" si="93"/>
        <v>0</v>
      </c>
      <c r="H231" s="53">
        <f t="shared" si="96"/>
        <v>0</v>
      </c>
      <c r="I231" s="53">
        <f t="shared" si="97"/>
        <v>0</v>
      </c>
      <c r="J231" s="53">
        <f t="shared" si="98"/>
        <v>0</v>
      </c>
      <c r="K231" s="53">
        <f t="shared" si="99"/>
        <v>0</v>
      </c>
      <c r="L231" s="53">
        <f t="shared" si="100"/>
        <v>0</v>
      </c>
      <c r="M231" s="53">
        <f t="shared" ca="1" si="94"/>
        <v>-2.1983915171285819E-2</v>
      </c>
      <c r="N231" s="53">
        <f t="shared" ca="1" si="101"/>
        <v>0</v>
      </c>
      <c r="O231" s="137">
        <f t="shared" ca="1" si="102"/>
        <v>0</v>
      </c>
      <c r="P231" s="53">
        <f t="shared" ca="1" si="103"/>
        <v>0</v>
      </c>
      <c r="Q231" s="53">
        <f t="shared" ca="1" si="104"/>
        <v>0</v>
      </c>
      <c r="R231" s="12">
        <f t="shared" ca="1" si="95"/>
        <v>2.1983915171285819E-2</v>
      </c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</row>
    <row r="232" spans="1:35">
      <c r="A232" s="134"/>
      <c r="B232" s="134"/>
      <c r="C232" s="134"/>
      <c r="D232" s="136">
        <f t="shared" si="92"/>
        <v>0</v>
      </c>
      <c r="E232" s="136">
        <f t="shared" si="92"/>
        <v>0</v>
      </c>
      <c r="F232" s="53">
        <f t="shared" si="93"/>
        <v>0</v>
      </c>
      <c r="G232" s="53">
        <f t="shared" si="93"/>
        <v>0</v>
      </c>
      <c r="H232" s="53">
        <f t="shared" si="96"/>
        <v>0</v>
      </c>
      <c r="I232" s="53">
        <f t="shared" si="97"/>
        <v>0</v>
      </c>
      <c r="J232" s="53">
        <f t="shared" si="98"/>
        <v>0</v>
      </c>
      <c r="K232" s="53">
        <f t="shared" si="99"/>
        <v>0</v>
      </c>
      <c r="L232" s="53">
        <f t="shared" si="100"/>
        <v>0</v>
      </c>
      <c r="M232" s="53">
        <f t="shared" ca="1" si="94"/>
        <v>-2.1983915171285819E-2</v>
      </c>
      <c r="N232" s="53">
        <f t="shared" ca="1" si="101"/>
        <v>0</v>
      </c>
      <c r="O232" s="137">
        <f t="shared" ca="1" si="102"/>
        <v>0</v>
      </c>
      <c r="P232" s="53">
        <f t="shared" ca="1" si="103"/>
        <v>0</v>
      </c>
      <c r="Q232" s="53">
        <f t="shared" ca="1" si="104"/>
        <v>0</v>
      </c>
      <c r="R232" s="12">
        <f t="shared" ca="1" si="95"/>
        <v>2.1983915171285819E-2</v>
      </c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</row>
    <row r="233" spans="1:35">
      <c r="A233" s="134"/>
      <c r="B233" s="134"/>
      <c r="C233" s="134"/>
      <c r="D233" s="136">
        <f t="shared" si="92"/>
        <v>0</v>
      </c>
      <c r="E233" s="136">
        <f t="shared" si="92"/>
        <v>0</v>
      </c>
      <c r="F233" s="53">
        <f t="shared" si="93"/>
        <v>0</v>
      </c>
      <c r="G233" s="53">
        <f t="shared" si="93"/>
        <v>0</v>
      </c>
      <c r="H233" s="53">
        <f t="shared" si="96"/>
        <v>0</v>
      </c>
      <c r="I233" s="53">
        <f t="shared" si="97"/>
        <v>0</v>
      </c>
      <c r="J233" s="53">
        <f t="shared" si="98"/>
        <v>0</v>
      </c>
      <c r="K233" s="53">
        <f t="shared" si="99"/>
        <v>0</v>
      </c>
      <c r="L233" s="53">
        <f t="shared" si="100"/>
        <v>0</v>
      </c>
      <c r="M233" s="53">
        <f t="shared" ca="1" si="94"/>
        <v>-2.1983915171285819E-2</v>
      </c>
      <c r="N233" s="53">
        <f t="shared" ca="1" si="101"/>
        <v>0</v>
      </c>
      <c r="O233" s="137">
        <f t="shared" ca="1" si="102"/>
        <v>0</v>
      </c>
      <c r="P233" s="53">
        <f t="shared" ca="1" si="103"/>
        <v>0</v>
      </c>
      <c r="Q233" s="53">
        <f t="shared" ca="1" si="104"/>
        <v>0</v>
      </c>
      <c r="R233" s="12">
        <f t="shared" ca="1" si="95"/>
        <v>2.1983915171285819E-2</v>
      </c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</row>
    <row r="234" spans="1:35">
      <c r="A234" s="134"/>
      <c r="B234" s="134"/>
      <c r="C234" s="134"/>
      <c r="D234" s="136">
        <f t="shared" si="92"/>
        <v>0</v>
      </c>
      <c r="E234" s="136">
        <f t="shared" si="92"/>
        <v>0</v>
      </c>
      <c r="F234" s="53">
        <f t="shared" si="93"/>
        <v>0</v>
      </c>
      <c r="G234" s="53">
        <f t="shared" si="93"/>
        <v>0</v>
      </c>
      <c r="H234" s="53">
        <f t="shared" si="96"/>
        <v>0</v>
      </c>
      <c r="I234" s="53">
        <f t="shared" si="97"/>
        <v>0</v>
      </c>
      <c r="J234" s="53">
        <f t="shared" si="98"/>
        <v>0</v>
      </c>
      <c r="K234" s="53">
        <f t="shared" si="99"/>
        <v>0</v>
      </c>
      <c r="L234" s="53">
        <f t="shared" si="100"/>
        <v>0</v>
      </c>
      <c r="M234" s="53">
        <f t="shared" ca="1" si="94"/>
        <v>-2.1983915171285819E-2</v>
      </c>
      <c r="N234" s="53">
        <f t="shared" ca="1" si="101"/>
        <v>0</v>
      </c>
      <c r="O234" s="137">
        <f t="shared" ca="1" si="102"/>
        <v>0</v>
      </c>
      <c r="P234" s="53">
        <f t="shared" ca="1" si="103"/>
        <v>0</v>
      </c>
      <c r="Q234" s="53">
        <f t="shared" ca="1" si="104"/>
        <v>0</v>
      </c>
      <c r="R234" s="12">
        <f t="shared" ca="1" si="95"/>
        <v>2.1983915171285819E-2</v>
      </c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</row>
    <row r="235" spans="1:35">
      <c r="A235" s="134"/>
      <c r="B235" s="134"/>
      <c r="C235" s="134"/>
      <c r="D235" s="136">
        <f t="shared" si="92"/>
        <v>0</v>
      </c>
      <c r="E235" s="136">
        <f t="shared" si="92"/>
        <v>0</v>
      </c>
      <c r="F235" s="53">
        <f t="shared" si="93"/>
        <v>0</v>
      </c>
      <c r="G235" s="53">
        <f t="shared" si="93"/>
        <v>0</v>
      </c>
      <c r="H235" s="53">
        <f t="shared" si="96"/>
        <v>0</v>
      </c>
      <c r="I235" s="53">
        <f t="shared" si="97"/>
        <v>0</v>
      </c>
      <c r="J235" s="53">
        <f t="shared" si="98"/>
        <v>0</v>
      </c>
      <c r="K235" s="53">
        <f t="shared" si="99"/>
        <v>0</v>
      </c>
      <c r="L235" s="53">
        <f t="shared" si="100"/>
        <v>0</v>
      </c>
      <c r="M235" s="53">
        <f t="shared" ca="1" si="94"/>
        <v>-2.1983915171285819E-2</v>
      </c>
      <c r="N235" s="53">
        <f t="shared" ca="1" si="101"/>
        <v>0</v>
      </c>
      <c r="O235" s="137">
        <f t="shared" ca="1" si="102"/>
        <v>0</v>
      </c>
      <c r="P235" s="53">
        <f t="shared" ca="1" si="103"/>
        <v>0</v>
      </c>
      <c r="Q235" s="53">
        <f t="shared" ca="1" si="104"/>
        <v>0</v>
      </c>
      <c r="R235" s="12">
        <f t="shared" ca="1" si="95"/>
        <v>2.1983915171285819E-2</v>
      </c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</row>
    <row r="236" spans="1:35">
      <c r="A236" s="134"/>
      <c r="B236" s="134"/>
      <c r="C236" s="134"/>
      <c r="D236" s="136">
        <f t="shared" si="92"/>
        <v>0</v>
      </c>
      <c r="E236" s="136">
        <f t="shared" si="92"/>
        <v>0</v>
      </c>
      <c r="F236" s="53">
        <f t="shared" si="93"/>
        <v>0</v>
      </c>
      <c r="G236" s="53">
        <f t="shared" si="93"/>
        <v>0</v>
      </c>
      <c r="H236" s="53">
        <f t="shared" si="96"/>
        <v>0</v>
      </c>
      <c r="I236" s="53">
        <f t="shared" si="97"/>
        <v>0</v>
      </c>
      <c r="J236" s="53">
        <f t="shared" si="98"/>
        <v>0</v>
      </c>
      <c r="K236" s="53">
        <f t="shared" si="99"/>
        <v>0</v>
      </c>
      <c r="L236" s="53">
        <f t="shared" si="100"/>
        <v>0</v>
      </c>
      <c r="M236" s="53">
        <f t="shared" ca="1" si="94"/>
        <v>-2.1983915171285819E-2</v>
      </c>
      <c r="N236" s="53">
        <f t="shared" ca="1" si="101"/>
        <v>0</v>
      </c>
      <c r="O236" s="137">
        <f t="shared" ca="1" si="102"/>
        <v>0</v>
      </c>
      <c r="P236" s="53">
        <f t="shared" ca="1" si="103"/>
        <v>0</v>
      </c>
      <c r="Q236" s="53">
        <f t="shared" ca="1" si="104"/>
        <v>0</v>
      </c>
      <c r="R236" s="12">
        <f t="shared" ca="1" si="95"/>
        <v>2.1983915171285819E-2</v>
      </c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</row>
    <row r="237" spans="1:35">
      <c r="A237" s="134"/>
      <c r="B237" s="134"/>
      <c r="C237" s="134"/>
      <c r="D237" s="136">
        <f t="shared" si="92"/>
        <v>0</v>
      </c>
      <c r="E237" s="136">
        <f t="shared" si="92"/>
        <v>0</v>
      </c>
      <c r="F237" s="53">
        <f t="shared" si="93"/>
        <v>0</v>
      </c>
      <c r="G237" s="53">
        <f t="shared" si="93"/>
        <v>0</v>
      </c>
      <c r="H237" s="53">
        <f t="shared" si="96"/>
        <v>0</v>
      </c>
      <c r="I237" s="53">
        <f t="shared" si="97"/>
        <v>0</v>
      </c>
      <c r="J237" s="53">
        <f t="shared" si="98"/>
        <v>0</v>
      </c>
      <c r="K237" s="53">
        <f t="shared" si="99"/>
        <v>0</v>
      </c>
      <c r="L237" s="53">
        <f t="shared" si="100"/>
        <v>0</v>
      </c>
      <c r="M237" s="53">
        <f t="shared" ca="1" si="94"/>
        <v>-2.1983915171285819E-2</v>
      </c>
      <c r="N237" s="53">
        <f t="shared" ca="1" si="101"/>
        <v>0</v>
      </c>
      <c r="O237" s="137">
        <f t="shared" ca="1" si="102"/>
        <v>0</v>
      </c>
      <c r="P237" s="53">
        <f t="shared" ca="1" si="103"/>
        <v>0</v>
      </c>
      <c r="Q237" s="53">
        <f t="shared" ca="1" si="104"/>
        <v>0</v>
      </c>
      <c r="R237" s="12">
        <f t="shared" ca="1" si="95"/>
        <v>2.1983915171285819E-2</v>
      </c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</row>
    <row r="238" spans="1:35">
      <c r="A238" s="134"/>
      <c r="B238" s="134"/>
      <c r="C238" s="134"/>
      <c r="D238" s="136">
        <f t="shared" si="92"/>
        <v>0</v>
      </c>
      <c r="E238" s="136">
        <f t="shared" si="92"/>
        <v>0</v>
      </c>
      <c r="F238" s="53">
        <f t="shared" si="93"/>
        <v>0</v>
      </c>
      <c r="G238" s="53">
        <f t="shared" si="93"/>
        <v>0</v>
      </c>
      <c r="H238" s="53">
        <f t="shared" si="96"/>
        <v>0</v>
      </c>
      <c r="I238" s="53">
        <f t="shared" si="97"/>
        <v>0</v>
      </c>
      <c r="J238" s="53">
        <f t="shared" si="98"/>
        <v>0</v>
      </c>
      <c r="K238" s="53">
        <f t="shared" si="99"/>
        <v>0</v>
      </c>
      <c r="L238" s="53">
        <f t="shared" si="100"/>
        <v>0</v>
      </c>
      <c r="M238" s="53">
        <f t="shared" ca="1" si="94"/>
        <v>-2.1983915171285819E-2</v>
      </c>
      <c r="N238" s="53">
        <f t="shared" ca="1" si="101"/>
        <v>0</v>
      </c>
      <c r="O238" s="137">
        <f t="shared" ca="1" si="102"/>
        <v>0</v>
      </c>
      <c r="P238" s="53">
        <f t="shared" ca="1" si="103"/>
        <v>0</v>
      </c>
      <c r="Q238" s="53">
        <f t="shared" ca="1" si="104"/>
        <v>0</v>
      </c>
      <c r="R238" s="12">
        <f t="shared" ca="1" si="95"/>
        <v>2.1983915171285819E-2</v>
      </c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</row>
    <row r="239" spans="1:35">
      <c r="A239" s="134"/>
      <c r="B239" s="134"/>
      <c r="C239" s="134"/>
      <c r="D239" s="136">
        <f t="shared" si="92"/>
        <v>0</v>
      </c>
      <c r="E239" s="136">
        <f t="shared" si="92"/>
        <v>0</v>
      </c>
      <c r="F239" s="53">
        <f t="shared" si="93"/>
        <v>0</v>
      </c>
      <c r="G239" s="53">
        <f t="shared" si="93"/>
        <v>0</v>
      </c>
      <c r="H239" s="53">
        <f t="shared" si="96"/>
        <v>0</v>
      </c>
      <c r="I239" s="53">
        <f t="shared" si="97"/>
        <v>0</v>
      </c>
      <c r="J239" s="53">
        <f t="shared" si="98"/>
        <v>0</v>
      </c>
      <c r="K239" s="53">
        <f t="shared" si="99"/>
        <v>0</v>
      </c>
      <c r="L239" s="53">
        <f t="shared" si="100"/>
        <v>0</v>
      </c>
      <c r="M239" s="53">
        <f t="shared" ca="1" si="94"/>
        <v>-2.1983915171285819E-2</v>
      </c>
      <c r="N239" s="53">
        <f t="shared" ca="1" si="101"/>
        <v>0</v>
      </c>
      <c r="O239" s="137">
        <f t="shared" ca="1" si="102"/>
        <v>0</v>
      </c>
      <c r="P239" s="53">
        <f t="shared" ca="1" si="103"/>
        <v>0</v>
      </c>
      <c r="Q239" s="53">
        <f t="shared" ca="1" si="104"/>
        <v>0</v>
      </c>
      <c r="R239" s="12">
        <f t="shared" ca="1" si="95"/>
        <v>2.1983915171285819E-2</v>
      </c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</row>
    <row r="240" spans="1:35">
      <c r="A240" s="134"/>
      <c r="B240" s="134"/>
      <c r="C240" s="134"/>
      <c r="D240" s="136">
        <f t="shared" si="92"/>
        <v>0</v>
      </c>
      <c r="E240" s="136">
        <f t="shared" si="92"/>
        <v>0</v>
      </c>
      <c r="F240" s="53">
        <f t="shared" si="93"/>
        <v>0</v>
      </c>
      <c r="G240" s="53">
        <f t="shared" si="93"/>
        <v>0</v>
      </c>
      <c r="H240" s="53">
        <f t="shared" si="96"/>
        <v>0</v>
      </c>
      <c r="I240" s="53">
        <f t="shared" si="97"/>
        <v>0</v>
      </c>
      <c r="J240" s="53">
        <f t="shared" si="98"/>
        <v>0</v>
      </c>
      <c r="K240" s="53">
        <f t="shared" si="99"/>
        <v>0</v>
      </c>
      <c r="L240" s="53">
        <f t="shared" si="100"/>
        <v>0</v>
      </c>
      <c r="M240" s="53">
        <f t="shared" ca="1" si="94"/>
        <v>-2.1983915171285819E-2</v>
      </c>
      <c r="N240" s="53">
        <f t="shared" ca="1" si="101"/>
        <v>0</v>
      </c>
      <c r="O240" s="137">
        <f t="shared" ca="1" si="102"/>
        <v>0</v>
      </c>
      <c r="P240" s="53">
        <f t="shared" ca="1" si="103"/>
        <v>0</v>
      </c>
      <c r="Q240" s="53">
        <f t="shared" ca="1" si="104"/>
        <v>0</v>
      </c>
      <c r="R240" s="12">
        <f t="shared" ca="1" si="95"/>
        <v>2.1983915171285819E-2</v>
      </c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</row>
    <row r="241" spans="1:35">
      <c r="A241" s="134"/>
      <c r="B241" s="134"/>
      <c r="C241" s="134"/>
      <c r="D241" s="136">
        <f t="shared" si="92"/>
        <v>0</v>
      </c>
      <c r="E241" s="136">
        <f t="shared" si="92"/>
        <v>0</v>
      </c>
      <c r="F241" s="53">
        <f t="shared" si="93"/>
        <v>0</v>
      </c>
      <c r="G241" s="53">
        <f t="shared" si="93"/>
        <v>0</v>
      </c>
      <c r="H241" s="53">
        <f t="shared" si="96"/>
        <v>0</v>
      </c>
      <c r="I241" s="53">
        <f t="shared" si="97"/>
        <v>0</v>
      </c>
      <c r="J241" s="53">
        <f t="shared" si="98"/>
        <v>0</v>
      </c>
      <c r="K241" s="53">
        <f t="shared" si="99"/>
        <v>0</v>
      </c>
      <c r="L241" s="53">
        <f t="shared" si="100"/>
        <v>0</v>
      </c>
      <c r="M241" s="53">
        <f t="shared" ca="1" si="94"/>
        <v>-2.1983915171285819E-2</v>
      </c>
      <c r="N241" s="53">
        <f t="shared" ca="1" si="101"/>
        <v>0</v>
      </c>
      <c r="O241" s="137">
        <f t="shared" ca="1" si="102"/>
        <v>0</v>
      </c>
      <c r="P241" s="53">
        <f t="shared" ca="1" si="103"/>
        <v>0</v>
      </c>
      <c r="Q241" s="53">
        <f t="shared" ca="1" si="104"/>
        <v>0</v>
      </c>
      <c r="R241" s="12">
        <f t="shared" ca="1" si="95"/>
        <v>2.1983915171285819E-2</v>
      </c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</row>
    <row r="242" spans="1:35">
      <c r="A242" s="134"/>
      <c r="B242" s="134"/>
      <c r="C242" s="134"/>
      <c r="D242" s="136">
        <f t="shared" si="92"/>
        <v>0</v>
      </c>
      <c r="E242" s="136">
        <f t="shared" si="92"/>
        <v>0</v>
      </c>
      <c r="F242" s="53">
        <f t="shared" si="93"/>
        <v>0</v>
      </c>
      <c r="G242" s="53">
        <f t="shared" si="93"/>
        <v>0</v>
      </c>
      <c r="H242" s="53">
        <f t="shared" si="96"/>
        <v>0</v>
      </c>
      <c r="I242" s="53">
        <f t="shared" si="97"/>
        <v>0</v>
      </c>
      <c r="J242" s="53">
        <f t="shared" si="98"/>
        <v>0</v>
      </c>
      <c r="K242" s="53">
        <f t="shared" si="99"/>
        <v>0</v>
      </c>
      <c r="L242" s="53">
        <f t="shared" si="100"/>
        <v>0</v>
      </c>
      <c r="M242" s="53">
        <f t="shared" ca="1" si="94"/>
        <v>-2.1983915171285819E-2</v>
      </c>
      <c r="N242" s="53">
        <f t="shared" ca="1" si="101"/>
        <v>0</v>
      </c>
      <c r="O242" s="137">
        <f t="shared" ca="1" si="102"/>
        <v>0</v>
      </c>
      <c r="P242" s="53">
        <f t="shared" ca="1" si="103"/>
        <v>0</v>
      </c>
      <c r="Q242" s="53">
        <f t="shared" ca="1" si="104"/>
        <v>0</v>
      </c>
      <c r="R242" s="12">
        <f t="shared" ca="1" si="95"/>
        <v>2.1983915171285819E-2</v>
      </c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</row>
    <row r="243" spans="1:35">
      <c r="A243" s="134"/>
      <c r="B243" s="134"/>
      <c r="C243" s="134"/>
      <c r="D243" s="136">
        <f t="shared" si="92"/>
        <v>0</v>
      </c>
      <c r="E243" s="136">
        <f t="shared" si="92"/>
        <v>0</v>
      </c>
      <c r="F243" s="53">
        <f t="shared" si="93"/>
        <v>0</v>
      </c>
      <c r="G243" s="53">
        <f t="shared" si="93"/>
        <v>0</v>
      </c>
      <c r="H243" s="53">
        <f t="shared" si="96"/>
        <v>0</v>
      </c>
      <c r="I243" s="53">
        <f t="shared" si="97"/>
        <v>0</v>
      </c>
      <c r="J243" s="53">
        <f t="shared" si="98"/>
        <v>0</v>
      </c>
      <c r="K243" s="53">
        <f t="shared" si="99"/>
        <v>0</v>
      </c>
      <c r="L243" s="53">
        <f t="shared" si="100"/>
        <v>0</v>
      </c>
      <c r="M243" s="53">
        <f t="shared" ca="1" si="94"/>
        <v>-2.1983915171285819E-2</v>
      </c>
      <c r="N243" s="53">
        <f t="shared" ca="1" si="101"/>
        <v>0</v>
      </c>
      <c r="O243" s="137">
        <f t="shared" ca="1" si="102"/>
        <v>0</v>
      </c>
      <c r="P243" s="53">
        <f t="shared" ca="1" si="103"/>
        <v>0</v>
      </c>
      <c r="Q243" s="53">
        <f t="shared" ca="1" si="104"/>
        <v>0</v>
      </c>
      <c r="R243" s="12">
        <f t="shared" ca="1" si="95"/>
        <v>2.1983915171285819E-2</v>
      </c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</row>
    <row r="244" spans="1:35">
      <c r="A244" s="134"/>
      <c r="B244" s="134"/>
      <c r="C244" s="134"/>
      <c r="D244" s="136">
        <f t="shared" si="92"/>
        <v>0</v>
      </c>
      <c r="E244" s="136">
        <f t="shared" si="92"/>
        <v>0</v>
      </c>
      <c r="F244" s="53">
        <f t="shared" si="93"/>
        <v>0</v>
      </c>
      <c r="G244" s="53">
        <f t="shared" si="93"/>
        <v>0</v>
      </c>
      <c r="H244" s="53">
        <f t="shared" si="96"/>
        <v>0</v>
      </c>
      <c r="I244" s="53">
        <f t="shared" si="97"/>
        <v>0</v>
      </c>
      <c r="J244" s="53">
        <f t="shared" si="98"/>
        <v>0</v>
      </c>
      <c r="K244" s="53">
        <f t="shared" si="99"/>
        <v>0</v>
      </c>
      <c r="L244" s="53">
        <f t="shared" si="100"/>
        <v>0</v>
      </c>
      <c r="M244" s="53">
        <f t="shared" ca="1" si="94"/>
        <v>-2.1983915171285819E-2</v>
      </c>
      <c r="N244" s="53">
        <f t="shared" ca="1" si="101"/>
        <v>0</v>
      </c>
      <c r="O244" s="137">
        <f t="shared" ca="1" si="102"/>
        <v>0</v>
      </c>
      <c r="P244" s="53">
        <f t="shared" ca="1" si="103"/>
        <v>0</v>
      </c>
      <c r="Q244" s="53">
        <f t="shared" ca="1" si="104"/>
        <v>0</v>
      </c>
      <c r="R244" s="12">
        <f t="shared" ca="1" si="95"/>
        <v>2.1983915171285819E-2</v>
      </c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</row>
    <row r="245" spans="1:35">
      <c r="A245" s="134"/>
      <c r="B245" s="134"/>
      <c r="C245" s="134"/>
      <c r="D245" s="136">
        <f t="shared" si="92"/>
        <v>0</v>
      </c>
      <c r="E245" s="136">
        <f t="shared" si="92"/>
        <v>0</v>
      </c>
      <c r="F245" s="53">
        <f t="shared" si="93"/>
        <v>0</v>
      </c>
      <c r="G245" s="53">
        <f t="shared" si="93"/>
        <v>0</v>
      </c>
      <c r="H245" s="53">
        <f t="shared" si="96"/>
        <v>0</v>
      </c>
      <c r="I245" s="53">
        <f t="shared" si="97"/>
        <v>0</v>
      </c>
      <c r="J245" s="53">
        <f t="shared" si="98"/>
        <v>0</v>
      </c>
      <c r="K245" s="53">
        <f t="shared" si="99"/>
        <v>0</v>
      </c>
      <c r="L245" s="53">
        <f t="shared" si="100"/>
        <v>0</v>
      </c>
      <c r="M245" s="53">
        <f t="shared" ca="1" si="94"/>
        <v>-2.1983915171285819E-2</v>
      </c>
      <c r="N245" s="53">
        <f t="shared" ca="1" si="101"/>
        <v>0</v>
      </c>
      <c r="O245" s="137">
        <f t="shared" ca="1" si="102"/>
        <v>0</v>
      </c>
      <c r="P245" s="53">
        <f t="shared" ca="1" si="103"/>
        <v>0</v>
      </c>
      <c r="Q245" s="53">
        <f t="shared" ca="1" si="104"/>
        <v>0</v>
      </c>
      <c r="R245" s="12">
        <f t="shared" ca="1" si="95"/>
        <v>2.1983915171285819E-2</v>
      </c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</row>
    <row r="246" spans="1:35">
      <c r="A246" s="134"/>
      <c r="B246" s="134"/>
      <c r="C246" s="134"/>
      <c r="D246" s="136">
        <f t="shared" si="92"/>
        <v>0</v>
      </c>
      <c r="E246" s="136">
        <f t="shared" si="92"/>
        <v>0</v>
      </c>
      <c r="F246" s="53">
        <f t="shared" si="93"/>
        <v>0</v>
      </c>
      <c r="G246" s="53">
        <f t="shared" si="93"/>
        <v>0</v>
      </c>
      <c r="H246" s="53">
        <f t="shared" si="96"/>
        <v>0</v>
      </c>
      <c r="I246" s="53">
        <f t="shared" si="97"/>
        <v>0</v>
      </c>
      <c r="J246" s="53">
        <f t="shared" si="98"/>
        <v>0</v>
      </c>
      <c r="K246" s="53">
        <f t="shared" si="99"/>
        <v>0</v>
      </c>
      <c r="L246" s="53">
        <f t="shared" si="100"/>
        <v>0</v>
      </c>
      <c r="M246" s="53">
        <f t="shared" ca="1" si="94"/>
        <v>-2.1983915171285819E-2</v>
      </c>
      <c r="N246" s="53">
        <f t="shared" ca="1" si="101"/>
        <v>0</v>
      </c>
      <c r="O246" s="137">
        <f t="shared" ca="1" si="102"/>
        <v>0</v>
      </c>
      <c r="P246" s="53">
        <f t="shared" ca="1" si="103"/>
        <v>0</v>
      </c>
      <c r="Q246" s="53">
        <f t="shared" ca="1" si="104"/>
        <v>0</v>
      </c>
      <c r="R246" s="12">
        <f t="shared" ca="1" si="95"/>
        <v>2.1983915171285819E-2</v>
      </c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</row>
    <row r="247" spans="1:35">
      <c r="A247" s="134"/>
      <c r="B247" s="134"/>
      <c r="C247" s="134"/>
      <c r="D247" s="136">
        <f t="shared" si="92"/>
        <v>0</v>
      </c>
      <c r="E247" s="136">
        <f t="shared" si="92"/>
        <v>0</v>
      </c>
      <c r="F247" s="53">
        <f t="shared" si="93"/>
        <v>0</v>
      </c>
      <c r="G247" s="53">
        <f t="shared" si="93"/>
        <v>0</v>
      </c>
      <c r="H247" s="53">
        <f t="shared" si="96"/>
        <v>0</v>
      </c>
      <c r="I247" s="53">
        <f t="shared" si="97"/>
        <v>0</v>
      </c>
      <c r="J247" s="53">
        <f t="shared" si="98"/>
        <v>0</v>
      </c>
      <c r="K247" s="53">
        <f t="shared" si="99"/>
        <v>0</v>
      </c>
      <c r="L247" s="53">
        <f t="shared" si="100"/>
        <v>0</v>
      </c>
      <c r="M247" s="53">
        <f t="shared" ca="1" si="94"/>
        <v>-2.1983915171285819E-2</v>
      </c>
      <c r="N247" s="53">
        <f t="shared" ca="1" si="101"/>
        <v>0</v>
      </c>
      <c r="O247" s="137">
        <f t="shared" ca="1" si="102"/>
        <v>0</v>
      </c>
      <c r="P247" s="53">
        <f t="shared" ca="1" si="103"/>
        <v>0</v>
      </c>
      <c r="Q247" s="53">
        <f t="shared" ca="1" si="104"/>
        <v>0</v>
      </c>
      <c r="R247" s="12">
        <f t="shared" ca="1" si="95"/>
        <v>2.1983915171285819E-2</v>
      </c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</row>
    <row r="248" spans="1:35">
      <c r="A248" s="134"/>
      <c r="B248" s="134"/>
      <c r="C248" s="134"/>
      <c r="D248" s="136">
        <f t="shared" si="92"/>
        <v>0</v>
      </c>
      <c r="E248" s="136">
        <f t="shared" si="92"/>
        <v>0</v>
      </c>
      <c r="F248" s="53">
        <f t="shared" si="93"/>
        <v>0</v>
      </c>
      <c r="G248" s="53">
        <f t="shared" si="93"/>
        <v>0</v>
      </c>
      <c r="H248" s="53">
        <f t="shared" si="96"/>
        <v>0</v>
      </c>
      <c r="I248" s="53">
        <f t="shared" si="97"/>
        <v>0</v>
      </c>
      <c r="J248" s="53">
        <f t="shared" si="98"/>
        <v>0</v>
      </c>
      <c r="K248" s="53">
        <f t="shared" si="99"/>
        <v>0</v>
      </c>
      <c r="L248" s="53">
        <f t="shared" si="100"/>
        <v>0</v>
      </c>
      <c r="M248" s="53">
        <f t="shared" ca="1" si="94"/>
        <v>-2.1983915171285819E-2</v>
      </c>
      <c r="N248" s="53">
        <f t="shared" ca="1" si="101"/>
        <v>0</v>
      </c>
      <c r="O248" s="137">
        <f t="shared" ca="1" si="102"/>
        <v>0</v>
      </c>
      <c r="P248" s="53">
        <f t="shared" ca="1" si="103"/>
        <v>0</v>
      </c>
      <c r="Q248" s="53">
        <f t="shared" ca="1" si="104"/>
        <v>0</v>
      </c>
      <c r="R248" s="12">
        <f t="shared" ca="1" si="95"/>
        <v>2.1983915171285819E-2</v>
      </c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</row>
    <row r="249" spans="1:35">
      <c r="A249" s="134"/>
      <c r="B249" s="134"/>
      <c r="C249" s="134"/>
      <c r="D249" s="136">
        <f t="shared" si="92"/>
        <v>0</v>
      </c>
      <c r="E249" s="136">
        <f t="shared" si="92"/>
        <v>0</v>
      </c>
      <c r="F249" s="53">
        <f t="shared" si="93"/>
        <v>0</v>
      </c>
      <c r="G249" s="53">
        <f t="shared" si="93"/>
        <v>0</v>
      </c>
      <c r="H249" s="53">
        <f t="shared" si="96"/>
        <v>0</v>
      </c>
      <c r="I249" s="53">
        <f t="shared" si="97"/>
        <v>0</v>
      </c>
      <c r="J249" s="53">
        <f t="shared" si="98"/>
        <v>0</v>
      </c>
      <c r="K249" s="53">
        <f t="shared" si="99"/>
        <v>0</v>
      </c>
      <c r="L249" s="53">
        <f t="shared" si="100"/>
        <v>0</v>
      </c>
      <c r="M249" s="53">
        <f t="shared" ca="1" si="94"/>
        <v>-2.1983915171285819E-2</v>
      </c>
      <c r="N249" s="53">
        <f t="shared" ca="1" si="101"/>
        <v>0</v>
      </c>
      <c r="O249" s="137">
        <f t="shared" ca="1" si="102"/>
        <v>0</v>
      </c>
      <c r="P249" s="53">
        <f t="shared" ca="1" si="103"/>
        <v>0</v>
      </c>
      <c r="Q249" s="53">
        <f t="shared" ca="1" si="104"/>
        <v>0</v>
      </c>
      <c r="R249" s="12">
        <f t="shared" ca="1" si="95"/>
        <v>2.1983915171285819E-2</v>
      </c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</row>
    <row r="250" spans="1:35">
      <c r="A250" s="134"/>
      <c r="B250" s="134"/>
      <c r="C250" s="134"/>
      <c r="D250" s="136">
        <f t="shared" si="92"/>
        <v>0</v>
      </c>
      <c r="E250" s="136">
        <f t="shared" si="92"/>
        <v>0</v>
      </c>
      <c r="F250" s="53">
        <f t="shared" si="93"/>
        <v>0</v>
      </c>
      <c r="G250" s="53">
        <f t="shared" si="93"/>
        <v>0</v>
      </c>
      <c r="H250" s="53">
        <f t="shared" si="96"/>
        <v>0</v>
      </c>
      <c r="I250" s="53">
        <f t="shared" si="97"/>
        <v>0</v>
      </c>
      <c r="J250" s="53">
        <f t="shared" si="98"/>
        <v>0</v>
      </c>
      <c r="K250" s="53">
        <f t="shared" si="99"/>
        <v>0</v>
      </c>
      <c r="L250" s="53">
        <f t="shared" si="100"/>
        <v>0</v>
      </c>
      <c r="M250" s="53">
        <f t="shared" ca="1" si="94"/>
        <v>-2.1983915171285819E-2</v>
      </c>
      <c r="N250" s="53">
        <f t="shared" ca="1" si="101"/>
        <v>0</v>
      </c>
      <c r="O250" s="137">
        <f t="shared" ca="1" si="102"/>
        <v>0</v>
      </c>
      <c r="P250" s="53">
        <f t="shared" ca="1" si="103"/>
        <v>0</v>
      </c>
      <c r="Q250" s="53">
        <f t="shared" ca="1" si="104"/>
        <v>0</v>
      </c>
      <c r="R250" s="12">
        <f t="shared" ca="1" si="95"/>
        <v>2.1983915171285819E-2</v>
      </c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</row>
    <row r="251" spans="1:35">
      <c r="A251" s="134"/>
      <c r="B251" s="134"/>
      <c r="C251" s="134"/>
      <c r="D251" s="136">
        <f t="shared" si="92"/>
        <v>0</v>
      </c>
      <c r="E251" s="136">
        <f t="shared" si="92"/>
        <v>0</v>
      </c>
      <c r="F251" s="53">
        <f t="shared" si="93"/>
        <v>0</v>
      </c>
      <c r="G251" s="53">
        <f t="shared" si="93"/>
        <v>0</v>
      </c>
      <c r="H251" s="53">
        <f t="shared" si="96"/>
        <v>0</v>
      </c>
      <c r="I251" s="53">
        <f t="shared" si="97"/>
        <v>0</v>
      </c>
      <c r="J251" s="53">
        <f t="shared" si="98"/>
        <v>0</v>
      </c>
      <c r="K251" s="53">
        <f t="shared" si="99"/>
        <v>0</v>
      </c>
      <c r="L251" s="53">
        <f t="shared" si="100"/>
        <v>0</v>
      </c>
      <c r="M251" s="53">
        <f t="shared" ca="1" si="94"/>
        <v>-2.1983915171285819E-2</v>
      </c>
      <c r="N251" s="53">
        <f t="shared" ca="1" si="101"/>
        <v>0</v>
      </c>
      <c r="O251" s="137">
        <f t="shared" ca="1" si="102"/>
        <v>0</v>
      </c>
      <c r="P251" s="53">
        <f t="shared" ca="1" si="103"/>
        <v>0</v>
      </c>
      <c r="Q251" s="53">
        <f t="shared" ca="1" si="104"/>
        <v>0</v>
      </c>
      <c r="R251" s="12">
        <f t="shared" ca="1" si="95"/>
        <v>2.1983915171285819E-2</v>
      </c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</row>
    <row r="252" spans="1:35">
      <c r="A252" s="134"/>
      <c r="B252" s="134"/>
      <c r="C252" s="134"/>
      <c r="D252" s="136">
        <f t="shared" si="92"/>
        <v>0</v>
      </c>
      <c r="E252" s="136">
        <f t="shared" si="92"/>
        <v>0</v>
      </c>
      <c r="F252" s="53">
        <f t="shared" si="93"/>
        <v>0</v>
      </c>
      <c r="G252" s="53">
        <f t="shared" si="93"/>
        <v>0</v>
      </c>
      <c r="H252" s="53">
        <f t="shared" si="96"/>
        <v>0</v>
      </c>
      <c r="I252" s="53">
        <f t="shared" si="97"/>
        <v>0</v>
      </c>
      <c r="J252" s="53">
        <f t="shared" si="98"/>
        <v>0</v>
      </c>
      <c r="K252" s="53">
        <f t="shared" si="99"/>
        <v>0</v>
      </c>
      <c r="L252" s="53">
        <f t="shared" si="100"/>
        <v>0</v>
      </c>
      <c r="M252" s="53">
        <f t="shared" ca="1" si="94"/>
        <v>-2.1983915171285819E-2</v>
      </c>
      <c r="N252" s="53">
        <f t="shared" ca="1" si="101"/>
        <v>0</v>
      </c>
      <c r="O252" s="137">
        <f t="shared" ca="1" si="102"/>
        <v>0</v>
      </c>
      <c r="P252" s="53">
        <f t="shared" ca="1" si="103"/>
        <v>0</v>
      </c>
      <c r="Q252" s="53">
        <f t="shared" ca="1" si="104"/>
        <v>0</v>
      </c>
      <c r="R252" s="12">
        <f t="shared" ca="1" si="95"/>
        <v>2.1983915171285819E-2</v>
      </c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</row>
    <row r="253" spans="1:35">
      <c r="A253" s="134"/>
      <c r="B253" s="134"/>
      <c r="C253" s="134"/>
      <c r="D253" s="136">
        <f t="shared" si="92"/>
        <v>0</v>
      </c>
      <c r="E253" s="136">
        <f t="shared" si="92"/>
        <v>0</v>
      </c>
      <c r="F253" s="53">
        <f t="shared" si="93"/>
        <v>0</v>
      </c>
      <c r="G253" s="53">
        <f t="shared" si="93"/>
        <v>0</v>
      </c>
      <c r="H253" s="53">
        <f t="shared" si="96"/>
        <v>0</v>
      </c>
      <c r="I253" s="53">
        <f t="shared" si="97"/>
        <v>0</v>
      </c>
      <c r="J253" s="53">
        <f t="shared" si="98"/>
        <v>0</v>
      </c>
      <c r="K253" s="53">
        <f t="shared" si="99"/>
        <v>0</v>
      </c>
      <c r="L253" s="53">
        <f t="shared" si="100"/>
        <v>0</v>
      </c>
      <c r="M253" s="53">
        <f t="shared" ca="1" si="94"/>
        <v>-2.1983915171285819E-2</v>
      </c>
      <c r="N253" s="53">
        <f t="shared" ca="1" si="101"/>
        <v>0</v>
      </c>
      <c r="O253" s="137">
        <f t="shared" ca="1" si="102"/>
        <v>0</v>
      </c>
      <c r="P253" s="53">
        <f t="shared" ca="1" si="103"/>
        <v>0</v>
      </c>
      <c r="Q253" s="53">
        <f t="shared" ca="1" si="104"/>
        <v>0</v>
      </c>
      <c r="R253" s="12">
        <f t="shared" ca="1" si="95"/>
        <v>2.1983915171285819E-2</v>
      </c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</row>
    <row r="254" spans="1:35">
      <c r="A254" s="134"/>
      <c r="B254" s="134"/>
      <c r="C254" s="134"/>
      <c r="D254" s="136">
        <f t="shared" si="92"/>
        <v>0</v>
      </c>
      <c r="E254" s="136">
        <f t="shared" si="92"/>
        <v>0</v>
      </c>
      <c r="F254" s="53">
        <f t="shared" si="93"/>
        <v>0</v>
      </c>
      <c r="G254" s="53">
        <f t="shared" si="93"/>
        <v>0</v>
      </c>
      <c r="H254" s="53">
        <f t="shared" si="96"/>
        <v>0</v>
      </c>
      <c r="I254" s="53">
        <f t="shared" si="97"/>
        <v>0</v>
      </c>
      <c r="J254" s="53">
        <f t="shared" si="98"/>
        <v>0</v>
      </c>
      <c r="K254" s="53">
        <f t="shared" si="99"/>
        <v>0</v>
      </c>
      <c r="L254" s="53">
        <f t="shared" si="100"/>
        <v>0</v>
      </c>
      <c r="M254" s="53">
        <f t="shared" ca="1" si="94"/>
        <v>-2.1983915171285819E-2</v>
      </c>
      <c r="N254" s="53">
        <f t="shared" ca="1" si="101"/>
        <v>0</v>
      </c>
      <c r="O254" s="137">
        <f t="shared" ca="1" si="102"/>
        <v>0</v>
      </c>
      <c r="P254" s="53">
        <f t="shared" ca="1" si="103"/>
        <v>0</v>
      </c>
      <c r="Q254" s="53">
        <f t="shared" ca="1" si="104"/>
        <v>0</v>
      </c>
      <c r="R254" s="12">
        <f t="shared" ca="1" si="95"/>
        <v>2.1983915171285819E-2</v>
      </c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</row>
    <row r="255" spans="1:35">
      <c r="A255" s="134"/>
      <c r="B255" s="134"/>
      <c r="C255" s="134"/>
      <c r="D255" s="136">
        <f t="shared" si="92"/>
        <v>0</v>
      </c>
      <c r="E255" s="136">
        <f t="shared" si="92"/>
        <v>0</v>
      </c>
      <c r="F255" s="53">
        <f t="shared" si="93"/>
        <v>0</v>
      </c>
      <c r="G255" s="53">
        <f t="shared" si="93"/>
        <v>0</v>
      </c>
      <c r="H255" s="53">
        <f t="shared" si="96"/>
        <v>0</v>
      </c>
      <c r="I255" s="53">
        <f t="shared" si="97"/>
        <v>0</v>
      </c>
      <c r="J255" s="53">
        <f t="shared" si="98"/>
        <v>0</v>
      </c>
      <c r="K255" s="53">
        <f t="shared" si="99"/>
        <v>0</v>
      </c>
      <c r="L255" s="53">
        <f t="shared" si="100"/>
        <v>0</v>
      </c>
      <c r="M255" s="53">
        <f t="shared" ca="1" si="94"/>
        <v>-2.1983915171285819E-2</v>
      </c>
      <c r="N255" s="53">
        <f t="shared" ca="1" si="101"/>
        <v>0</v>
      </c>
      <c r="O255" s="137">
        <f t="shared" ca="1" si="102"/>
        <v>0</v>
      </c>
      <c r="P255" s="53">
        <f t="shared" ca="1" si="103"/>
        <v>0</v>
      </c>
      <c r="Q255" s="53">
        <f t="shared" ca="1" si="104"/>
        <v>0</v>
      </c>
      <c r="R255" s="12">
        <f t="shared" ca="1" si="95"/>
        <v>2.1983915171285819E-2</v>
      </c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</row>
    <row r="256" spans="1:35">
      <c r="A256" s="134"/>
      <c r="B256" s="134"/>
      <c r="C256" s="134"/>
      <c r="D256" s="136">
        <f t="shared" si="92"/>
        <v>0</v>
      </c>
      <c r="E256" s="136">
        <f t="shared" si="92"/>
        <v>0</v>
      </c>
      <c r="F256" s="53">
        <f t="shared" si="93"/>
        <v>0</v>
      </c>
      <c r="G256" s="53">
        <f t="shared" si="93"/>
        <v>0</v>
      </c>
      <c r="H256" s="53">
        <f t="shared" si="96"/>
        <v>0</v>
      </c>
      <c r="I256" s="53">
        <f t="shared" si="97"/>
        <v>0</v>
      </c>
      <c r="J256" s="53">
        <f t="shared" si="98"/>
        <v>0</v>
      </c>
      <c r="K256" s="53">
        <f t="shared" si="99"/>
        <v>0</v>
      </c>
      <c r="L256" s="53">
        <f t="shared" si="100"/>
        <v>0</v>
      </c>
      <c r="M256" s="53">
        <f t="shared" ca="1" si="94"/>
        <v>-2.1983915171285819E-2</v>
      </c>
      <c r="N256" s="53">
        <f t="shared" ca="1" si="101"/>
        <v>0</v>
      </c>
      <c r="O256" s="137">
        <f t="shared" ca="1" si="102"/>
        <v>0</v>
      </c>
      <c r="P256" s="53">
        <f t="shared" ca="1" si="103"/>
        <v>0</v>
      </c>
      <c r="Q256" s="53">
        <f t="shared" ca="1" si="104"/>
        <v>0</v>
      </c>
      <c r="R256" s="12">
        <f t="shared" ca="1" si="95"/>
        <v>2.1983915171285819E-2</v>
      </c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</row>
    <row r="257" spans="1:35">
      <c r="A257" s="134"/>
      <c r="B257" s="134"/>
      <c r="C257" s="134"/>
      <c r="D257" s="136">
        <f t="shared" si="92"/>
        <v>0</v>
      </c>
      <c r="E257" s="136">
        <f t="shared" si="92"/>
        <v>0</v>
      </c>
      <c r="F257" s="53">
        <f t="shared" si="93"/>
        <v>0</v>
      </c>
      <c r="G257" s="53">
        <f t="shared" si="93"/>
        <v>0</v>
      </c>
      <c r="H257" s="53">
        <f t="shared" si="96"/>
        <v>0</v>
      </c>
      <c r="I257" s="53">
        <f t="shared" si="97"/>
        <v>0</v>
      </c>
      <c r="J257" s="53">
        <f t="shared" si="98"/>
        <v>0</v>
      </c>
      <c r="K257" s="53">
        <f t="shared" si="99"/>
        <v>0</v>
      </c>
      <c r="L257" s="53">
        <f t="shared" si="100"/>
        <v>0</v>
      </c>
      <c r="M257" s="53">
        <f t="shared" ca="1" si="94"/>
        <v>-2.1983915171285819E-2</v>
      </c>
      <c r="N257" s="53">
        <f t="shared" ca="1" si="101"/>
        <v>0</v>
      </c>
      <c r="O257" s="137">
        <f t="shared" ca="1" si="102"/>
        <v>0</v>
      </c>
      <c r="P257" s="53">
        <f t="shared" ca="1" si="103"/>
        <v>0</v>
      </c>
      <c r="Q257" s="53">
        <f t="shared" ca="1" si="104"/>
        <v>0</v>
      </c>
      <c r="R257" s="12">
        <f t="shared" ca="1" si="95"/>
        <v>2.1983915171285819E-2</v>
      </c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</row>
    <row r="258" spans="1:35">
      <c r="A258" s="134"/>
      <c r="B258" s="134"/>
      <c r="C258" s="134"/>
      <c r="D258" s="136">
        <f t="shared" si="92"/>
        <v>0</v>
      </c>
      <c r="E258" s="136">
        <f t="shared" si="92"/>
        <v>0</v>
      </c>
      <c r="F258" s="53">
        <f t="shared" si="93"/>
        <v>0</v>
      </c>
      <c r="G258" s="53">
        <f t="shared" si="93"/>
        <v>0</v>
      </c>
      <c r="H258" s="53">
        <f t="shared" si="96"/>
        <v>0</v>
      </c>
      <c r="I258" s="53">
        <f t="shared" si="97"/>
        <v>0</v>
      </c>
      <c r="J258" s="53">
        <f t="shared" si="98"/>
        <v>0</v>
      </c>
      <c r="K258" s="53">
        <f t="shared" si="99"/>
        <v>0</v>
      </c>
      <c r="L258" s="53">
        <f t="shared" si="100"/>
        <v>0</v>
      </c>
      <c r="M258" s="53">
        <f t="shared" ca="1" si="94"/>
        <v>-2.1983915171285819E-2</v>
      </c>
      <c r="N258" s="53">
        <f t="shared" ca="1" si="101"/>
        <v>0</v>
      </c>
      <c r="O258" s="137">
        <f t="shared" ca="1" si="102"/>
        <v>0</v>
      </c>
      <c r="P258" s="53">
        <f t="shared" ca="1" si="103"/>
        <v>0</v>
      </c>
      <c r="Q258" s="53">
        <f t="shared" ca="1" si="104"/>
        <v>0</v>
      </c>
      <c r="R258" s="12">
        <f t="shared" ca="1" si="95"/>
        <v>2.1983915171285819E-2</v>
      </c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</row>
    <row r="259" spans="1:35">
      <c r="A259" s="134"/>
      <c r="B259" s="134"/>
      <c r="C259" s="134"/>
      <c r="D259" s="136">
        <f t="shared" si="92"/>
        <v>0</v>
      </c>
      <c r="E259" s="136">
        <f t="shared" si="92"/>
        <v>0</v>
      </c>
      <c r="F259" s="53">
        <f t="shared" si="93"/>
        <v>0</v>
      </c>
      <c r="G259" s="53">
        <f t="shared" si="93"/>
        <v>0</v>
      </c>
      <c r="H259" s="53">
        <f t="shared" si="96"/>
        <v>0</v>
      </c>
      <c r="I259" s="53">
        <f t="shared" si="97"/>
        <v>0</v>
      </c>
      <c r="J259" s="53">
        <f t="shared" si="98"/>
        <v>0</v>
      </c>
      <c r="K259" s="53">
        <f t="shared" si="99"/>
        <v>0</v>
      </c>
      <c r="L259" s="53">
        <f t="shared" si="100"/>
        <v>0</v>
      </c>
      <c r="M259" s="53">
        <f t="shared" ca="1" si="94"/>
        <v>-2.1983915171285819E-2</v>
      </c>
      <c r="N259" s="53">
        <f t="shared" ca="1" si="101"/>
        <v>0</v>
      </c>
      <c r="O259" s="137">
        <f t="shared" ca="1" si="102"/>
        <v>0</v>
      </c>
      <c r="P259" s="53">
        <f t="shared" ca="1" si="103"/>
        <v>0</v>
      </c>
      <c r="Q259" s="53">
        <f t="shared" ca="1" si="104"/>
        <v>0</v>
      </c>
      <c r="R259" s="12">
        <f t="shared" ca="1" si="95"/>
        <v>2.1983915171285819E-2</v>
      </c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</row>
    <row r="260" spans="1:35">
      <c r="A260" s="134"/>
      <c r="B260" s="134"/>
      <c r="C260" s="134"/>
      <c r="D260" s="136">
        <f t="shared" si="92"/>
        <v>0</v>
      </c>
      <c r="E260" s="136">
        <f t="shared" si="92"/>
        <v>0</v>
      </c>
      <c r="F260" s="53">
        <f t="shared" si="93"/>
        <v>0</v>
      </c>
      <c r="G260" s="53">
        <f t="shared" si="93"/>
        <v>0</v>
      </c>
      <c r="H260" s="53">
        <f t="shared" si="96"/>
        <v>0</v>
      </c>
      <c r="I260" s="53">
        <f t="shared" si="97"/>
        <v>0</v>
      </c>
      <c r="J260" s="53">
        <f t="shared" si="98"/>
        <v>0</v>
      </c>
      <c r="K260" s="53">
        <f t="shared" si="99"/>
        <v>0</v>
      </c>
      <c r="L260" s="53">
        <f t="shared" si="100"/>
        <v>0</v>
      </c>
      <c r="M260" s="53">
        <f t="shared" ca="1" si="94"/>
        <v>-2.1983915171285819E-2</v>
      </c>
      <c r="N260" s="53">
        <f t="shared" ca="1" si="101"/>
        <v>0</v>
      </c>
      <c r="O260" s="137">
        <f t="shared" ca="1" si="102"/>
        <v>0</v>
      </c>
      <c r="P260" s="53">
        <f t="shared" ca="1" si="103"/>
        <v>0</v>
      </c>
      <c r="Q260" s="53">
        <f t="shared" ca="1" si="104"/>
        <v>0</v>
      </c>
      <c r="R260" s="12">
        <f t="shared" ca="1" si="95"/>
        <v>2.1983915171285819E-2</v>
      </c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</row>
    <row r="261" spans="1:35">
      <c r="A261" s="134"/>
      <c r="B261" s="134"/>
      <c r="C261" s="134"/>
      <c r="D261" s="136">
        <f t="shared" si="92"/>
        <v>0</v>
      </c>
      <c r="E261" s="136">
        <f t="shared" si="92"/>
        <v>0</v>
      </c>
      <c r="F261" s="53">
        <f t="shared" si="93"/>
        <v>0</v>
      </c>
      <c r="G261" s="53">
        <f t="shared" si="93"/>
        <v>0</v>
      </c>
      <c r="H261" s="53">
        <f t="shared" si="96"/>
        <v>0</v>
      </c>
      <c r="I261" s="53">
        <f t="shared" si="97"/>
        <v>0</v>
      </c>
      <c r="J261" s="53">
        <f t="shared" si="98"/>
        <v>0</v>
      </c>
      <c r="K261" s="53">
        <f t="shared" si="99"/>
        <v>0</v>
      </c>
      <c r="L261" s="53">
        <f t="shared" si="100"/>
        <v>0</v>
      </c>
      <c r="M261" s="53">
        <f t="shared" ca="1" si="94"/>
        <v>-2.1983915171285819E-2</v>
      </c>
      <c r="N261" s="53">
        <f t="shared" ca="1" si="101"/>
        <v>0</v>
      </c>
      <c r="O261" s="137">
        <f t="shared" ca="1" si="102"/>
        <v>0</v>
      </c>
      <c r="P261" s="53">
        <f t="shared" ca="1" si="103"/>
        <v>0</v>
      </c>
      <c r="Q261" s="53">
        <f t="shared" ca="1" si="104"/>
        <v>0</v>
      </c>
      <c r="R261" s="12">
        <f t="shared" ca="1" si="95"/>
        <v>2.1983915171285819E-2</v>
      </c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</row>
    <row r="262" spans="1:35">
      <c r="A262" s="134"/>
      <c r="B262" s="134"/>
      <c r="C262" s="134"/>
      <c r="D262" s="136">
        <f t="shared" si="92"/>
        <v>0</v>
      </c>
      <c r="E262" s="136">
        <f t="shared" si="92"/>
        <v>0</v>
      </c>
      <c r="F262" s="53">
        <f t="shared" si="93"/>
        <v>0</v>
      </c>
      <c r="G262" s="53">
        <f t="shared" si="93"/>
        <v>0</v>
      </c>
      <c r="H262" s="53">
        <f t="shared" si="96"/>
        <v>0</v>
      </c>
      <c r="I262" s="53">
        <f t="shared" si="97"/>
        <v>0</v>
      </c>
      <c r="J262" s="53">
        <f t="shared" si="98"/>
        <v>0</v>
      </c>
      <c r="K262" s="53">
        <f t="shared" si="99"/>
        <v>0</v>
      </c>
      <c r="L262" s="53">
        <f t="shared" si="100"/>
        <v>0</v>
      </c>
      <c r="M262" s="53">
        <f t="shared" ca="1" si="94"/>
        <v>-2.1983915171285819E-2</v>
      </c>
      <c r="N262" s="53">
        <f t="shared" ca="1" si="101"/>
        <v>0</v>
      </c>
      <c r="O262" s="137">
        <f t="shared" ca="1" si="102"/>
        <v>0</v>
      </c>
      <c r="P262" s="53">
        <f t="shared" ca="1" si="103"/>
        <v>0</v>
      </c>
      <c r="Q262" s="53">
        <f t="shared" ca="1" si="104"/>
        <v>0</v>
      </c>
      <c r="R262" s="12">
        <f t="shared" ca="1" si="95"/>
        <v>2.1983915171285819E-2</v>
      </c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>
      <c r="A263" s="134"/>
      <c r="B263" s="134"/>
      <c r="C263" s="134"/>
      <c r="D263" s="136">
        <f t="shared" si="92"/>
        <v>0</v>
      </c>
      <c r="E263" s="136">
        <f t="shared" si="92"/>
        <v>0</v>
      </c>
      <c r="F263" s="53">
        <f t="shared" si="93"/>
        <v>0</v>
      </c>
      <c r="G263" s="53">
        <f t="shared" si="93"/>
        <v>0</v>
      </c>
      <c r="H263" s="53">
        <f t="shared" si="96"/>
        <v>0</v>
      </c>
      <c r="I263" s="53">
        <f t="shared" si="97"/>
        <v>0</v>
      </c>
      <c r="J263" s="53">
        <f t="shared" si="98"/>
        <v>0</v>
      </c>
      <c r="K263" s="53">
        <f t="shared" si="99"/>
        <v>0</v>
      </c>
      <c r="L263" s="53">
        <f t="shared" si="100"/>
        <v>0</v>
      </c>
      <c r="M263" s="53">
        <f t="shared" ca="1" si="94"/>
        <v>-2.1983915171285819E-2</v>
      </c>
      <c r="N263" s="53">
        <f t="shared" ca="1" si="101"/>
        <v>0</v>
      </c>
      <c r="O263" s="137">
        <f t="shared" ca="1" si="102"/>
        <v>0</v>
      </c>
      <c r="P263" s="53">
        <f t="shared" ca="1" si="103"/>
        <v>0</v>
      </c>
      <c r="Q263" s="53">
        <f t="shared" ca="1" si="104"/>
        <v>0</v>
      </c>
      <c r="R263" s="12">
        <f t="shared" ca="1" si="95"/>
        <v>2.1983915171285819E-2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>
      <c r="A264" s="134"/>
      <c r="B264" s="134"/>
      <c r="C264" s="134"/>
      <c r="D264" s="136">
        <f t="shared" si="92"/>
        <v>0</v>
      </c>
      <c r="E264" s="136">
        <f t="shared" si="92"/>
        <v>0</v>
      </c>
      <c r="F264" s="53">
        <f t="shared" si="93"/>
        <v>0</v>
      </c>
      <c r="G264" s="53">
        <f t="shared" si="93"/>
        <v>0</v>
      </c>
      <c r="H264" s="53">
        <f t="shared" si="96"/>
        <v>0</v>
      </c>
      <c r="I264" s="53">
        <f t="shared" si="97"/>
        <v>0</v>
      </c>
      <c r="J264" s="53">
        <f t="shared" si="98"/>
        <v>0</v>
      </c>
      <c r="K264" s="53">
        <f t="shared" si="99"/>
        <v>0</v>
      </c>
      <c r="L264" s="53">
        <f t="shared" si="100"/>
        <v>0</v>
      </c>
      <c r="M264" s="53">
        <f t="shared" ca="1" si="94"/>
        <v>-2.1983915171285819E-2</v>
      </c>
      <c r="N264" s="53">
        <f t="shared" ca="1" si="101"/>
        <v>0</v>
      </c>
      <c r="O264" s="137">
        <f t="shared" ca="1" si="102"/>
        <v>0</v>
      </c>
      <c r="P264" s="53">
        <f t="shared" ca="1" si="103"/>
        <v>0</v>
      </c>
      <c r="Q264" s="53">
        <f t="shared" ca="1" si="104"/>
        <v>0</v>
      </c>
      <c r="R264" s="12">
        <f t="shared" ca="1" si="95"/>
        <v>2.1983915171285819E-2</v>
      </c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>
      <c r="A265" s="134"/>
      <c r="B265" s="134"/>
      <c r="C265" s="134"/>
      <c r="D265" s="136">
        <f t="shared" si="92"/>
        <v>0</v>
      </c>
      <c r="E265" s="136">
        <f t="shared" si="92"/>
        <v>0</v>
      </c>
      <c r="F265" s="53">
        <f t="shared" si="93"/>
        <v>0</v>
      </c>
      <c r="G265" s="53">
        <f t="shared" si="93"/>
        <v>0</v>
      </c>
      <c r="H265" s="53">
        <f t="shared" si="96"/>
        <v>0</v>
      </c>
      <c r="I265" s="53">
        <f t="shared" si="97"/>
        <v>0</v>
      </c>
      <c r="J265" s="53">
        <f t="shared" si="98"/>
        <v>0</v>
      </c>
      <c r="K265" s="53">
        <f t="shared" si="99"/>
        <v>0</v>
      </c>
      <c r="L265" s="53">
        <f t="shared" si="100"/>
        <v>0</v>
      </c>
      <c r="M265" s="53">
        <f t="shared" ca="1" si="94"/>
        <v>-2.1983915171285819E-2</v>
      </c>
      <c r="N265" s="53">
        <f t="shared" ca="1" si="101"/>
        <v>0</v>
      </c>
      <c r="O265" s="137">
        <f t="shared" ca="1" si="102"/>
        <v>0</v>
      </c>
      <c r="P265" s="53">
        <f t="shared" ca="1" si="103"/>
        <v>0</v>
      </c>
      <c r="Q265" s="53">
        <f t="shared" ca="1" si="104"/>
        <v>0</v>
      </c>
      <c r="R265" s="12">
        <f t="shared" ca="1" si="95"/>
        <v>2.1983915171285819E-2</v>
      </c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>
      <c r="A266" s="134"/>
      <c r="B266" s="134"/>
      <c r="C266" s="134"/>
      <c r="D266" s="136">
        <f t="shared" si="92"/>
        <v>0</v>
      </c>
      <c r="E266" s="136">
        <f t="shared" si="92"/>
        <v>0</v>
      </c>
      <c r="F266" s="53">
        <f t="shared" si="93"/>
        <v>0</v>
      </c>
      <c r="G266" s="53">
        <f t="shared" si="93"/>
        <v>0</v>
      </c>
      <c r="H266" s="53">
        <f t="shared" si="96"/>
        <v>0</v>
      </c>
      <c r="I266" s="53">
        <f t="shared" si="97"/>
        <v>0</v>
      </c>
      <c r="J266" s="53">
        <f t="shared" si="98"/>
        <v>0</v>
      </c>
      <c r="K266" s="53">
        <f t="shared" si="99"/>
        <v>0</v>
      </c>
      <c r="L266" s="53">
        <f t="shared" si="100"/>
        <v>0</v>
      </c>
      <c r="M266" s="53">
        <f t="shared" ca="1" si="94"/>
        <v>-2.1983915171285819E-2</v>
      </c>
      <c r="N266" s="53">
        <f t="shared" ca="1" si="101"/>
        <v>0</v>
      </c>
      <c r="O266" s="137">
        <f t="shared" ca="1" si="102"/>
        <v>0</v>
      </c>
      <c r="P266" s="53">
        <f t="shared" ca="1" si="103"/>
        <v>0</v>
      </c>
      <c r="Q266" s="53">
        <f t="shared" ca="1" si="104"/>
        <v>0</v>
      </c>
      <c r="R266" s="12">
        <f t="shared" ca="1" si="95"/>
        <v>2.1983915171285819E-2</v>
      </c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>
      <c r="A267" s="134"/>
      <c r="B267" s="134"/>
      <c r="C267" s="134"/>
      <c r="D267" s="136">
        <f t="shared" si="92"/>
        <v>0</v>
      </c>
      <c r="E267" s="136">
        <f t="shared" si="92"/>
        <v>0</v>
      </c>
      <c r="F267" s="53">
        <f t="shared" si="93"/>
        <v>0</v>
      </c>
      <c r="G267" s="53">
        <f t="shared" si="93"/>
        <v>0</v>
      </c>
      <c r="H267" s="53">
        <f t="shared" si="96"/>
        <v>0</v>
      </c>
      <c r="I267" s="53">
        <f t="shared" si="97"/>
        <v>0</v>
      </c>
      <c r="J267" s="53">
        <f t="shared" si="98"/>
        <v>0</v>
      </c>
      <c r="K267" s="53">
        <f t="shared" si="99"/>
        <v>0</v>
      </c>
      <c r="L267" s="53">
        <f t="shared" si="100"/>
        <v>0</v>
      </c>
      <c r="M267" s="53">
        <f t="shared" ca="1" si="94"/>
        <v>-2.1983915171285819E-2</v>
      </c>
      <c r="N267" s="53">
        <f t="shared" ca="1" si="101"/>
        <v>0</v>
      </c>
      <c r="O267" s="137">
        <f t="shared" ca="1" si="102"/>
        <v>0</v>
      </c>
      <c r="P267" s="53">
        <f t="shared" ca="1" si="103"/>
        <v>0</v>
      </c>
      <c r="Q267" s="53">
        <f t="shared" ca="1" si="104"/>
        <v>0</v>
      </c>
      <c r="R267" s="12">
        <f t="shared" ca="1" si="95"/>
        <v>2.1983915171285819E-2</v>
      </c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>
      <c r="A268" s="134"/>
      <c r="B268" s="134"/>
      <c r="C268" s="134"/>
      <c r="D268" s="136">
        <f t="shared" si="92"/>
        <v>0</v>
      </c>
      <c r="E268" s="136">
        <f t="shared" si="92"/>
        <v>0</v>
      </c>
      <c r="F268" s="53">
        <f t="shared" si="93"/>
        <v>0</v>
      </c>
      <c r="G268" s="53">
        <f t="shared" si="93"/>
        <v>0</v>
      </c>
      <c r="H268" s="53">
        <f t="shared" si="96"/>
        <v>0</v>
      </c>
      <c r="I268" s="53">
        <f t="shared" si="97"/>
        <v>0</v>
      </c>
      <c r="J268" s="53">
        <f t="shared" si="98"/>
        <v>0</v>
      </c>
      <c r="K268" s="53">
        <f t="shared" si="99"/>
        <v>0</v>
      </c>
      <c r="L268" s="53">
        <f t="shared" si="100"/>
        <v>0</v>
      </c>
      <c r="M268" s="53">
        <f t="shared" ca="1" si="94"/>
        <v>-2.1983915171285819E-2</v>
      </c>
      <c r="N268" s="53">
        <f t="shared" ca="1" si="101"/>
        <v>0</v>
      </c>
      <c r="O268" s="137">
        <f t="shared" ca="1" si="102"/>
        <v>0</v>
      </c>
      <c r="P268" s="53">
        <f t="shared" ca="1" si="103"/>
        <v>0</v>
      </c>
      <c r="Q268" s="53">
        <f t="shared" ca="1" si="104"/>
        <v>0</v>
      </c>
      <c r="R268" s="12">
        <f t="shared" ca="1" si="95"/>
        <v>2.1983915171285819E-2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>
      <c r="A269" s="134"/>
      <c r="B269" s="134"/>
      <c r="C269" s="134"/>
      <c r="D269" s="136">
        <f t="shared" ref="D269:E332" si="105">A269/A$18</f>
        <v>0</v>
      </c>
      <c r="E269" s="136">
        <f t="shared" si="105"/>
        <v>0</v>
      </c>
      <c r="F269" s="53">
        <f t="shared" ref="F269:G332" si="106">$C269*D269</f>
        <v>0</v>
      </c>
      <c r="G269" s="53">
        <f t="shared" si="106"/>
        <v>0</v>
      </c>
      <c r="H269" s="53">
        <f t="shared" si="96"/>
        <v>0</v>
      </c>
      <c r="I269" s="53">
        <f t="shared" si="97"/>
        <v>0</v>
      </c>
      <c r="J269" s="53">
        <f t="shared" si="98"/>
        <v>0</v>
      </c>
      <c r="K269" s="53">
        <f t="shared" si="99"/>
        <v>0</v>
      </c>
      <c r="L269" s="53">
        <f t="shared" si="100"/>
        <v>0</v>
      </c>
      <c r="M269" s="53">
        <f t="shared" ca="1" si="94"/>
        <v>-2.1983915171285819E-2</v>
      </c>
      <c r="N269" s="53">
        <f t="shared" ca="1" si="101"/>
        <v>0</v>
      </c>
      <c r="O269" s="137">
        <f t="shared" ca="1" si="102"/>
        <v>0</v>
      </c>
      <c r="P269" s="53">
        <f t="shared" ca="1" si="103"/>
        <v>0</v>
      </c>
      <c r="Q269" s="53">
        <f t="shared" ca="1" si="104"/>
        <v>0</v>
      </c>
      <c r="R269" s="12">
        <f t="shared" ca="1" si="95"/>
        <v>2.1983915171285819E-2</v>
      </c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>
      <c r="A270" s="134"/>
      <c r="B270" s="134"/>
      <c r="C270" s="134"/>
      <c r="D270" s="136">
        <f t="shared" si="105"/>
        <v>0</v>
      </c>
      <c r="E270" s="136">
        <f t="shared" si="105"/>
        <v>0</v>
      </c>
      <c r="F270" s="53">
        <f t="shared" si="106"/>
        <v>0</v>
      </c>
      <c r="G270" s="53">
        <f t="shared" si="106"/>
        <v>0</v>
      </c>
      <c r="H270" s="53">
        <f t="shared" si="96"/>
        <v>0</v>
      </c>
      <c r="I270" s="53">
        <f t="shared" si="97"/>
        <v>0</v>
      </c>
      <c r="J270" s="53">
        <f t="shared" si="98"/>
        <v>0</v>
      </c>
      <c r="K270" s="53">
        <f t="shared" si="99"/>
        <v>0</v>
      </c>
      <c r="L270" s="53">
        <f t="shared" si="100"/>
        <v>0</v>
      </c>
      <c r="M270" s="53">
        <f t="shared" ca="1" si="94"/>
        <v>-2.1983915171285819E-2</v>
      </c>
      <c r="N270" s="53">
        <f t="shared" ca="1" si="101"/>
        <v>0</v>
      </c>
      <c r="O270" s="137">
        <f t="shared" ca="1" si="102"/>
        <v>0</v>
      </c>
      <c r="P270" s="53">
        <f t="shared" ca="1" si="103"/>
        <v>0</v>
      </c>
      <c r="Q270" s="53">
        <f t="shared" ca="1" si="104"/>
        <v>0</v>
      </c>
      <c r="R270" s="12">
        <f t="shared" ca="1" si="95"/>
        <v>2.1983915171285819E-2</v>
      </c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>
      <c r="A271" s="134"/>
      <c r="B271" s="134"/>
      <c r="C271" s="134"/>
      <c r="D271" s="136">
        <f t="shared" si="105"/>
        <v>0</v>
      </c>
      <c r="E271" s="136">
        <f t="shared" si="105"/>
        <v>0</v>
      </c>
      <c r="F271" s="53">
        <f t="shared" si="106"/>
        <v>0</v>
      </c>
      <c r="G271" s="53">
        <f t="shared" si="106"/>
        <v>0</v>
      </c>
      <c r="H271" s="53">
        <f t="shared" si="96"/>
        <v>0</v>
      </c>
      <c r="I271" s="53">
        <f t="shared" si="97"/>
        <v>0</v>
      </c>
      <c r="J271" s="53">
        <f t="shared" si="98"/>
        <v>0</v>
      </c>
      <c r="K271" s="53">
        <f t="shared" si="99"/>
        <v>0</v>
      </c>
      <c r="L271" s="53">
        <f t="shared" si="100"/>
        <v>0</v>
      </c>
      <c r="M271" s="53">
        <f t="shared" ca="1" si="94"/>
        <v>-2.1983915171285819E-2</v>
      </c>
      <c r="N271" s="53">
        <f t="shared" ca="1" si="101"/>
        <v>0</v>
      </c>
      <c r="O271" s="137">
        <f t="shared" ca="1" si="102"/>
        <v>0</v>
      </c>
      <c r="P271" s="53">
        <f t="shared" ca="1" si="103"/>
        <v>0</v>
      </c>
      <c r="Q271" s="53">
        <f t="shared" ca="1" si="104"/>
        <v>0</v>
      </c>
      <c r="R271" s="12">
        <f t="shared" ca="1" si="95"/>
        <v>2.1983915171285819E-2</v>
      </c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>
      <c r="A272" s="134"/>
      <c r="B272" s="134"/>
      <c r="C272" s="134"/>
      <c r="D272" s="136">
        <f t="shared" si="105"/>
        <v>0</v>
      </c>
      <c r="E272" s="136">
        <f t="shared" si="105"/>
        <v>0</v>
      </c>
      <c r="F272" s="53">
        <f t="shared" si="106"/>
        <v>0</v>
      </c>
      <c r="G272" s="53">
        <f t="shared" si="106"/>
        <v>0</v>
      </c>
      <c r="H272" s="53">
        <f t="shared" si="96"/>
        <v>0</v>
      </c>
      <c r="I272" s="53">
        <f t="shared" si="97"/>
        <v>0</v>
      </c>
      <c r="J272" s="53">
        <f t="shared" si="98"/>
        <v>0</v>
      </c>
      <c r="K272" s="53">
        <f t="shared" si="99"/>
        <v>0</v>
      </c>
      <c r="L272" s="53">
        <f t="shared" si="100"/>
        <v>0</v>
      </c>
      <c r="M272" s="53">
        <f t="shared" ca="1" si="94"/>
        <v>-2.1983915171285819E-2</v>
      </c>
      <c r="N272" s="53">
        <f t="shared" ca="1" si="101"/>
        <v>0</v>
      </c>
      <c r="O272" s="137">
        <f t="shared" ca="1" si="102"/>
        <v>0</v>
      </c>
      <c r="P272" s="53">
        <f t="shared" ca="1" si="103"/>
        <v>0</v>
      </c>
      <c r="Q272" s="53">
        <f t="shared" ca="1" si="104"/>
        <v>0</v>
      </c>
      <c r="R272" s="12">
        <f t="shared" ca="1" si="95"/>
        <v>2.1983915171285819E-2</v>
      </c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>
      <c r="A273" s="134"/>
      <c r="B273" s="134"/>
      <c r="C273" s="134"/>
      <c r="D273" s="136">
        <f t="shared" si="105"/>
        <v>0</v>
      </c>
      <c r="E273" s="136">
        <f t="shared" si="105"/>
        <v>0</v>
      </c>
      <c r="F273" s="53">
        <f t="shared" si="106"/>
        <v>0</v>
      </c>
      <c r="G273" s="53">
        <f t="shared" si="106"/>
        <v>0</v>
      </c>
      <c r="H273" s="53">
        <f t="shared" si="96"/>
        <v>0</v>
      </c>
      <c r="I273" s="53">
        <f t="shared" si="97"/>
        <v>0</v>
      </c>
      <c r="J273" s="53">
        <f t="shared" si="98"/>
        <v>0</v>
      </c>
      <c r="K273" s="53">
        <f t="shared" si="99"/>
        <v>0</v>
      </c>
      <c r="L273" s="53">
        <f t="shared" si="100"/>
        <v>0</v>
      </c>
      <c r="M273" s="53">
        <f t="shared" ca="1" si="94"/>
        <v>-2.1983915171285819E-2</v>
      </c>
      <c r="N273" s="53">
        <f t="shared" ca="1" si="101"/>
        <v>0</v>
      </c>
      <c r="O273" s="137">
        <f t="shared" ca="1" si="102"/>
        <v>0</v>
      </c>
      <c r="P273" s="53">
        <f t="shared" ca="1" si="103"/>
        <v>0</v>
      </c>
      <c r="Q273" s="53">
        <f t="shared" ca="1" si="104"/>
        <v>0</v>
      </c>
      <c r="R273" s="12">
        <f t="shared" ca="1" si="95"/>
        <v>2.1983915171285819E-2</v>
      </c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>
      <c r="A274" s="134"/>
      <c r="B274" s="134"/>
      <c r="C274" s="134"/>
      <c r="D274" s="136">
        <f t="shared" si="105"/>
        <v>0</v>
      </c>
      <c r="E274" s="136">
        <f t="shared" si="105"/>
        <v>0</v>
      </c>
      <c r="F274" s="53">
        <f t="shared" si="106"/>
        <v>0</v>
      </c>
      <c r="G274" s="53">
        <f t="shared" si="106"/>
        <v>0</v>
      </c>
      <c r="H274" s="53">
        <f t="shared" si="96"/>
        <v>0</v>
      </c>
      <c r="I274" s="53">
        <f t="shared" si="97"/>
        <v>0</v>
      </c>
      <c r="J274" s="53">
        <f t="shared" si="98"/>
        <v>0</v>
      </c>
      <c r="K274" s="53">
        <f t="shared" si="99"/>
        <v>0</v>
      </c>
      <c r="L274" s="53">
        <f t="shared" si="100"/>
        <v>0</v>
      </c>
      <c r="M274" s="53">
        <f t="shared" ca="1" si="94"/>
        <v>-2.1983915171285819E-2</v>
      </c>
      <c r="N274" s="53">
        <f t="shared" ca="1" si="101"/>
        <v>0</v>
      </c>
      <c r="O274" s="137">
        <f t="shared" ca="1" si="102"/>
        <v>0</v>
      </c>
      <c r="P274" s="53">
        <f t="shared" ca="1" si="103"/>
        <v>0</v>
      </c>
      <c r="Q274" s="53">
        <f t="shared" ca="1" si="104"/>
        <v>0</v>
      </c>
      <c r="R274" s="12">
        <f t="shared" ca="1" si="95"/>
        <v>2.1983915171285819E-2</v>
      </c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>
      <c r="A275" s="134"/>
      <c r="B275" s="134"/>
      <c r="C275" s="134"/>
      <c r="D275" s="136">
        <f t="shared" si="105"/>
        <v>0</v>
      </c>
      <c r="E275" s="136">
        <f t="shared" si="105"/>
        <v>0</v>
      </c>
      <c r="F275" s="53">
        <f t="shared" si="106"/>
        <v>0</v>
      </c>
      <c r="G275" s="53">
        <f t="shared" si="106"/>
        <v>0</v>
      </c>
      <c r="H275" s="53">
        <f t="shared" si="96"/>
        <v>0</v>
      </c>
      <c r="I275" s="53">
        <f t="shared" si="97"/>
        <v>0</v>
      </c>
      <c r="J275" s="53">
        <f t="shared" si="98"/>
        <v>0</v>
      </c>
      <c r="K275" s="53">
        <f t="shared" si="99"/>
        <v>0</v>
      </c>
      <c r="L275" s="53">
        <f t="shared" si="100"/>
        <v>0</v>
      </c>
      <c r="M275" s="53">
        <f t="shared" ref="M275:M338" ca="1" si="107">+E$4+E$5*D275+E$6*D275^2</f>
        <v>-2.1983915171285819E-2</v>
      </c>
      <c r="N275" s="53">
        <f t="shared" ca="1" si="101"/>
        <v>0</v>
      </c>
      <c r="O275" s="137">
        <f t="shared" ca="1" si="102"/>
        <v>0</v>
      </c>
      <c r="P275" s="53">
        <f t="shared" ca="1" si="103"/>
        <v>0</v>
      </c>
      <c r="Q275" s="53">
        <f t="shared" ca="1" si="104"/>
        <v>0</v>
      </c>
      <c r="R275" s="12">
        <f t="shared" ref="R275:R338" ca="1" si="108">+E275-M275</f>
        <v>2.1983915171285819E-2</v>
      </c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>
      <c r="A276" s="134"/>
      <c r="B276" s="134"/>
      <c r="C276" s="134"/>
      <c r="D276" s="136">
        <f t="shared" si="105"/>
        <v>0</v>
      </c>
      <c r="E276" s="136">
        <f t="shared" si="105"/>
        <v>0</v>
      </c>
      <c r="F276" s="53">
        <f t="shared" si="106"/>
        <v>0</v>
      </c>
      <c r="G276" s="53">
        <f t="shared" si="106"/>
        <v>0</v>
      </c>
      <c r="H276" s="53">
        <f t="shared" ref="H276:H332" si="109">C276*D276*D276</f>
        <v>0</v>
      </c>
      <c r="I276" s="53">
        <f t="shared" ref="I276:I332" si="110">C276*D276*D276*D276</f>
        <v>0</v>
      </c>
      <c r="J276" s="53">
        <f t="shared" ref="J276:J332" si="111">C276*D276*D276*D276*D276</f>
        <v>0</v>
      </c>
      <c r="K276" s="53">
        <f t="shared" ref="K276:K332" si="112">C276*E276*D276</f>
        <v>0</v>
      </c>
      <c r="L276" s="53">
        <f t="shared" ref="L276:L332" si="113">C276*E276*D276*D276</f>
        <v>0</v>
      </c>
      <c r="M276" s="53">
        <f t="shared" ca="1" si="107"/>
        <v>-2.1983915171285819E-2</v>
      </c>
      <c r="N276" s="53">
        <f t="shared" ref="N276:N332" ca="1" si="114">C276*(M276-E276)^2</f>
        <v>0</v>
      </c>
      <c r="O276" s="137">
        <f t="shared" ref="O276:O332" ca="1" si="115">(C276*O$1-O$2*F276+O$3*H276)^2</f>
        <v>0</v>
      </c>
      <c r="P276" s="53">
        <f t="shared" ref="P276:P332" ca="1" si="116">(-C276*O$2+O$4*F276-O$5*H276)^2</f>
        <v>0</v>
      </c>
      <c r="Q276" s="53">
        <f t="shared" ref="Q276:Q332" ca="1" si="117">+(C276*O$3-F276*O$5+H276*O$6)^2</f>
        <v>0</v>
      </c>
      <c r="R276" s="12">
        <f t="shared" ca="1" si="108"/>
        <v>2.1983915171285819E-2</v>
      </c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>
      <c r="A277" s="134"/>
      <c r="B277" s="134"/>
      <c r="C277" s="134"/>
      <c r="D277" s="136">
        <f t="shared" si="105"/>
        <v>0</v>
      </c>
      <c r="E277" s="136">
        <f t="shared" si="105"/>
        <v>0</v>
      </c>
      <c r="F277" s="53">
        <f t="shared" si="106"/>
        <v>0</v>
      </c>
      <c r="G277" s="53">
        <f t="shared" si="106"/>
        <v>0</v>
      </c>
      <c r="H277" s="53">
        <f t="shared" si="109"/>
        <v>0</v>
      </c>
      <c r="I277" s="53">
        <f t="shared" si="110"/>
        <v>0</v>
      </c>
      <c r="J277" s="53">
        <f t="shared" si="111"/>
        <v>0</v>
      </c>
      <c r="K277" s="53">
        <f t="shared" si="112"/>
        <v>0</v>
      </c>
      <c r="L277" s="53">
        <f t="shared" si="113"/>
        <v>0</v>
      </c>
      <c r="M277" s="53">
        <f t="shared" ca="1" si="107"/>
        <v>-2.1983915171285819E-2</v>
      </c>
      <c r="N277" s="53">
        <f t="shared" ca="1" si="114"/>
        <v>0</v>
      </c>
      <c r="O277" s="137">
        <f t="shared" ca="1" si="115"/>
        <v>0</v>
      </c>
      <c r="P277" s="53">
        <f t="shared" ca="1" si="116"/>
        <v>0</v>
      </c>
      <c r="Q277" s="53">
        <f t="shared" ca="1" si="117"/>
        <v>0</v>
      </c>
      <c r="R277" s="12">
        <f t="shared" ca="1" si="108"/>
        <v>2.1983915171285819E-2</v>
      </c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>
      <c r="A278" s="134"/>
      <c r="B278" s="134"/>
      <c r="C278" s="134"/>
      <c r="D278" s="136">
        <f t="shared" si="105"/>
        <v>0</v>
      </c>
      <c r="E278" s="136">
        <f t="shared" si="105"/>
        <v>0</v>
      </c>
      <c r="F278" s="53">
        <f t="shared" si="106"/>
        <v>0</v>
      </c>
      <c r="G278" s="53">
        <f t="shared" si="106"/>
        <v>0</v>
      </c>
      <c r="H278" s="53">
        <f t="shared" si="109"/>
        <v>0</v>
      </c>
      <c r="I278" s="53">
        <f t="shared" si="110"/>
        <v>0</v>
      </c>
      <c r="J278" s="53">
        <f t="shared" si="111"/>
        <v>0</v>
      </c>
      <c r="K278" s="53">
        <f t="shared" si="112"/>
        <v>0</v>
      </c>
      <c r="L278" s="53">
        <f t="shared" si="113"/>
        <v>0</v>
      </c>
      <c r="M278" s="53">
        <f t="shared" ca="1" si="107"/>
        <v>-2.1983915171285819E-2</v>
      </c>
      <c r="N278" s="53">
        <f t="shared" ca="1" si="114"/>
        <v>0</v>
      </c>
      <c r="O278" s="137">
        <f t="shared" ca="1" si="115"/>
        <v>0</v>
      </c>
      <c r="P278" s="53">
        <f t="shared" ca="1" si="116"/>
        <v>0</v>
      </c>
      <c r="Q278" s="53">
        <f t="shared" ca="1" si="117"/>
        <v>0</v>
      </c>
      <c r="R278" s="12">
        <f t="shared" ca="1" si="108"/>
        <v>2.1983915171285819E-2</v>
      </c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>
      <c r="A279" s="134"/>
      <c r="B279" s="134"/>
      <c r="C279" s="134"/>
      <c r="D279" s="136">
        <f t="shared" si="105"/>
        <v>0</v>
      </c>
      <c r="E279" s="136">
        <f t="shared" si="105"/>
        <v>0</v>
      </c>
      <c r="F279" s="53">
        <f t="shared" si="106"/>
        <v>0</v>
      </c>
      <c r="G279" s="53">
        <f t="shared" si="106"/>
        <v>0</v>
      </c>
      <c r="H279" s="53">
        <f t="shared" si="109"/>
        <v>0</v>
      </c>
      <c r="I279" s="53">
        <f t="shared" si="110"/>
        <v>0</v>
      </c>
      <c r="J279" s="53">
        <f t="shared" si="111"/>
        <v>0</v>
      </c>
      <c r="K279" s="53">
        <f t="shared" si="112"/>
        <v>0</v>
      </c>
      <c r="L279" s="53">
        <f t="shared" si="113"/>
        <v>0</v>
      </c>
      <c r="M279" s="53">
        <f t="shared" ca="1" si="107"/>
        <v>-2.1983915171285819E-2</v>
      </c>
      <c r="N279" s="53">
        <f t="shared" ca="1" si="114"/>
        <v>0</v>
      </c>
      <c r="O279" s="137">
        <f t="shared" ca="1" si="115"/>
        <v>0</v>
      </c>
      <c r="P279" s="53">
        <f t="shared" ca="1" si="116"/>
        <v>0</v>
      </c>
      <c r="Q279" s="53">
        <f t="shared" ca="1" si="117"/>
        <v>0</v>
      </c>
      <c r="R279" s="12">
        <f t="shared" ca="1" si="108"/>
        <v>2.1983915171285819E-2</v>
      </c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>
      <c r="A280" s="134"/>
      <c r="B280" s="134"/>
      <c r="C280" s="134"/>
      <c r="D280" s="136">
        <f t="shared" si="105"/>
        <v>0</v>
      </c>
      <c r="E280" s="136">
        <f t="shared" si="105"/>
        <v>0</v>
      </c>
      <c r="F280" s="53">
        <f t="shared" si="106"/>
        <v>0</v>
      </c>
      <c r="G280" s="53">
        <f t="shared" si="106"/>
        <v>0</v>
      </c>
      <c r="H280" s="53">
        <f t="shared" si="109"/>
        <v>0</v>
      </c>
      <c r="I280" s="53">
        <f t="shared" si="110"/>
        <v>0</v>
      </c>
      <c r="J280" s="53">
        <f t="shared" si="111"/>
        <v>0</v>
      </c>
      <c r="K280" s="53">
        <f t="shared" si="112"/>
        <v>0</v>
      </c>
      <c r="L280" s="53">
        <f t="shared" si="113"/>
        <v>0</v>
      </c>
      <c r="M280" s="53">
        <f t="shared" ca="1" si="107"/>
        <v>-2.1983915171285819E-2</v>
      </c>
      <c r="N280" s="53">
        <f t="shared" ca="1" si="114"/>
        <v>0</v>
      </c>
      <c r="O280" s="137">
        <f t="shared" ca="1" si="115"/>
        <v>0</v>
      </c>
      <c r="P280" s="53">
        <f t="shared" ca="1" si="116"/>
        <v>0</v>
      </c>
      <c r="Q280" s="53">
        <f t="shared" ca="1" si="117"/>
        <v>0</v>
      </c>
      <c r="R280" s="12">
        <f t="shared" ca="1" si="108"/>
        <v>2.1983915171285819E-2</v>
      </c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>
      <c r="A281" s="134"/>
      <c r="B281" s="134"/>
      <c r="C281" s="134"/>
      <c r="D281" s="136">
        <f t="shared" si="105"/>
        <v>0</v>
      </c>
      <c r="E281" s="136">
        <f t="shared" si="105"/>
        <v>0</v>
      </c>
      <c r="F281" s="53">
        <f t="shared" si="106"/>
        <v>0</v>
      </c>
      <c r="G281" s="53">
        <f t="shared" si="106"/>
        <v>0</v>
      </c>
      <c r="H281" s="53">
        <f t="shared" si="109"/>
        <v>0</v>
      </c>
      <c r="I281" s="53">
        <f t="shared" si="110"/>
        <v>0</v>
      </c>
      <c r="J281" s="53">
        <f t="shared" si="111"/>
        <v>0</v>
      </c>
      <c r="K281" s="53">
        <f t="shared" si="112"/>
        <v>0</v>
      </c>
      <c r="L281" s="53">
        <f t="shared" si="113"/>
        <v>0</v>
      </c>
      <c r="M281" s="53">
        <f t="shared" ca="1" si="107"/>
        <v>-2.1983915171285819E-2</v>
      </c>
      <c r="N281" s="53">
        <f t="shared" ca="1" si="114"/>
        <v>0</v>
      </c>
      <c r="O281" s="137">
        <f t="shared" ca="1" si="115"/>
        <v>0</v>
      </c>
      <c r="P281" s="53">
        <f t="shared" ca="1" si="116"/>
        <v>0</v>
      </c>
      <c r="Q281" s="53">
        <f t="shared" ca="1" si="117"/>
        <v>0</v>
      </c>
      <c r="R281" s="12">
        <f t="shared" ca="1" si="108"/>
        <v>2.1983915171285819E-2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>
      <c r="A282" s="134"/>
      <c r="B282" s="134"/>
      <c r="C282" s="134"/>
      <c r="D282" s="136">
        <f t="shared" si="105"/>
        <v>0</v>
      </c>
      <c r="E282" s="136">
        <f t="shared" si="105"/>
        <v>0</v>
      </c>
      <c r="F282" s="53">
        <f t="shared" si="106"/>
        <v>0</v>
      </c>
      <c r="G282" s="53">
        <f t="shared" si="106"/>
        <v>0</v>
      </c>
      <c r="H282" s="53">
        <f t="shared" si="109"/>
        <v>0</v>
      </c>
      <c r="I282" s="53">
        <f t="shared" si="110"/>
        <v>0</v>
      </c>
      <c r="J282" s="53">
        <f t="shared" si="111"/>
        <v>0</v>
      </c>
      <c r="K282" s="53">
        <f t="shared" si="112"/>
        <v>0</v>
      </c>
      <c r="L282" s="53">
        <f t="shared" si="113"/>
        <v>0</v>
      </c>
      <c r="M282" s="53">
        <f t="shared" ca="1" si="107"/>
        <v>-2.1983915171285819E-2</v>
      </c>
      <c r="N282" s="53">
        <f t="shared" ca="1" si="114"/>
        <v>0</v>
      </c>
      <c r="O282" s="137">
        <f t="shared" ca="1" si="115"/>
        <v>0</v>
      </c>
      <c r="P282" s="53">
        <f t="shared" ca="1" si="116"/>
        <v>0</v>
      </c>
      <c r="Q282" s="53">
        <f t="shared" ca="1" si="117"/>
        <v>0</v>
      </c>
      <c r="R282" s="12">
        <f t="shared" ca="1" si="108"/>
        <v>2.1983915171285819E-2</v>
      </c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>
      <c r="A283" s="134"/>
      <c r="B283" s="134"/>
      <c r="C283" s="134"/>
      <c r="D283" s="136">
        <f t="shared" si="105"/>
        <v>0</v>
      </c>
      <c r="E283" s="136">
        <f t="shared" si="105"/>
        <v>0</v>
      </c>
      <c r="F283" s="53">
        <f t="shared" si="106"/>
        <v>0</v>
      </c>
      <c r="G283" s="53">
        <f t="shared" si="106"/>
        <v>0</v>
      </c>
      <c r="H283" s="53">
        <f t="shared" si="109"/>
        <v>0</v>
      </c>
      <c r="I283" s="53">
        <f t="shared" si="110"/>
        <v>0</v>
      </c>
      <c r="J283" s="53">
        <f t="shared" si="111"/>
        <v>0</v>
      </c>
      <c r="K283" s="53">
        <f t="shared" si="112"/>
        <v>0</v>
      </c>
      <c r="L283" s="53">
        <f t="shared" si="113"/>
        <v>0</v>
      </c>
      <c r="M283" s="53">
        <f t="shared" ca="1" si="107"/>
        <v>-2.1983915171285819E-2</v>
      </c>
      <c r="N283" s="53">
        <f t="shared" ca="1" si="114"/>
        <v>0</v>
      </c>
      <c r="O283" s="137">
        <f t="shared" ca="1" si="115"/>
        <v>0</v>
      </c>
      <c r="P283" s="53">
        <f t="shared" ca="1" si="116"/>
        <v>0</v>
      </c>
      <c r="Q283" s="53">
        <f t="shared" ca="1" si="117"/>
        <v>0</v>
      </c>
      <c r="R283" s="12">
        <f t="shared" ca="1" si="108"/>
        <v>2.1983915171285819E-2</v>
      </c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>
      <c r="A284" s="134"/>
      <c r="B284" s="134"/>
      <c r="C284" s="134"/>
      <c r="D284" s="136">
        <f t="shared" si="105"/>
        <v>0</v>
      </c>
      <c r="E284" s="136">
        <f t="shared" si="105"/>
        <v>0</v>
      </c>
      <c r="F284" s="53">
        <f t="shared" si="106"/>
        <v>0</v>
      </c>
      <c r="G284" s="53">
        <f t="shared" si="106"/>
        <v>0</v>
      </c>
      <c r="H284" s="53">
        <f t="shared" si="109"/>
        <v>0</v>
      </c>
      <c r="I284" s="53">
        <f t="shared" si="110"/>
        <v>0</v>
      </c>
      <c r="J284" s="53">
        <f t="shared" si="111"/>
        <v>0</v>
      </c>
      <c r="K284" s="53">
        <f t="shared" si="112"/>
        <v>0</v>
      </c>
      <c r="L284" s="53">
        <f t="shared" si="113"/>
        <v>0</v>
      </c>
      <c r="M284" s="53">
        <f t="shared" ca="1" si="107"/>
        <v>-2.1983915171285819E-2</v>
      </c>
      <c r="N284" s="53">
        <f t="shared" ca="1" si="114"/>
        <v>0</v>
      </c>
      <c r="O284" s="137">
        <f t="shared" ca="1" si="115"/>
        <v>0</v>
      </c>
      <c r="P284" s="53">
        <f t="shared" ca="1" si="116"/>
        <v>0</v>
      </c>
      <c r="Q284" s="53">
        <f t="shared" ca="1" si="117"/>
        <v>0</v>
      </c>
      <c r="R284" s="12">
        <f t="shared" ca="1" si="108"/>
        <v>2.1983915171285819E-2</v>
      </c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>
      <c r="A285" s="134"/>
      <c r="B285" s="134"/>
      <c r="C285" s="134"/>
      <c r="D285" s="136">
        <f t="shared" si="105"/>
        <v>0</v>
      </c>
      <c r="E285" s="136">
        <f t="shared" si="105"/>
        <v>0</v>
      </c>
      <c r="F285" s="53">
        <f t="shared" si="106"/>
        <v>0</v>
      </c>
      <c r="G285" s="53">
        <f t="shared" si="106"/>
        <v>0</v>
      </c>
      <c r="H285" s="53">
        <f t="shared" si="109"/>
        <v>0</v>
      </c>
      <c r="I285" s="53">
        <f t="shared" si="110"/>
        <v>0</v>
      </c>
      <c r="J285" s="53">
        <f t="shared" si="111"/>
        <v>0</v>
      </c>
      <c r="K285" s="53">
        <f t="shared" si="112"/>
        <v>0</v>
      </c>
      <c r="L285" s="53">
        <f t="shared" si="113"/>
        <v>0</v>
      </c>
      <c r="M285" s="53">
        <f t="shared" ca="1" si="107"/>
        <v>-2.1983915171285819E-2</v>
      </c>
      <c r="N285" s="53">
        <f t="shared" ca="1" si="114"/>
        <v>0</v>
      </c>
      <c r="O285" s="137">
        <f t="shared" ca="1" si="115"/>
        <v>0</v>
      </c>
      <c r="P285" s="53">
        <f t="shared" ca="1" si="116"/>
        <v>0</v>
      </c>
      <c r="Q285" s="53">
        <f t="shared" ca="1" si="117"/>
        <v>0</v>
      </c>
      <c r="R285" s="12">
        <f t="shared" ca="1" si="108"/>
        <v>2.1983915171285819E-2</v>
      </c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>
      <c r="A286" s="134"/>
      <c r="B286" s="134"/>
      <c r="C286" s="134"/>
      <c r="D286" s="136">
        <f t="shared" si="105"/>
        <v>0</v>
      </c>
      <c r="E286" s="136">
        <f t="shared" si="105"/>
        <v>0</v>
      </c>
      <c r="F286" s="53">
        <f t="shared" si="106"/>
        <v>0</v>
      </c>
      <c r="G286" s="53">
        <f t="shared" si="106"/>
        <v>0</v>
      </c>
      <c r="H286" s="53">
        <f t="shared" si="109"/>
        <v>0</v>
      </c>
      <c r="I286" s="53">
        <f t="shared" si="110"/>
        <v>0</v>
      </c>
      <c r="J286" s="53">
        <f t="shared" si="111"/>
        <v>0</v>
      </c>
      <c r="K286" s="53">
        <f t="shared" si="112"/>
        <v>0</v>
      </c>
      <c r="L286" s="53">
        <f t="shared" si="113"/>
        <v>0</v>
      </c>
      <c r="M286" s="53">
        <f t="shared" ca="1" si="107"/>
        <v>-2.1983915171285819E-2</v>
      </c>
      <c r="N286" s="53">
        <f t="shared" ca="1" si="114"/>
        <v>0</v>
      </c>
      <c r="O286" s="137">
        <f t="shared" ca="1" si="115"/>
        <v>0</v>
      </c>
      <c r="P286" s="53">
        <f t="shared" ca="1" si="116"/>
        <v>0</v>
      </c>
      <c r="Q286" s="53">
        <f t="shared" ca="1" si="117"/>
        <v>0</v>
      </c>
      <c r="R286" s="12">
        <f t="shared" ca="1" si="108"/>
        <v>2.1983915171285819E-2</v>
      </c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>
      <c r="A287" s="134"/>
      <c r="B287" s="134"/>
      <c r="C287" s="134"/>
      <c r="D287" s="136">
        <f t="shared" si="105"/>
        <v>0</v>
      </c>
      <c r="E287" s="136">
        <f t="shared" si="105"/>
        <v>0</v>
      </c>
      <c r="F287" s="53">
        <f t="shared" si="106"/>
        <v>0</v>
      </c>
      <c r="G287" s="53">
        <f t="shared" si="106"/>
        <v>0</v>
      </c>
      <c r="H287" s="53">
        <f t="shared" si="109"/>
        <v>0</v>
      </c>
      <c r="I287" s="53">
        <f t="shared" si="110"/>
        <v>0</v>
      </c>
      <c r="J287" s="53">
        <f t="shared" si="111"/>
        <v>0</v>
      </c>
      <c r="K287" s="53">
        <f t="shared" si="112"/>
        <v>0</v>
      </c>
      <c r="L287" s="53">
        <f t="shared" si="113"/>
        <v>0</v>
      </c>
      <c r="M287" s="53">
        <f t="shared" ca="1" si="107"/>
        <v>-2.1983915171285819E-2</v>
      </c>
      <c r="N287" s="53">
        <f t="shared" ca="1" si="114"/>
        <v>0</v>
      </c>
      <c r="O287" s="137">
        <f t="shared" ca="1" si="115"/>
        <v>0</v>
      </c>
      <c r="P287" s="53">
        <f t="shared" ca="1" si="116"/>
        <v>0</v>
      </c>
      <c r="Q287" s="53">
        <f t="shared" ca="1" si="117"/>
        <v>0</v>
      </c>
      <c r="R287" s="12">
        <f t="shared" ca="1" si="108"/>
        <v>2.1983915171285819E-2</v>
      </c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>
      <c r="A288" s="134"/>
      <c r="B288" s="134"/>
      <c r="C288" s="134"/>
      <c r="D288" s="136">
        <f t="shared" si="105"/>
        <v>0</v>
      </c>
      <c r="E288" s="136">
        <f t="shared" si="105"/>
        <v>0</v>
      </c>
      <c r="F288" s="53">
        <f t="shared" si="106"/>
        <v>0</v>
      </c>
      <c r="G288" s="53">
        <f t="shared" si="106"/>
        <v>0</v>
      </c>
      <c r="H288" s="53">
        <f t="shared" si="109"/>
        <v>0</v>
      </c>
      <c r="I288" s="53">
        <f t="shared" si="110"/>
        <v>0</v>
      </c>
      <c r="J288" s="53">
        <f t="shared" si="111"/>
        <v>0</v>
      </c>
      <c r="K288" s="53">
        <f t="shared" si="112"/>
        <v>0</v>
      </c>
      <c r="L288" s="53">
        <f t="shared" si="113"/>
        <v>0</v>
      </c>
      <c r="M288" s="53">
        <f t="shared" ca="1" si="107"/>
        <v>-2.1983915171285819E-2</v>
      </c>
      <c r="N288" s="53">
        <f t="shared" ca="1" si="114"/>
        <v>0</v>
      </c>
      <c r="O288" s="137">
        <f t="shared" ca="1" si="115"/>
        <v>0</v>
      </c>
      <c r="P288" s="53">
        <f t="shared" ca="1" si="116"/>
        <v>0</v>
      </c>
      <c r="Q288" s="53">
        <f t="shared" ca="1" si="117"/>
        <v>0</v>
      </c>
      <c r="R288" s="12">
        <f t="shared" ca="1" si="108"/>
        <v>2.1983915171285819E-2</v>
      </c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>
      <c r="A289" s="134"/>
      <c r="B289" s="134"/>
      <c r="C289" s="134"/>
      <c r="D289" s="136">
        <f t="shared" si="105"/>
        <v>0</v>
      </c>
      <c r="E289" s="136">
        <f t="shared" si="105"/>
        <v>0</v>
      </c>
      <c r="F289" s="53">
        <f t="shared" si="106"/>
        <v>0</v>
      </c>
      <c r="G289" s="53">
        <f t="shared" si="106"/>
        <v>0</v>
      </c>
      <c r="H289" s="53">
        <f t="shared" si="109"/>
        <v>0</v>
      </c>
      <c r="I289" s="53">
        <f t="shared" si="110"/>
        <v>0</v>
      </c>
      <c r="J289" s="53">
        <f t="shared" si="111"/>
        <v>0</v>
      </c>
      <c r="K289" s="53">
        <f t="shared" si="112"/>
        <v>0</v>
      </c>
      <c r="L289" s="53">
        <f t="shared" si="113"/>
        <v>0</v>
      </c>
      <c r="M289" s="53">
        <f t="shared" ca="1" si="107"/>
        <v>-2.1983915171285819E-2</v>
      </c>
      <c r="N289" s="53">
        <f t="shared" ca="1" si="114"/>
        <v>0</v>
      </c>
      <c r="O289" s="137">
        <f t="shared" ca="1" si="115"/>
        <v>0</v>
      </c>
      <c r="P289" s="53">
        <f t="shared" ca="1" si="116"/>
        <v>0</v>
      </c>
      <c r="Q289" s="53">
        <f t="shared" ca="1" si="117"/>
        <v>0</v>
      </c>
      <c r="R289" s="12">
        <f t="shared" ca="1" si="108"/>
        <v>2.1983915171285819E-2</v>
      </c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>
      <c r="A290" s="134"/>
      <c r="B290" s="134"/>
      <c r="C290" s="134"/>
      <c r="D290" s="136">
        <f t="shared" si="105"/>
        <v>0</v>
      </c>
      <c r="E290" s="136">
        <f t="shared" si="105"/>
        <v>0</v>
      </c>
      <c r="F290" s="53">
        <f t="shared" si="106"/>
        <v>0</v>
      </c>
      <c r="G290" s="53">
        <f t="shared" si="106"/>
        <v>0</v>
      </c>
      <c r="H290" s="53">
        <f t="shared" si="109"/>
        <v>0</v>
      </c>
      <c r="I290" s="53">
        <f t="shared" si="110"/>
        <v>0</v>
      </c>
      <c r="J290" s="53">
        <f t="shared" si="111"/>
        <v>0</v>
      </c>
      <c r="K290" s="53">
        <f t="shared" si="112"/>
        <v>0</v>
      </c>
      <c r="L290" s="53">
        <f t="shared" si="113"/>
        <v>0</v>
      </c>
      <c r="M290" s="53">
        <f t="shared" ca="1" si="107"/>
        <v>-2.1983915171285819E-2</v>
      </c>
      <c r="N290" s="53">
        <f t="shared" ca="1" si="114"/>
        <v>0</v>
      </c>
      <c r="O290" s="137">
        <f t="shared" ca="1" si="115"/>
        <v>0</v>
      </c>
      <c r="P290" s="53">
        <f t="shared" ca="1" si="116"/>
        <v>0</v>
      </c>
      <c r="Q290" s="53">
        <f t="shared" ca="1" si="117"/>
        <v>0</v>
      </c>
      <c r="R290" s="12">
        <f t="shared" ca="1" si="108"/>
        <v>2.1983915171285819E-2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>
      <c r="A291" s="134"/>
      <c r="B291" s="134"/>
      <c r="C291" s="134"/>
      <c r="D291" s="136">
        <f t="shared" si="105"/>
        <v>0</v>
      </c>
      <c r="E291" s="136">
        <f t="shared" si="105"/>
        <v>0</v>
      </c>
      <c r="F291" s="53">
        <f t="shared" si="106"/>
        <v>0</v>
      </c>
      <c r="G291" s="53">
        <f t="shared" si="106"/>
        <v>0</v>
      </c>
      <c r="H291" s="53">
        <f t="shared" si="109"/>
        <v>0</v>
      </c>
      <c r="I291" s="53">
        <f t="shared" si="110"/>
        <v>0</v>
      </c>
      <c r="J291" s="53">
        <f t="shared" si="111"/>
        <v>0</v>
      </c>
      <c r="K291" s="53">
        <f t="shared" si="112"/>
        <v>0</v>
      </c>
      <c r="L291" s="53">
        <f t="shared" si="113"/>
        <v>0</v>
      </c>
      <c r="M291" s="53">
        <f t="shared" ca="1" si="107"/>
        <v>-2.1983915171285819E-2</v>
      </c>
      <c r="N291" s="53">
        <f t="shared" ca="1" si="114"/>
        <v>0</v>
      </c>
      <c r="O291" s="137">
        <f t="shared" ca="1" si="115"/>
        <v>0</v>
      </c>
      <c r="P291" s="53">
        <f t="shared" ca="1" si="116"/>
        <v>0</v>
      </c>
      <c r="Q291" s="53">
        <f t="shared" ca="1" si="117"/>
        <v>0</v>
      </c>
      <c r="R291" s="12">
        <f t="shared" ca="1" si="108"/>
        <v>2.1983915171285819E-2</v>
      </c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>
      <c r="A292" s="134"/>
      <c r="B292" s="134"/>
      <c r="C292" s="134"/>
      <c r="D292" s="136">
        <f t="shared" si="105"/>
        <v>0</v>
      </c>
      <c r="E292" s="136">
        <f t="shared" si="105"/>
        <v>0</v>
      </c>
      <c r="F292" s="53">
        <f t="shared" si="106"/>
        <v>0</v>
      </c>
      <c r="G292" s="53">
        <f t="shared" si="106"/>
        <v>0</v>
      </c>
      <c r="H292" s="53">
        <f t="shared" si="109"/>
        <v>0</v>
      </c>
      <c r="I292" s="53">
        <f t="shared" si="110"/>
        <v>0</v>
      </c>
      <c r="J292" s="53">
        <f t="shared" si="111"/>
        <v>0</v>
      </c>
      <c r="K292" s="53">
        <f t="shared" si="112"/>
        <v>0</v>
      </c>
      <c r="L292" s="53">
        <f t="shared" si="113"/>
        <v>0</v>
      </c>
      <c r="M292" s="53">
        <f t="shared" ca="1" si="107"/>
        <v>-2.1983915171285819E-2</v>
      </c>
      <c r="N292" s="53">
        <f t="shared" ca="1" si="114"/>
        <v>0</v>
      </c>
      <c r="O292" s="137">
        <f t="shared" ca="1" si="115"/>
        <v>0</v>
      </c>
      <c r="P292" s="53">
        <f t="shared" ca="1" si="116"/>
        <v>0</v>
      </c>
      <c r="Q292" s="53">
        <f t="shared" ca="1" si="117"/>
        <v>0</v>
      </c>
      <c r="R292" s="12">
        <f t="shared" ca="1" si="108"/>
        <v>2.1983915171285819E-2</v>
      </c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>
      <c r="A293" s="134"/>
      <c r="B293" s="134"/>
      <c r="C293" s="134"/>
      <c r="D293" s="136">
        <f t="shared" si="105"/>
        <v>0</v>
      </c>
      <c r="E293" s="136">
        <f t="shared" si="105"/>
        <v>0</v>
      </c>
      <c r="F293" s="53">
        <f t="shared" si="106"/>
        <v>0</v>
      </c>
      <c r="G293" s="53">
        <f t="shared" si="106"/>
        <v>0</v>
      </c>
      <c r="H293" s="53">
        <f t="shared" si="109"/>
        <v>0</v>
      </c>
      <c r="I293" s="53">
        <f t="shared" si="110"/>
        <v>0</v>
      </c>
      <c r="J293" s="53">
        <f t="shared" si="111"/>
        <v>0</v>
      </c>
      <c r="K293" s="53">
        <f t="shared" si="112"/>
        <v>0</v>
      </c>
      <c r="L293" s="53">
        <f t="shared" si="113"/>
        <v>0</v>
      </c>
      <c r="M293" s="53">
        <f t="shared" ca="1" si="107"/>
        <v>-2.1983915171285819E-2</v>
      </c>
      <c r="N293" s="53">
        <f t="shared" ca="1" si="114"/>
        <v>0</v>
      </c>
      <c r="O293" s="137">
        <f t="shared" ca="1" si="115"/>
        <v>0</v>
      </c>
      <c r="P293" s="53">
        <f t="shared" ca="1" si="116"/>
        <v>0</v>
      </c>
      <c r="Q293" s="53">
        <f t="shared" ca="1" si="117"/>
        <v>0</v>
      </c>
      <c r="R293" s="12">
        <f t="shared" ca="1" si="108"/>
        <v>2.1983915171285819E-2</v>
      </c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>
      <c r="A294" s="134"/>
      <c r="B294" s="134"/>
      <c r="C294" s="134"/>
      <c r="D294" s="136">
        <f t="shared" si="105"/>
        <v>0</v>
      </c>
      <c r="E294" s="136">
        <f t="shared" si="105"/>
        <v>0</v>
      </c>
      <c r="F294" s="53">
        <f t="shared" si="106"/>
        <v>0</v>
      </c>
      <c r="G294" s="53">
        <f t="shared" si="106"/>
        <v>0</v>
      </c>
      <c r="H294" s="53">
        <f t="shared" si="109"/>
        <v>0</v>
      </c>
      <c r="I294" s="53">
        <f t="shared" si="110"/>
        <v>0</v>
      </c>
      <c r="J294" s="53">
        <f t="shared" si="111"/>
        <v>0</v>
      </c>
      <c r="K294" s="53">
        <f t="shared" si="112"/>
        <v>0</v>
      </c>
      <c r="L294" s="53">
        <f t="shared" si="113"/>
        <v>0</v>
      </c>
      <c r="M294" s="53">
        <f t="shared" ca="1" si="107"/>
        <v>-2.1983915171285819E-2</v>
      </c>
      <c r="N294" s="53">
        <f t="shared" ca="1" si="114"/>
        <v>0</v>
      </c>
      <c r="O294" s="137">
        <f t="shared" ca="1" si="115"/>
        <v>0</v>
      </c>
      <c r="P294" s="53">
        <f t="shared" ca="1" si="116"/>
        <v>0</v>
      </c>
      <c r="Q294" s="53">
        <f t="shared" ca="1" si="117"/>
        <v>0</v>
      </c>
      <c r="R294" s="12">
        <f t="shared" ca="1" si="108"/>
        <v>2.1983915171285819E-2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>
      <c r="A295" s="134"/>
      <c r="B295" s="134"/>
      <c r="C295" s="134"/>
      <c r="D295" s="136">
        <f t="shared" si="105"/>
        <v>0</v>
      </c>
      <c r="E295" s="136">
        <f t="shared" si="105"/>
        <v>0</v>
      </c>
      <c r="F295" s="53">
        <f t="shared" si="106"/>
        <v>0</v>
      </c>
      <c r="G295" s="53">
        <f t="shared" si="106"/>
        <v>0</v>
      </c>
      <c r="H295" s="53">
        <f t="shared" si="109"/>
        <v>0</v>
      </c>
      <c r="I295" s="53">
        <f t="shared" si="110"/>
        <v>0</v>
      </c>
      <c r="J295" s="53">
        <f t="shared" si="111"/>
        <v>0</v>
      </c>
      <c r="K295" s="53">
        <f t="shared" si="112"/>
        <v>0</v>
      </c>
      <c r="L295" s="53">
        <f t="shared" si="113"/>
        <v>0</v>
      </c>
      <c r="M295" s="53">
        <f t="shared" ca="1" si="107"/>
        <v>-2.1983915171285819E-2</v>
      </c>
      <c r="N295" s="53">
        <f t="shared" ca="1" si="114"/>
        <v>0</v>
      </c>
      <c r="O295" s="137">
        <f t="shared" ca="1" si="115"/>
        <v>0</v>
      </c>
      <c r="P295" s="53">
        <f t="shared" ca="1" si="116"/>
        <v>0</v>
      </c>
      <c r="Q295" s="53">
        <f t="shared" ca="1" si="117"/>
        <v>0</v>
      </c>
      <c r="R295" s="12">
        <f t="shared" ca="1" si="108"/>
        <v>2.1983915171285819E-2</v>
      </c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>
      <c r="A296" s="134"/>
      <c r="B296" s="134"/>
      <c r="C296" s="134"/>
      <c r="D296" s="136">
        <f t="shared" si="105"/>
        <v>0</v>
      </c>
      <c r="E296" s="136">
        <f t="shared" si="105"/>
        <v>0</v>
      </c>
      <c r="F296" s="53">
        <f t="shared" si="106"/>
        <v>0</v>
      </c>
      <c r="G296" s="53">
        <f t="shared" si="106"/>
        <v>0</v>
      </c>
      <c r="H296" s="53">
        <f t="shared" si="109"/>
        <v>0</v>
      </c>
      <c r="I296" s="53">
        <f t="shared" si="110"/>
        <v>0</v>
      </c>
      <c r="J296" s="53">
        <f t="shared" si="111"/>
        <v>0</v>
      </c>
      <c r="K296" s="53">
        <f t="shared" si="112"/>
        <v>0</v>
      </c>
      <c r="L296" s="53">
        <f t="shared" si="113"/>
        <v>0</v>
      </c>
      <c r="M296" s="53">
        <f t="shared" ca="1" si="107"/>
        <v>-2.1983915171285819E-2</v>
      </c>
      <c r="N296" s="53">
        <f t="shared" ca="1" si="114"/>
        <v>0</v>
      </c>
      <c r="O296" s="137">
        <f t="shared" ca="1" si="115"/>
        <v>0</v>
      </c>
      <c r="P296" s="53">
        <f t="shared" ca="1" si="116"/>
        <v>0</v>
      </c>
      <c r="Q296" s="53">
        <f t="shared" ca="1" si="117"/>
        <v>0</v>
      </c>
      <c r="R296" s="12">
        <f t="shared" ca="1" si="108"/>
        <v>2.1983915171285819E-2</v>
      </c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>
      <c r="A297" s="134"/>
      <c r="B297" s="134"/>
      <c r="C297" s="134"/>
      <c r="D297" s="136">
        <f t="shared" si="105"/>
        <v>0</v>
      </c>
      <c r="E297" s="136">
        <f t="shared" si="105"/>
        <v>0</v>
      </c>
      <c r="F297" s="53">
        <f t="shared" si="106"/>
        <v>0</v>
      </c>
      <c r="G297" s="53">
        <f t="shared" si="106"/>
        <v>0</v>
      </c>
      <c r="H297" s="53">
        <f t="shared" si="109"/>
        <v>0</v>
      </c>
      <c r="I297" s="53">
        <f t="shared" si="110"/>
        <v>0</v>
      </c>
      <c r="J297" s="53">
        <f t="shared" si="111"/>
        <v>0</v>
      </c>
      <c r="K297" s="53">
        <f t="shared" si="112"/>
        <v>0</v>
      </c>
      <c r="L297" s="53">
        <f t="shared" si="113"/>
        <v>0</v>
      </c>
      <c r="M297" s="53">
        <f t="shared" ca="1" si="107"/>
        <v>-2.1983915171285819E-2</v>
      </c>
      <c r="N297" s="53">
        <f t="shared" ca="1" si="114"/>
        <v>0</v>
      </c>
      <c r="O297" s="137">
        <f t="shared" ca="1" si="115"/>
        <v>0</v>
      </c>
      <c r="P297" s="53">
        <f t="shared" ca="1" si="116"/>
        <v>0</v>
      </c>
      <c r="Q297" s="53">
        <f t="shared" ca="1" si="117"/>
        <v>0</v>
      </c>
      <c r="R297" s="12">
        <f t="shared" ca="1" si="108"/>
        <v>2.1983915171285819E-2</v>
      </c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35">
      <c r="A298" s="134"/>
      <c r="B298" s="134"/>
      <c r="C298" s="134"/>
      <c r="D298" s="136">
        <f t="shared" si="105"/>
        <v>0</v>
      </c>
      <c r="E298" s="136">
        <f t="shared" si="105"/>
        <v>0</v>
      </c>
      <c r="F298" s="53">
        <f t="shared" si="106"/>
        <v>0</v>
      </c>
      <c r="G298" s="53">
        <f t="shared" si="106"/>
        <v>0</v>
      </c>
      <c r="H298" s="53">
        <f t="shared" si="109"/>
        <v>0</v>
      </c>
      <c r="I298" s="53">
        <f t="shared" si="110"/>
        <v>0</v>
      </c>
      <c r="J298" s="53">
        <f t="shared" si="111"/>
        <v>0</v>
      </c>
      <c r="K298" s="53">
        <f t="shared" si="112"/>
        <v>0</v>
      </c>
      <c r="L298" s="53">
        <f t="shared" si="113"/>
        <v>0</v>
      </c>
      <c r="M298" s="53">
        <f t="shared" ca="1" si="107"/>
        <v>-2.1983915171285819E-2</v>
      </c>
      <c r="N298" s="53">
        <f t="shared" ca="1" si="114"/>
        <v>0</v>
      </c>
      <c r="O298" s="137">
        <f t="shared" ca="1" si="115"/>
        <v>0</v>
      </c>
      <c r="P298" s="53">
        <f t="shared" ca="1" si="116"/>
        <v>0</v>
      </c>
      <c r="Q298" s="53">
        <f t="shared" ca="1" si="117"/>
        <v>0</v>
      </c>
      <c r="R298" s="12">
        <f t="shared" ca="1" si="108"/>
        <v>2.1983915171285819E-2</v>
      </c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</row>
    <row r="299" spans="1:35">
      <c r="A299" s="134"/>
      <c r="B299" s="134"/>
      <c r="C299" s="134"/>
      <c r="D299" s="136">
        <f t="shared" si="105"/>
        <v>0</v>
      </c>
      <c r="E299" s="136">
        <f t="shared" si="105"/>
        <v>0</v>
      </c>
      <c r="F299" s="53">
        <f t="shared" si="106"/>
        <v>0</v>
      </c>
      <c r="G299" s="53">
        <f t="shared" si="106"/>
        <v>0</v>
      </c>
      <c r="H299" s="53">
        <f t="shared" si="109"/>
        <v>0</v>
      </c>
      <c r="I299" s="53">
        <f t="shared" si="110"/>
        <v>0</v>
      </c>
      <c r="J299" s="53">
        <f t="shared" si="111"/>
        <v>0</v>
      </c>
      <c r="K299" s="53">
        <f t="shared" si="112"/>
        <v>0</v>
      </c>
      <c r="L299" s="53">
        <f t="shared" si="113"/>
        <v>0</v>
      </c>
      <c r="M299" s="53">
        <f t="shared" ca="1" si="107"/>
        <v>-2.1983915171285819E-2</v>
      </c>
      <c r="N299" s="53">
        <f t="shared" ca="1" si="114"/>
        <v>0</v>
      </c>
      <c r="O299" s="137">
        <f t="shared" ca="1" si="115"/>
        <v>0</v>
      </c>
      <c r="P299" s="53">
        <f t="shared" ca="1" si="116"/>
        <v>0</v>
      </c>
      <c r="Q299" s="53">
        <f t="shared" ca="1" si="117"/>
        <v>0</v>
      </c>
      <c r="R299" s="12">
        <f t="shared" ca="1" si="108"/>
        <v>2.1983915171285819E-2</v>
      </c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</row>
    <row r="300" spans="1:35">
      <c r="A300" s="134"/>
      <c r="B300" s="134"/>
      <c r="C300" s="134"/>
      <c r="D300" s="136">
        <f t="shared" si="105"/>
        <v>0</v>
      </c>
      <c r="E300" s="136">
        <f t="shared" si="105"/>
        <v>0</v>
      </c>
      <c r="F300" s="53">
        <f t="shared" si="106"/>
        <v>0</v>
      </c>
      <c r="G300" s="53">
        <f t="shared" si="106"/>
        <v>0</v>
      </c>
      <c r="H300" s="53">
        <f t="shared" si="109"/>
        <v>0</v>
      </c>
      <c r="I300" s="53">
        <f t="shared" si="110"/>
        <v>0</v>
      </c>
      <c r="J300" s="53">
        <f t="shared" si="111"/>
        <v>0</v>
      </c>
      <c r="K300" s="53">
        <f t="shared" si="112"/>
        <v>0</v>
      </c>
      <c r="L300" s="53">
        <f t="shared" si="113"/>
        <v>0</v>
      </c>
      <c r="M300" s="53">
        <f t="shared" ca="1" si="107"/>
        <v>-2.1983915171285819E-2</v>
      </c>
      <c r="N300" s="53">
        <f t="shared" ca="1" si="114"/>
        <v>0</v>
      </c>
      <c r="O300" s="137">
        <f t="shared" ca="1" si="115"/>
        <v>0</v>
      </c>
      <c r="P300" s="53">
        <f t="shared" ca="1" si="116"/>
        <v>0</v>
      </c>
      <c r="Q300" s="53">
        <f t="shared" ca="1" si="117"/>
        <v>0</v>
      </c>
      <c r="R300" s="12">
        <f t="shared" ca="1" si="108"/>
        <v>2.1983915171285819E-2</v>
      </c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</row>
    <row r="301" spans="1:35">
      <c r="A301" s="134"/>
      <c r="B301" s="134"/>
      <c r="C301" s="134"/>
      <c r="D301" s="136">
        <f t="shared" si="105"/>
        <v>0</v>
      </c>
      <c r="E301" s="136">
        <f t="shared" si="105"/>
        <v>0</v>
      </c>
      <c r="F301" s="53">
        <f t="shared" si="106"/>
        <v>0</v>
      </c>
      <c r="G301" s="53">
        <f t="shared" si="106"/>
        <v>0</v>
      </c>
      <c r="H301" s="53">
        <f t="shared" si="109"/>
        <v>0</v>
      </c>
      <c r="I301" s="53">
        <f t="shared" si="110"/>
        <v>0</v>
      </c>
      <c r="J301" s="53">
        <f t="shared" si="111"/>
        <v>0</v>
      </c>
      <c r="K301" s="53">
        <f t="shared" si="112"/>
        <v>0</v>
      </c>
      <c r="L301" s="53">
        <f t="shared" si="113"/>
        <v>0</v>
      </c>
      <c r="M301" s="53">
        <f t="shared" ca="1" si="107"/>
        <v>-2.1983915171285819E-2</v>
      </c>
      <c r="N301" s="53">
        <f t="shared" ca="1" si="114"/>
        <v>0</v>
      </c>
      <c r="O301" s="137">
        <f t="shared" ca="1" si="115"/>
        <v>0</v>
      </c>
      <c r="P301" s="53">
        <f t="shared" ca="1" si="116"/>
        <v>0</v>
      </c>
      <c r="Q301" s="53">
        <f t="shared" ca="1" si="117"/>
        <v>0</v>
      </c>
      <c r="R301" s="12">
        <f t="shared" ca="1" si="108"/>
        <v>2.1983915171285819E-2</v>
      </c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</row>
    <row r="302" spans="1:35">
      <c r="A302" s="134"/>
      <c r="B302" s="134"/>
      <c r="C302" s="134"/>
      <c r="D302" s="136">
        <f t="shared" si="105"/>
        <v>0</v>
      </c>
      <c r="E302" s="136">
        <f t="shared" si="105"/>
        <v>0</v>
      </c>
      <c r="F302" s="53">
        <f t="shared" si="106"/>
        <v>0</v>
      </c>
      <c r="G302" s="53">
        <f t="shared" si="106"/>
        <v>0</v>
      </c>
      <c r="H302" s="53">
        <f t="shared" si="109"/>
        <v>0</v>
      </c>
      <c r="I302" s="53">
        <f t="shared" si="110"/>
        <v>0</v>
      </c>
      <c r="J302" s="53">
        <f t="shared" si="111"/>
        <v>0</v>
      </c>
      <c r="K302" s="53">
        <f t="shared" si="112"/>
        <v>0</v>
      </c>
      <c r="L302" s="53">
        <f t="shared" si="113"/>
        <v>0</v>
      </c>
      <c r="M302" s="53">
        <f t="shared" ca="1" si="107"/>
        <v>-2.1983915171285819E-2</v>
      </c>
      <c r="N302" s="53">
        <f t="shared" ca="1" si="114"/>
        <v>0</v>
      </c>
      <c r="O302" s="137">
        <f t="shared" ca="1" si="115"/>
        <v>0</v>
      </c>
      <c r="P302" s="53">
        <f t="shared" ca="1" si="116"/>
        <v>0</v>
      </c>
      <c r="Q302" s="53">
        <f t="shared" ca="1" si="117"/>
        <v>0</v>
      </c>
      <c r="R302" s="12">
        <f t="shared" ca="1" si="108"/>
        <v>2.1983915171285819E-2</v>
      </c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</row>
    <row r="303" spans="1:35">
      <c r="A303" s="134"/>
      <c r="B303" s="134"/>
      <c r="C303" s="134"/>
      <c r="D303" s="136">
        <f t="shared" si="105"/>
        <v>0</v>
      </c>
      <c r="E303" s="136">
        <f t="shared" si="105"/>
        <v>0</v>
      </c>
      <c r="F303" s="53">
        <f t="shared" si="106"/>
        <v>0</v>
      </c>
      <c r="G303" s="53">
        <f t="shared" si="106"/>
        <v>0</v>
      </c>
      <c r="H303" s="53">
        <f t="shared" si="109"/>
        <v>0</v>
      </c>
      <c r="I303" s="53">
        <f t="shared" si="110"/>
        <v>0</v>
      </c>
      <c r="J303" s="53">
        <f t="shared" si="111"/>
        <v>0</v>
      </c>
      <c r="K303" s="53">
        <f t="shared" si="112"/>
        <v>0</v>
      </c>
      <c r="L303" s="53">
        <f t="shared" si="113"/>
        <v>0</v>
      </c>
      <c r="M303" s="53">
        <f t="shared" ca="1" si="107"/>
        <v>-2.1983915171285819E-2</v>
      </c>
      <c r="N303" s="53">
        <f t="shared" ca="1" si="114"/>
        <v>0</v>
      </c>
      <c r="O303" s="137">
        <f t="shared" ca="1" si="115"/>
        <v>0</v>
      </c>
      <c r="P303" s="53">
        <f t="shared" ca="1" si="116"/>
        <v>0</v>
      </c>
      <c r="Q303" s="53">
        <f t="shared" ca="1" si="117"/>
        <v>0</v>
      </c>
      <c r="R303" s="12">
        <f t="shared" ca="1" si="108"/>
        <v>2.1983915171285819E-2</v>
      </c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</row>
    <row r="304" spans="1:35">
      <c r="A304" s="134"/>
      <c r="B304" s="134"/>
      <c r="C304" s="134"/>
      <c r="D304" s="136">
        <f t="shared" si="105"/>
        <v>0</v>
      </c>
      <c r="E304" s="136">
        <f t="shared" si="105"/>
        <v>0</v>
      </c>
      <c r="F304" s="53">
        <f t="shared" si="106"/>
        <v>0</v>
      </c>
      <c r="G304" s="53">
        <f t="shared" si="106"/>
        <v>0</v>
      </c>
      <c r="H304" s="53">
        <f t="shared" si="109"/>
        <v>0</v>
      </c>
      <c r="I304" s="53">
        <f t="shared" si="110"/>
        <v>0</v>
      </c>
      <c r="J304" s="53">
        <f t="shared" si="111"/>
        <v>0</v>
      </c>
      <c r="K304" s="53">
        <f t="shared" si="112"/>
        <v>0</v>
      </c>
      <c r="L304" s="53">
        <f t="shared" si="113"/>
        <v>0</v>
      </c>
      <c r="M304" s="53">
        <f t="shared" ca="1" si="107"/>
        <v>-2.1983915171285819E-2</v>
      </c>
      <c r="N304" s="53">
        <f t="shared" ca="1" si="114"/>
        <v>0</v>
      </c>
      <c r="O304" s="137">
        <f t="shared" ca="1" si="115"/>
        <v>0</v>
      </c>
      <c r="P304" s="53">
        <f t="shared" ca="1" si="116"/>
        <v>0</v>
      </c>
      <c r="Q304" s="53">
        <f t="shared" ca="1" si="117"/>
        <v>0</v>
      </c>
      <c r="R304" s="12">
        <f t="shared" ca="1" si="108"/>
        <v>2.1983915171285819E-2</v>
      </c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</row>
    <row r="305" spans="1:35">
      <c r="A305" s="134"/>
      <c r="B305" s="134"/>
      <c r="C305" s="134"/>
      <c r="D305" s="136">
        <f t="shared" si="105"/>
        <v>0</v>
      </c>
      <c r="E305" s="136">
        <f t="shared" si="105"/>
        <v>0</v>
      </c>
      <c r="F305" s="53">
        <f t="shared" si="106"/>
        <v>0</v>
      </c>
      <c r="G305" s="53">
        <f t="shared" si="106"/>
        <v>0</v>
      </c>
      <c r="H305" s="53">
        <f t="shared" si="109"/>
        <v>0</v>
      </c>
      <c r="I305" s="53">
        <f t="shared" si="110"/>
        <v>0</v>
      </c>
      <c r="J305" s="53">
        <f t="shared" si="111"/>
        <v>0</v>
      </c>
      <c r="K305" s="53">
        <f t="shared" si="112"/>
        <v>0</v>
      </c>
      <c r="L305" s="53">
        <f t="shared" si="113"/>
        <v>0</v>
      </c>
      <c r="M305" s="53">
        <f t="shared" ca="1" si="107"/>
        <v>-2.1983915171285819E-2</v>
      </c>
      <c r="N305" s="53">
        <f t="shared" ca="1" si="114"/>
        <v>0</v>
      </c>
      <c r="O305" s="137">
        <f t="shared" ca="1" si="115"/>
        <v>0</v>
      </c>
      <c r="P305" s="53">
        <f t="shared" ca="1" si="116"/>
        <v>0</v>
      </c>
      <c r="Q305" s="53">
        <f t="shared" ca="1" si="117"/>
        <v>0</v>
      </c>
      <c r="R305" s="12">
        <f t="shared" ca="1" si="108"/>
        <v>2.1983915171285819E-2</v>
      </c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</row>
    <row r="306" spans="1:35">
      <c r="A306" s="134"/>
      <c r="B306" s="134"/>
      <c r="C306" s="134"/>
      <c r="D306" s="136">
        <f t="shared" si="105"/>
        <v>0</v>
      </c>
      <c r="E306" s="136">
        <f t="shared" si="105"/>
        <v>0</v>
      </c>
      <c r="F306" s="53">
        <f t="shared" si="106"/>
        <v>0</v>
      </c>
      <c r="G306" s="53">
        <f t="shared" si="106"/>
        <v>0</v>
      </c>
      <c r="H306" s="53">
        <f t="shared" si="109"/>
        <v>0</v>
      </c>
      <c r="I306" s="53">
        <f t="shared" si="110"/>
        <v>0</v>
      </c>
      <c r="J306" s="53">
        <f t="shared" si="111"/>
        <v>0</v>
      </c>
      <c r="K306" s="53">
        <f t="shared" si="112"/>
        <v>0</v>
      </c>
      <c r="L306" s="53">
        <f t="shared" si="113"/>
        <v>0</v>
      </c>
      <c r="M306" s="53">
        <f t="shared" ca="1" si="107"/>
        <v>-2.1983915171285819E-2</v>
      </c>
      <c r="N306" s="53">
        <f t="shared" ca="1" si="114"/>
        <v>0</v>
      </c>
      <c r="O306" s="137">
        <f t="shared" ca="1" si="115"/>
        <v>0</v>
      </c>
      <c r="P306" s="53">
        <f t="shared" ca="1" si="116"/>
        <v>0</v>
      </c>
      <c r="Q306" s="53">
        <f t="shared" ca="1" si="117"/>
        <v>0</v>
      </c>
      <c r="R306" s="12">
        <f t="shared" ca="1" si="108"/>
        <v>2.1983915171285819E-2</v>
      </c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</row>
    <row r="307" spans="1:35">
      <c r="A307" s="134"/>
      <c r="B307" s="134"/>
      <c r="C307" s="134"/>
      <c r="D307" s="136">
        <f t="shared" si="105"/>
        <v>0</v>
      </c>
      <c r="E307" s="136">
        <f t="shared" si="105"/>
        <v>0</v>
      </c>
      <c r="F307" s="53">
        <f t="shared" si="106"/>
        <v>0</v>
      </c>
      <c r="G307" s="53">
        <f t="shared" si="106"/>
        <v>0</v>
      </c>
      <c r="H307" s="53">
        <f t="shared" si="109"/>
        <v>0</v>
      </c>
      <c r="I307" s="53">
        <f t="shared" si="110"/>
        <v>0</v>
      </c>
      <c r="J307" s="53">
        <f t="shared" si="111"/>
        <v>0</v>
      </c>
      <c r="K307" s="53">
        <f t="shared" si="112"/>
        <v>0</v>
      </c>
      <c r="L307" s="53">
        <f t="shared" si="113"/>
        <v>0</v>
      </c>
      <c r="M307" s="53">
        <f t="shared" ca="1" si="107"/>
        <v>-2.1983915171285819E-2</v>
      </c>
      <c r="N307" s="53">
        <f t="shared" ca="1" si="114"/>
        <v>0</v>
      </c>
      <c r="O307" s="137">
        <f t="shared" ca="1" si="115"/>
        <v>0</v>
      </c>
      <c r="P307" s="53">
        <f t="shared" ca="1" si="116"/>
        <v>0</v>
      </c>
      <c r="Q307" s="53">
        <f t="shared" ca="1" si="117"/>
        <v>0</v>
      </c>
      <c r="R307" s="12">
        <f t="shared" ca="1" si="108"/>
        <v>2.1983915171285819E-2</v>
      </c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</row>
    <row r="308" spans="1:35">
      <c r="A308" s="134"/>
      <c r="B308" s="134"/>
      <c r="C308" s="134"/>
      <c r="D308" s="136">
        <f t="shared" si="105"/>
        <v>0</v>
      </c>
      <c r="E308" s="136">
        <f t="shared" si="105"/>
        <v>0</v>
      </c>
      <c r="F308" s="53">
        <f t="shared" si="106"/>
        <v>0</v>
      </c>
      <c r="G308" s="53">
        <f t="shared" si="106"/>
        <v>0</v>
      </c>
      <c r="H308" s="53">
        <f t="shared" si="109"/>
        <v>0</v>
      </c>
      <c r="I308" s="53">
        <f t="shared" si="110"/>
        <v>0</v>
      </c>
      <c r="J308" s="53">
        <f t="shared" si="111"/>
        <v>0</v>
      </c>
      <c r="K308" s="53">
        <f t="shared" si="112"/>
        <v>0</v>
      </c>
      <c r="L308" s="53">
        <f t="shared" si="113"/>
        <v>0</v>
      </c>
      <c r="M308" s="53">
        <f t="shared" ca="1" si="107"/>
        <v>-2.1983915171285819E-2</v>
      </c>
      <c r="N308" s="53">
        <f t="shared" ca="1" si="114"/>
        <v>0</v>
      </c>
      <c r="O308" s="137">
        <f t="shared" ca="1" si="115"/>
        <v>0</v>
      </c>
      <c r="P308" s="53">
        <f t="shared" ca="1" si="116"/>
        <v>0</v>
      </c>
      <c r="Q308" s="53">
        <f t="shared" ca="1" si="117"/>
        <v>0</v>
      </c>
      <c r="R308" s="12">
        <f t="shared" ca="1" si="108"/>
        <v>2.1983915171285819E-2</v>
      </c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</row>
    <row r="309" spans="1:35">
      <c r="A309" s="134"/>
      <c r="B309" s="134"/>
      <c r="C309" s="134"/>
      <c r="D309" s="136">
        <f t="shared" si="105"/>
        <v>0</v>
      </c>
      <c r="E309" s="136">
        <f t="shared" si="105"/>
        <v>0</v>
      </c>
      <c r="F309" s="53">
        <f t="shared" si="106"/>
        <v>0</v>
      </c>
      <c r="G309" s="53">
        <f t="shared" si="106"/>
        <v>0</v>
      </c>
      <c r="H309" s="53">
        <f t="shared" si="109"/>
        <v>0</v>
      </c>
      <c r="I309" s="53">
        <f t="shared" si="110"/>
        <v>0</v>
      </c>
      <c r="J309" s="53">
        <f t="shared" si="111"/>
        <v>0</v>
      </c>
      <c r="K309" s="53">
        <f t="shared" si="112"/>
        <v>0</v>
      </c>
      <c r="L309" s="53">
        <f t="shared" si="113"/>
        <v>0</v>
      </c>
      <c r="M309" s="53">
        <f t="shared" ca="1" si="107"/>
        <v>-2.1983915171285819E-2</v>
      </c>
      <c r="N309" s="53">
        <f t="shared" ca="1" si="114"/>
        <v>0</v>
      </c>
      <c r="O309" s="137">
        <f t="shared" ca="1" si="115"/>
        <v>0</v>
      </c>
      <c r="P309" s="53">
        <f t="shared" ca="1" si="116"/>
        <v>0</v>
      </c>
      <c r="Q309" s="53">
        <f t="shared" ca="1" si="117"/>
        <v>0</v>
      </c>
      <c r="R309" s="12">
        <f t="shared" ca="1" si="108"/>
        <v>2.1983915171285819E-2</v>
      </c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</row>
    <row r="310" spans="1:35">
      <c r="A310" s="134"/>
      <c r="B310" s="134"/>
      <c r="C310" s="134"/>
      <c r="D310" s="136">
        <f t="shared" si="105"/>
        <v>0</v>
      </c>
      <c r="E310" s="136">
        <f t="shared" si="105"/>
        <v>0</v>
      </c>
      <c r="F310" s="53">
        <f t="shared" si="106"/>
        <v>0</v>
      </c>
      <c r="G310" s="53">
        <f t="shared" si="106"/>
        <v>0</v>
      </c>
      <c r="H310" s="53">
        <f t="shared" si="109"/>
        <v>0</v>
      </c>
      <c r="I310" s="53">
        <f t="shared" si="110"/>
        <v>0</v>
      </c>
      <c r="J310" s="53">
        <f t="shared" si="111"/>
        <v>0</v>
      </c>
      <c r="K310" s="53">
        <f t="shared" si="112"/>
        <v>0</v>
      </c>
      <c r="L310" s="53">
        <f t="shared" si="113"/>
        <v>0</v>
      </c>
      <c r="M310" s="53">
        <f t="shared" ca="1" si="107"/>
        <v>-2.1983915171285819E-2</v>
      </c>
      <c r="N310" s="53">
        <f t="shared" ca="1" si="114"/>
        <v>0</v>
      </c>
      <c r="O310" s="137">
        <f t="shared" ca="1" si="115"/>
        <v>0</v>
      </c>
      <c r="P310" s="53">
        <f t="shared" ca="1" si="116"/>
        <v>0</v>
      </c>
      <c r="Q310" s="53">
        <f t="shared" ca="1" si="117"/>
        <v>0</v>
      </c>
      <c r="R310" s="12">
        <f t="shared" ca="1" si="108"/>
        <v>2.1983915171285819E-2</v>
      </c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</row>
    <row r="311" spans="1:35">
      <c r="A311" s="134"/>
      <c r="B311" s="134"/>
      <c r="C311" s="134"/>
      <c r="D311" s="136">
        <f t="shared" si="105"/>
        <v>0</v>
      </c>
      <c r="E311" s="136">
        <f t="shared" si="105"/>
        <v>0</v>
      </c>
      <c r="F311" s="53">
        <f t="shared" si="106"/>
        <v>0</v>
      </c>
      <c r="G311" s="53">
        <f t="shared" si="106"/>
        <v>0</v>
      </c>
      <c r="H311" s="53">
        <f t="shared" si="109"/>
        <v>0</v>
      </c>
      <c r="I311" s="53">
        <f t="shared" si="110"/>
        <v>0</v>
      </c>
      <c r="J311" s="53">
        <f t="shared" si="111"/>
        <v>0</v>
      </c>
      <c r="K311" s="53">
        <f t="shared" si="112"/>
        <v>0</v>
      </c>
      <c r="L311" s="53">
        <f t="shared" si="113"/>
        <v>0</v>
      </c>
      <c r="M311" s="53">
        <f t="shared" ca="1" si="107"/>
        <v>-2.1983915171285819E-2</v>
      </c>
      <c r="N311" s="53">
        <f t="shared" ca="1" si="114"/>
        <v>0</v>
      </c>
      <c r="O311" s="137">
        <f t="shared" ca="1" si="115"/>
        <v>0</v>
      </c>
      <c r="P311" s="53">
        <f t="shared" ca="1" si="116"/>
        <v>0</v>
      </c>
      <c r="Q311" s="53">
        <f t="shared" ca="1" si="117"/>
        <v>0</v>
      </c>
      <c r="R311" s="12">
        <f t="shared" ca="1" si="108"/>
        <v>2.1983915171285819E-2</v>
      </c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</row>
    <row r="312" spans="1:35">
      <c r="A312" s="134"/>
      <c r="B312" s="134"/>
      <c r="C312" s="134"/>
      <c r="D312" s="136">
        <f t="shared" si="105"/>
        <v>0</v>
      </c>
      <c r="E312" s="136">
        <f t="shared" si="105"/>
        <v>0</v>
      </c>
      <c r="F312" s="53">
        <f t="shared" si="106"/>
        <v>0</v>
      </c>
      <c r="G312" s="53">
        <f t="shared" si="106"/>
        <v>0</v>
      </c>
      <c r="H312" s="53">
        <f t="shared" si="109"/>
        <v>0</v>
      </c>
      <c r="I312" s="53">
        <f t="shared" si="110"/>
        <v>0</v>
      </c>
      <c r="J312" s="53">
        <f t="shared" si="111"/>
        <v>0</v>
      </c>
      <c r="K312" s="53">
        <f t="shared" si="112"/>
        <v>0</v>
      </c>
      <c r="L312" s="53">
        <f t="shared" si="113"/>
        <v>0</v>
      </c>
      <c r="M312" s="53">
        <f t="shared" ca="1" si="107"/>
        <v>-2.1983915171285819E-2</v>
      </c>
      <c r="N312" s="53">
        <f t="shared" ca="1" si="114"/>
        <v>0</v>
      </c>
      <c r="O312" s="137">
        <f t="shared" ca="1" si="115"/>
        <v>0</v>
      </c>
      <c r="P312" s="53">
        <f t="shared" ca="1" si="116"/>
        <v>0</v>
      </c>
      <c r="Q312" s="53">
        <f t="shared" ca="1" si="117"/>
        <v>0</v>
      </c>
      <c r="R312" s="12">
        <f t="shared" ca="1" si="108"/>
        <v>2.1983915171285819E-2</v>
      </c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</row>
    <row r="313" spans="1:35">
      <c r="A313" s="134"/>
      <c r="B313" s="134"/>
      <c r="C313" s="134"/>
      <c r="D313" s="136">
        <f t="shared" si="105"/>
        <v>0</v>
      </c>
      <c r="E313" s="136">
        <f t="shared" si="105"/>
        <v>0</v>
      </c>
      <c r="F313" s="53">
        <f t="shared" si="106"/>
        <v>0</v>
      </c>
      <c r="G313" s="53">
        <f t="shared" si="106"/>
        <v>0</v>
      </c>
      <c r="H313" s="53">
        <f t="shared" si="109"/>
        <v>0</v>
      </c>
      <c r="I313" s="53">
        <f t="shared" si="110"/>
        <v>0</v>
      </c>
      <c r="J313" s="53">
        <f t="shared" si="111"/>
        <v>0</v>
      </c>
      <c r="K313" s="53">
        <f t="shared" si="112"/>
        <v>0</v>
      </c>
      <c r="L313" s="53">
        <f t="shared" si="113"/>
        <v>0</v>
      </c>
      <c r="M313" s="53">
        <f t="shared" ca="1" si="107"/>
        <v>-2.1983915171285819E-2</v>
      </c>
      <c r="N313" s="53">
        <f t="shared" ca="1" si="114"/>
        <v>0</v>
      </c>
      <c r="O313" s="137">
        <f t="shared" ca="1" si="115"/>
        <v>0</v>
      </c>
      <c r="P313" s="53">
        <f t="shared" ca="1" si="116"/>
        <v>0</v>
      </c>
      <c r="Q313" s="53">
        <f t="shared" ca="1" si="117"/>
        <v>0</v>
      </c>
      <c r="R313" s="12">
        <f t="shared" ca="1" si="108"/>
        <v>2.1983915171285819E-2</v>
      </c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</row>
    <row r="314" spans="1:35">
      <c r="A314" s="134"/>
      <c r="B314" s="134"/>
      <c r="C314" s="134"/>
      <c r="D314" s="136">
        <f t="shared" si="105"/>
        <v>0</v>
      </c>
      <c r="E314" s="136">
        <f t="shared" si="105"/>
        <v>0</v>
      </c>
      <c r="F314" s="53">
        <f t="shared" si="106"/>
        <v>0</v>
      </c>
      <c r="G314" s="53">
        <f t="shared" si="106"/>
        <v>0</v>
      </c>
      <c r="H314" s="53">
        <f t="shared" si="109"/>
        <v>0</v>
      </c>
      <c r="I314" s="53">
        <f t="shared" si="110"/>
        <v>0</v>
      </c>
      <c r="J314" s="53">
        <f t="shared" si="111"/>
        <v>0</v>
      </c>
      <c r="K314" s="53">
        <f t="shared" si="112"/>
        <v>0</v>
      </c>
      <c r="L314" s="53">
        <f t="shared" si="113"/>
        <v>0</v>
      </c>
      <c r="M314" s="53">
        <f t="shared" ca="1" si="107"/>
        <v>-2.1983915171285819E-2</v>
      </c>
      <c r="N314" s="53">
        <f t="shared" ca="1" si="114"/>
        <v>0</v>
      </c>
      <c r="O314" s="137">
        <f t="shared" ca="1" si="115"/>
        <v>0</v>
      </c>
      <c r="P314" s="53">
        <f t="shared" ca="1" si="116"/>
        <v>0</v>
      </c>
      <c r="Q314" s="53">
        <f t="shared" ca="1" si="117"/>
        <v>0</v>
      </c>
      <c r="R314" s="12">
        <f t="shared" ca="1" si="108"/>
        <v>2.1983915171285819E-2</v>
      </c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</row>
    <row r="315" spans="1:35">
      <c r="A315" s="134"/>
      <c r="B315" s="134"/>
      <c r="C315" s="134"/>
      <c r="D315" s="136">
        <f t="shared" si="105"/>
        <v>0</v>
      </c>
      <c r="E315" s="136">
        <f t="shared" si="105"/>
        <v>0</v>
      </c>
      <c r="F315" s="53">
        <f t="shared" si="106"/>
        <v>0</v>
      </c>
      <c r="G315" s="53">
        <f t="shared" si="106"/>
        <v>0</v>
      </c>
      <c r="H315" s="53">
        <f t="shared" si="109"/>
        <v>0</v>
      </c>
      <c r="I315" s="53">
        <f t="shared" si="110"/>
        <v>0</v>
      </c>
      <c r="J315" s="53">
        <f t="shared" si="111"/>
        <v>0</v>
      </c>
      <c r="K315" s="53">
        <f t="shared" si="112"/>
        <v>0</v>
      </c>
      <c r="L315" s="53">
        <f t="shared" si="113"/>
        <v>0</v>
      </c>
      <c r="M315" s="53">
        <f t="shared" ca="1" si="107"/>
        <v>-2.1983915171285819E-2</v>
      </c>
      <c r="N315" s="53">
        <f t="shared" ca="1" si="114"/>
        <v>0</v>
      </c>
      <c r="O315" s="137">
        <f t="shared" ca="1" si="115"/>
        <v>0</v>
      </c>
      <c r="P315" s="53">
        <f t="shared" ca="1" si="116"/>
        <v>0</v>
      </c>
      <c r="Q315" s="53">
        <f t="shared" ca="1" si="117"/>
        <v>0</v>
      </c>
      <c r="R315" s="12">
        <f t="shared" ca="1" si="108"/>
        <v>2.1983915171285819E-2</v>
      </c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</row>
    <row r="316" spans="1:35">
      <c r="A316" s="134"/>
      <c r="B316" s="134"/>
      <c r="C316" s="134"/>
      <c r="D316" s="136">
        <f t="shared" si="105"/>
        <v>0</v>
      </c>
      <c r="E316" s="136">
        <f t="shared" si="105"/>
        <v>0</v>
      </c>
      <c r="F316" s="53">
        <f t="shared" si="106"/>
        <v>0</v>
      </c>
      <c r="G316" s="53">
        <f t="shared" si="106"/>
        <v>0</v>
      </c>
      <c r="H316" s="53">
        <f t="shared" si="109"/>
        <v>0</v>
      </c>
      <c r="I316" s="53">
        <f t="shared" si="110"/>
        <v>0</v>
      </c>
      <c r="J316" s="53">
        <f t="shared" si="111"/>
        <v>0</v>
      </c>
      <c r="K316" s="53">
        <f t="shared" si="112"/>
        <v>0</v>
      </c>
      <c r="L316" s="53">
        <f t="shared" si="113"/>
        <v>0</v>
      </c>
      <c r="M316" s="53">
        <f t="shared" ca="1" si="107"/>
        <v>-2.1983915171285819E-2</v>
      </c>
      <c r="N316" s="53">
        <f t="shared" ca="1" si="114"/>
        <v>0</v>
      </c>
      <c r="O316" s="137">
        <f t="shared" ca="1" si="115"/>
        <v>0</v>
      </c>
      <c r="P316" s="53">
        <f t="shared" ca="1" si="116"/>
        <v>0</v>
      </c>
      <c r="Q316" s="53">
        <f t="shared" ca="1" si="117"/>
        <v>0</v>
      </c>
      <c r="R316" s="12">
        <f t="shared" ca="1" si="108"/>
        <v>2.1983915171285819E-2</v>
      </c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</row>
    <row r="317" spans="1:35">
      <c r="A317" s="134"/>
      <c r="B317" s="134"/>
      <c r="C317" s="134"/>
      <c r="D317" s="136">
        <f t="shared" si="105"/>
        <v>0</v>
      </c>
      <c r="E317" s="136">
        <f t="shared" si="105"/>
        <v>0</v>
      </c>
      <c r="F317" s="53">
        <f t="shared" si="106"/>
        <v>0</v>
      </c>
      <c r="G317" s="53">
        <f t="shared" si="106"/>
        <v>0</v>
      </c>
      <c r="H317" s="53">
        <f t="shared" si="109"/>
        <v>0</v>
      </c>
      <c r="I317" s="53">
        <f t="shared" si="110"/>
        <v>0</v>
      </c>
      <c r="J317" s="53">
        <f t="shared" si="111"/>
        <v>0</v>
      </c>
      <c r="K317" s="53">
        <f t="shared" si="112"/>
        <v>0</v>
      </c>
      <c r="L317" s="53">
        <f t="shared" si="113"/>
        <v>0</v>
      </c>
      <c r="M317" s="53">
        <f t="shared" ca="1" si="107"/>
        <v>-2.1983915171285819E-2</v>
      </c>
      <c r="N317" s="53">
        <f t="shared" ca="1" si="114"/>
        <v>0</v>
      </c>
      <c r="O317" s="137">
        <f t="shared" ca="1" si="115"/>
        <v>0</v>
      </c>
      <c r="P317" s="53">
        <f t="shared" ca="1" si="116"/>
        <v>0</v>
      </c>
      <c r="Q317" s="53">
        <f t="shared" ca="1" si="117"/>
        <v>0</v>
      </c>
      <c r="R317" s="12">
        <f t="shared" ca="1" si="108"/>
        <v>2.1983915171285819E-2</v>
      </c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</row>
    <row r="318" spans="1:35">
      <c r="A318" s="134"/>
      <c r="B318" s="134"/>
      <c r="C318" s="134"/>
      <c r="D318" s="136">
        <f t="shared" si="105"/>
        <v>0</v>
      </c>
      <c r="E318" s="136">
        <f t="shared" si="105"/>
        <v>0</v>
      </c>
      <c r="F318" s="53">
        <f t="shared" si="106"/>
        <v>0</v>
      </c>
      <c r="G318" s="53">
        <f t="shared" si="106"/>
        <v>0</v>
      </c>
      <c r="H318" s="53">
        <f t="shared" si="109"/>
        <v>0</v>
      </c>
      <c r="I318" s="53">
        <f t="shared" si="110"/>
        <v>0</v>
      </c>
      <c r="J318" s="53">
        <f t="shared" si="111"/>
        <v>0</v>
      </c>
      <c r="K318" s="53">
        <f t="shared" si="112"/>
        <v>0</v>
      </c>
      <c r="L318" s="53">
        <f t="shared" si="113"/>
        <v>0</v>
      </c>
      <c r="M318" s="53">
        <f t="shared" ca="1" si="107"/>
        <v>-2.1983915171285819E-2</v>
      </c>
      <c r="N318" s="53">
        <f t="shared" ca="1" si="114"/>
        <v>0</v>
      </c>
      <c r="O318" s="137">
        <f t="shared" ca="1" si="115"/>
        <v>0</v>
      </c>
      <c r="P318" s="53">
        <f t="shared" ca="1" si="116"/>
        <v>0</v>
      </c>
      <c r="Q318" s="53">
        <f t="shared" ca="1" si="117"/>
        <v>0</v>
      </c>
      <c r="R318" s="12">
        <f t="shared" ca="1" si="108"/>
        <v>2.1983915171285819E-2</v>
      </c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</row>
    <row r="319" spans="1:35">
      <c r="A319" s="134"/>
      <c r="B319" s="134"/>
      <c r="C319" s="134"/>
      <c r="D319" s="136">
        <f t="shared" si="105"/>
        <v>0</v>
      </c>
      <c r="E319" s="136">
        <f t="shared" si="105"/>
        <v>0</v>
      </c>
      <c r="F319" s="53">
        <f t="shared" si="106"/>
        <v>0</v>
      </c>
      <c r="G319" s="53">
        <f t="shared" si="106"/>
        <v>0</v>
      </c>
      <c r="H319" s="53">
        <f t="shared" si="109"/>
        <v>0</v>
      </c>
      <c r="I319" s="53">
        <f t="shared" si="110"/>
        <v>0</v>
      </c>
      <c r="J319" s="53">
        <f t="shared" si="111"/>
        <v>0</v>
      </c>
      <c r="K319" s="53">
        <f t="shared" si="112"/>
        <v>0</v>
      </c>
      <c r="L319" s="53">
        <f t="shared" si="113"/>
        <v>0</v>
      </c>
      <c r="M319" s="53">
        <f t="shared" ca="1" si="107"/>
        <v>-2.1983915171285819E-2</v>
      </c>
      <c r="N319" s="53">
        <f t="shared" ca="1" si="114"/>
        <v>0</v>
      </c>
      <c r="O319" s="137">
        <f t="shared" ca="1" si="115"/>
        <v>0</v>
      </c>
      <c r="P319" s="53">
        <f t="shared" ca="1" si="116"/>
        <v>0</v>
      </c>
      <c r="Q319" s="53">
        <f t="shared" ca="1" si="117"/>
        <v>0</v>
      </c>
      <c r="R319" s="12">
        <f t="shared" ca="1" si="108"/>
        <v>2.1983915171285819E-2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</row>
    <row r="320" spans="1:35">
      <c r="A320" s="134"/>
      <c r="B320" s="134"/>
      <c r="C320" s="134"/>
      <c r="D320" s="136">
        <f t="shared" si="105"/>
        <v>0</v>
      </c>
      <c r="E320" s="136">
        <f t="shared" si="105"/>
        <v>0</v>
      </c>
      <c r="F320" s="53">
        <f t="shared" si="106"/>
        <v>0</v>
      </c>
      <c r="G320" s="53">
        <f t="shared" si="106"/>
        <v>0</v>
      </c>
      <c r="H320" s="53">
        <f t="shared" si="109"/>
        <v>0</v>
      </c>
      <c r="I320" s="53">
        <f t="shared" si="110"/>
        <v>0</v>
      </c>
      <c r="J320" s="53">
        <f t="shared" si="111"/>
        <v>0</v>
      </c>
      <c r="K320" s="53">
        <f t="shared" si="112"/>
        <v>0</v>
      </c>
      <c r="L320" s="53">
        <f t="shared" si="113"/>
        <v>0</v>
      </c>
      <c r="M320" s="53">
        <f t="shared" ca="1" si="107"/>
        <v>-2.1983915171285819E-2</v>
      </c>
      <c r="N320" s="53">
        <f t="shared" ca="1" si="114"/>
        <v>0</v>
      </c>
      <c r="O320" s="137">
        <f t="shared" ca="1" si="115"/>
        <v>0</v>
      </c>
      <c r="P320" s="53">
        <f t="shared" ca="1" si="116"/>
        <v>0</v>
      </c>
      <c r="Q320" s="53">
        <f t="shared" ca="1" si="117"/>
        <v>0</v>
      </c>
      <c r="R320" s="12">
        <f t="shared" ca="1" si="108"/>
        <v>2.1983915171285819E-2</v>
      </c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</row>
    <row r="321" spans="1:35">
      <c r="A321" s="134"/>
      <c r="B321" s="134"/>
      <c r="C321" s="134"/>
      <c r="D321" s="136">
        <f t="shared" si="105"/>
        <v>0</v>
      </c>
      <c r="E321" s="136">
        <f t="shared" si="105"/>
        <v>0</v>
      </c>
      <c r="F321" s="53">
        <f t="shared" si="106"/>
        <v>0</v>
      </c>
      <c r="G321" s="53">
        <f t="shared" si="106"/>
        <v>0</v>
      </c>
      <c r="H321" s="53">
        <f t="shared" si="109"/>
        <v>0</v>
      </c>
      <c r="I321" s="53">
        <f t="shared" si="110"/>
        <v>0</v>
      </c>
      <c r="J321" s="53">
        <f t="shared" si="111"/>
        <v>0</v>
      </c>
      <c r="K321" s="53">
        <f t="shared" si="112"/>
        <v>0</v>
      </c>
      <c r="L321" s="53">
        <f t="shared" si="113"/>
        <v>0</v>
      </c>
      <c r="M321" s="53">
        <f t="shared" ca="1" si="107"/>
        <v>-2.1983915171285819E-2</v>
      </c>
      <c r="N321" s="53">
        <f t="shared" ca="1" si="114"/>
        <v>0</v>
      </c>
      <c r="O321" s="137">
        <f t="shared" ca="1" si="115"/>
        <v>0</v>
      </c>
      <c r="P321" s="53">
        <f t="shared" ca="1" si="116"/>
        <v>0</v>
      </c>
      <c r="Q321" s="53">
        <f t="shared" ca="1" si="117"/>
        <v>0</v>
      </c>
      <c r="R321" s="12">
        <f t="shared" ca="1" si="108"/>
        <v>2.1983915171285819E-2</v>
      </c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</row>
    <row r="322" spans="1:35">
      <c r="A322" s="134"/>
      <c r="B322" s="134"/>
      <c r="C322" s="134"/>
      <c r="D322" s="136">
        <f t="shared" si="105"/>
        <v>0</v>
      </c>
      <c r="E322" s="136">
        <f t="shared" si="105"/>
        <v>0</v>
      </c>
      <c r="F322" s="53">
        <f t="shared" si="106"/>
        <v>0</v>
      </c>
      <c r="G322" s="53">
        <f t="shared" si="106"/>
        <v>0</v>
      </c>
      <c r="H322" s="53">
        <f t="shared" si="109"/>
        <v>0</v>
      </c>
      <c r="I322" s="53">
        <f t="shared" si="110"/>
        <v>0</v>
      </c>
      <c r="J322" s="53">
        <f t="shared" si="111"/>
        <v>0</v>
      </c>
      <c r="K322" s="53">
        <f t="shared" si="112"/>
        <v>0</v>
      </c>
      <c r="L322" s="53">
        <f t="shared" si="113"/>
        <v>0</v>
      </c>
      <c r="M322" s="53">
        <f t="shared" ca="1" si="107"/>
        <v>-2.1983915171285819E-2</v>
      </c>
      <c r="N322" s="53">
        <f t="shared" ca="1" si="114"/>
        <v>0</v>
      </c>
      <c r="O322" s="137">
        <f t="shared" ca="1" si="115"/>
        <v>0</v>
      </c>
      <c r="P322" s="53">
        <f t="shared" ca="1" si="116"/>
        <v>0</v>
      </c>
      <c r="Q322" s="53">
        <f t="shared" ca="1" si="117"/>
        <v>0</v>
      </c>
      <c r="R322" s="12">
        <f t="shared" ca="1" si="108"/>
        <v>2.1983915171285819E-2</v>
      </c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</row>
    <row r="323" spans="1:35">
      <c r="A323" s="134"/>
      <c r="B323" s="134"/>
      <c r="C323" s="134"/>
      <c r="D323" s="136">
        <f t="shared" si="105"/>
        <v>0</v>
      </c>
      <c r="E323" s="136">
        <f t="shared" si="105"/>
        <v>0</v>
      </c>
      <c r="F323" s="53">
        <f t="shared" si="106"/>
        <v>0</v>
      </c>
      <c r="G323" s="53">
        <f t="shared" si="106"/>
        <v>0</v>
      </c>
      <c r="H323" s="53">
        <f t="shared" si="109"/>
        <v>0</v>
      </c>
      <c r="I323" s="53">
        <f t="shared" si="110"/>
        <v>0</v>
      </c>
      <c r="J323" s="53">
        <f t="shared" si="111"/>
        <v>0</v>
      </c>
      <c r="K323" s="53">
        <f t="shared" si="112"/>
        <v>0</v>
      </c>
      <c r="L323" s="53">
        <f t="shared" si="113"/>
        <v>0</v>
      </c>
      <c r="M323" s="53">
        <f t="shared" ca="1" si="107"/>
        <v>-2.1983915171285819E-2</v>
      </c>
      <c r="N323" s="53">
        <f t="shared" ca="1" si="114"/>
        <v>0</v>
      </c>
      <c r="O323" s="137">
        <f t="shared" ca="1" si="115"/>
        <v>0</v>
      </c>
      <c r="P323" s="53">
        <f t="shared" ca="1" si="116"/>
        <v>0</v>
      </c>
      <c r="Q323" s="53">
        <f t="shared" ca="1" si="117"/>
        <v>0</v>
      </c>
      <c r="R323" s="12">
        <f t="shared" ca="1" si="108"/>
        <v>2.1983915171285819E-2</v>
      </c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</row>
    <row r="324" spans="1:35">
      <c r="A324" s="134"/>
      <c r="B324" s="134"/>
      <c r="C324" s="134"/>
      <c r="D324" s="136">
        <f t="shared" si="105"/>
        <v>0</v>
      </c>
      <c r="E324" s="136">
        <f t="shared" si="105"/>
        <v>0</v>
      </c>
      <c r="F324" s="53">
        <f t="shared" si="106"/>
        <v>0</v>
      </c>
      <c r="G324" s="53">
        <f t="shared" si="106"/>
        <v>0</v>
      </c>
      <c r="H324" s="53">
        <f t="shared" si="109"/>
        <v>0</v>
      </c>
      <c r="I324" s="53">
        <f t="shared" si="110"/>
        <v>0</v>
      </c>
      <c r="J324" s="53">
        <f t="shared" si="111"/>
        <v>0</v>
      </c>
      <c r="K324" s="53">
        <f t="shared" si="112"/>
        <v>0</v>
      </c>
      <c r="L324" s="53">
        <f t="shared" si="113"/>
        <v>0</v>
      </c>
      <c r="M324" s="53">
        <f t="shared" ca="1" si="107"/>
        <v>-2.1983915171285819E-2</v>
      </c>
      <c r="N324" s="53">
        <f t="shared" ca="1" si="114"/>
        <v>0</v>
      </c>
      <c r="O324" s="137">
        <f t="shared" ca="1" si="115"/>
        <v>0</v>
      </c>
      <c r="P324" s="53">
        <f t="shared" ca="1" si="116"/>
        <v>0</v>
      </c>
      <c r="Q324" s="53">
        <f t="shared" ca="1" si="117"/>
        <v>0</v>
      </c>
      <c r="R324" s="12">
        <f t="shared" ca="1" si="108"/>
        <v>2.1983915171285819E-2</v>
      </c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</row>
    <row r="325" spans="1:35">
      <c r="A325" s="134"/>
      <c r="B325" s="134"/>
      <c r="C325" s="134"/>
      <c r="D325" s="136">
        <f t="shared" si="105"/>
        <v>0</v>
      </c>
      <c r="E325" s="136">
        <f t="shared" si="105"/>
        <v>0</v>
      </c>
      <c r="F325" s="53">
        <f t="shared" si="106"/>
        <v>0</v>
      </c>
      <c r="G325" s="53">
        <f t="shared" si="106"/>
        <v>0</v>
      </c>
      <c r="H325" s="53">
        <f t="shared" si="109"/>
        <v>0</v>
      </c>
      <c r="I325" s="53">
        <f t="shared" si="110"/>
        <v>0</v>
      </c>
      <c r="J325" s="53">
        <f t="shared" si="111"/>
        <v>0</v>
      </c>
      <c r="K325" s="53">
        <f t="shared" si="112"/>
        <v>0</v>
      </c>
      <c r="L325" s="53">
        <f t="shared" si="113"/>
        <v>0</v>
      </c>
      <c r="M325" s="53">
        <f t="shared" ca="1" si="107"/>
        <v>-2.1983915171285819E-2</v>
      </c>
      <c r="N325" s="53">
        <f t="shared" ca="1" si="114"/>
        <v>0</v>
      </c>
      <c r="O325" s="137">
        <f t="shared" ca="1" si="115"/>
        <v>0</v>
      </c>
      <c r="P325" s="53">
        <f t="shared" ca="1" si="116"/>
        <v>0</v>
      </c>
      <c r="Q325" s="53">
        <f t="shared" ca="1" si="117"/>
        <v>0</v>
      </c>
      <c r="R325" s="12">
        <f t="shared" ca="1" si="108"/>
        <v>2.1983915171285819E-2</v>
      </c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</row>
    <row r="326" spans="1:35">
      <c r="A326" s="134"/>
      <c r="B326" s="134"/>
      <c r="C326" s="134"/>
      <c r="D326" s="136">
        <f t="shared" si="105"/>
        <v>0</v>
      </c>
      <c r="E326" s="136">
        <f t="shared" si="105"/>
        <v>0</v>
      </c>
      <c r="F326" s="53">
        <f t="shared" si="106"/>
        <v>0</v>
      </c>
      <c r="G326" s="53">
        <f t="shared" si="106"/>
        <v>0</v>
      </c>
      <c r="H326" s="53">
        <f t="shared" si="109"/>
        <v>0</v>
      </c>
      <c r="I326" s="53">
        <f t="shared" si="110"/>
        <v>0</v>
      </c>
      <c r="J326" s="53">
        <f t="shared" si="111"/>
        <v>0</v>
      </c>
      <c r="K326" s="53">
        <f t="shared" si="112"/>
        <v>0</v>
      </c>
      <c r="L326" s="53">
        <f t="shared" si="113"/>
        <v>0</v>
      </c>
      <c r="M326" s="53">
        <f t="shared" ca="1" si="107"/>
        <v>-2.1983915171285819E-2</v>
      </c>
      <c r="N326" s="53">
        <f t="shared" ca="1" si="114"/>
        <v>0</v>
      </c>
      <c r="O326" s="137">
        <f t="shared" ca="1" si="115"/>
        <v>0</v>
      </c>
      <c r="P326" s="53">
        <f t="shared" ca="1" si="116"/>
        <v>0</v>
      </c>
      <c r="Q326" s="53">
        <f t="shared" ca="1" si="117"/>
        <v>0</v>
      </c>
      <c r="R326" s="12">
        <f t="shared" ca="1" si="108"/>
        <v>2.1983915171285819E-2</v>
      </c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</row>
    <row r="327" spans="1:35">
      <c r="A327" s="134"/>
      <c r="B327" s="134"/>
      <c r="C327" s="134"/>
      <c r="D327" s="136">
        <f t="shared" si="105"/>
        <v>0</v>
      </c>
      <c r="E327" s="136">
        <f t="shared" si="105"/>
        <v>0</v>
      </c>
      <c r="F327" s="53">
        <f t="shared" si="106"/>
        <v>0</v>
      </c>
      <c r="G327" s="53">
        <f t="shared" si="106"/>
        <v>0</v>
      </c>
      <c r="H327" s="53">
        <f t="shared" si="109"/>
        <v>0</v>
      </c>
      <c r="I327" s="53">
        <f t="shared" si="110"/>
        <v>0</v>
      </c>
      <c r="J327" s="53">
        <f t="shared" si="111"/>
        <v>0</v>
      </c>
      <c r="K327" s="53">
        <f t="shared" si="112"/>
        <v>0</v>
      </c>
      <c r="L327" s="53">
        <f t="shared" si="113"/>
        <v>0</v>
      </c>
      <c r="M327" s="53">
        <f t="shared" ca="1" si="107"/>
        <v>-2.1983915171285819E-2</v>
      </c>
      <c r="N327" s="53">
        <f t="shared" ca="1" si="114"/>
        <v>0</v>
      </c>
      <c r="O327" s="137">
        <f t="shared" ca="1" si="115"/>
        <v>0</v>
      </c>
      <c r="P327" s="53">
        <f t="shared" ca="1" si="116"/>
        <v>0</v>
      </c>
      <c r="Q327" s="53">
        <f t="shared" ca="1" si="117"/>
        <v>0</v>
      </c>
      <c r="R327" s="12">
        <f t="shared" ca="1" si="108"/>
        <v>2.1983915171285819E-2</v>
      </c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</row>
    <row r="328" spans="1:35">
      <c r="A328" s="134"/>
      <c r="B328" s="134"/>
      <c r="C328" s="134"/>
      <c r="D328" s="136">
        <f t="shared" si="105"/>
        <v>0</v>
      </c>
      <c r="E328" s="136">
        <f t="shared" si="105"/>
        <v>0</v>
      </c>
      <c r="F328" s="53">
        <f t="shared" si="106"/>
        <v>0</v>
      </c>
      <c r="G328" s="53">
        <f t="shared" si="106"/>
        <v>0</v>
      </c>
      <c r="H328" s="53">
        <f t="shared" si="109"/>
        <v>0</v>
      </c>
      <c r="I328" s="53">
        <f t="shared" si="110"/>
        <v>0</v>
      </c>
      <c r="J328" s="53">
        <f t="shared" si="111"/>
        <v>0</v>
      </c>
      <c r="K328" s="53">
        <f t="shared" si="112"/>
        <v>0</v>
      </c>
      <c r="L328" s="53">
        <f t="shared" si="113"/>
        <v>0</v>
      </c>
      <c r="M328" s="53">
        <f t="shared" ca="1" si="107"/>
        <v>-2.1983915171285819E-2</v>
      </c>
      <c r="N328" s="53">
        <f t="shared" ca="1" si="114"/>
        <v>0</v>
      </c>
      <c r="O328" s="137">
        <f t="shared" ca="1" si="115"/>
        <v>0</v>
      </c>
      <c r="P328" s="53">
        <f t="shared" ca="1" si="116"/>
        <v>0</v>
      </c>
      <c r="Q328" s="53">
        <f t="shared" ca="1" si="117"/>
        <v>0</v>
      </c>
      <c r="R328" s="12">
        <f t="shared" ca="1" si="108"/>
        <v>2.1983915171285819E-2</v>
      </c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</row>
    <row r="329" spans="1:35">
      <c r="A329" s="134"/>
      <c r="B329" s="134"/>
      <c r="C329" s="134"/>
      <c r="D329" s="136">
        <f t="shared" si="105"/>
        <v>0</v>
      </c>
      <c r="E329" s="136">
        <f t="shared" si="105"/>
        <v>0</v>
      </c>
      <c r="F329" s="53">
        <f t="shared" si="106"/>
        <v>0</v>
      </c>
      <c r="G329" s="53">
        <f t="shared" si="106"/>
        <v>0</v>
      </c>
      <c r="H329" s="53">
        <f t="shared" si="109"/>
        <v>0</v>
      </c>
      <c r="I329" s="53">
        <f t="shared" si="110"/>
        <v>0</v>
      </c>
      <c r="J329" s="53">
        <f t="shared" si="111"/>
        <v>0</v>
      </c>
      <c r="K329" s="53">
        <f t="shared" si="112"/>
        <v>0</v>
      </c>
      <c r="L329" s="53">
        <f t="shared" si="113"/>
        <v>0</v>
      </c>
      <c r="M329" s="53">
        <f t="shared" ca="1" si="107"/>
        <v>-2.1983915171285819E-2</v>
      </c>
      <c r="N329" s="53">
        <f t="shared" ca="1" si="114"/>
        <v>0</v>
      </c>
      <c r="O329" s="137">
        <f t="shared" ca="1" si="115"/>
        <v>0</v>
      </c>
      <c r="P329" s="53">
        <f t="shared" ca="1" si="116"/>
        <v>0</v>
      </c>
      <c r="Q329" s="53">
        <f t="shared" ca="1" si="117"/>
        <v>0</v>
      </c>
      <c r="R329" s="12">
        <f t="shared" ca="1" si="108"/>
        <v>2.1983915171285819E-2</v>
      </c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</row>
    <row r="330" spans="1:35">
      <c r="A330" s="134"/>
      <c r="B330" s="134"/>
      <c r="C330" s="134"/>
      <c r="D330" s="136">
        <f t="shared" si="105"/>
        <v>0</v>
      </c>
      <c r="E330" s="136">
        <f t="shared" si="105"/>
        <v>0</v>
      </c>
      <c r="F330" s="53">
        <f t="shared" si="106"/>
        <v>0</v>
      </c>
      <c r="G330" s="53">
        <f t="shared" si="106"/>
        <v>0</v>
      </c>
      <c r="H330" s="53">
        <f t="shared" si="109"/>
        <v>0</v>
      </c>
      <c r="I330" s="53">
        <f t="shared" si="110"/>
        <v>0</v>
      </c>
      <c r="J330" s="53">
        <f t="shared" si="111"/>
        <v>0</v>
      </c>
      <c r="K330" s="53">
        <f t="shared" si="112"/>
        <v>0</v>
      </c>
      <c r="L330" s="53">
        <f t="shared" si="113"/>
        <v>0</v>
      </c>
      <c r="M330" s="53">
        <f t="shared" ca="1" si="107"/>
        <v>-2.1983915171285819E-2</v>
      </c>
      <c r="N330" s="53">
        <f t="shared" ca="1" si="114"/>
        <v>0</v>
      </c>
      <c r="O330" s="137">
        <f t="shared" ca="1" si="115"/>
        <v>0</v>
      </c>
      <c r="P330" s="53">
        <f t="shared" ca="1" si="116"/>
        <v>0</v>
      </c>
      <c r="Q330" s="53">
        <f t="shared" ca="1" si="117"/>
        <v>0</v>
      </c>
      <c r="R330" s="12">
        <f t="shared" ca="1" si="108"/>
        <v>2.1983915171285819E-2</v>
      </c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</row>
    <row r="331" spans="1:35">
      <c r="A331" s="134"/>
      <c r="B331" s="134"/>
      <c r="C331" s="134"/>
      <c r="D331" s="136">
        <f t="shared" si="105"/>
        <v>0</v>
      </c>
      <c r="E331" s="136">
        <f t="shared" si="105"/>
        <v>0</v>
      </c>
      <c r="F331" s="53">
        <f t="shared" si="106"/>
        <v>0</v>
      </c>
      <c r="G331" s="53">
        <f t="shared" si="106"/>
        <v>0</v>
      </c>
      <c r="H331" s="53">
        <f t="shared" si="109"/>
        <v>0</v>
      </c>
      <c r="I331" s="53">
        <f t="shared" si="110"/>
        <v>0</v>
      </c>
      <c r="J331" s="53">
        <f t="shared" si="111"/>
        <v>0</v>
      </c>
      <c r="K331" s="53">
        <f t="shared" si="112"/>
        <v>0</v>
      </c>
      <c r="L331" s="53">
        <f t="shared" si="113"/>
        <v>0</v>
      </c>
      <c r="M331" s="53">
        <f t="shared" ca="1" si="107"/>
        <v>-2.1983915171285819E-2</v>
      </c>
      <c r="N331" s="53">
        <f t="shared" ca="1" si="114"/>
        <v>0</v>
      </c>
      <c r="O331" s="137">
        <f t="shared" ca="1" si="115"/>
        <v>0</v>
      </c>
      <c r="P331" s="53">
        <f t="shared" ca="1" si="116"/>
        <v>0</v>
      </c>
      <c r="Q331" s="53">
        <f t="shared" ca="1" si="117"/>
        <v>0</v>
      </c>
      <c r="R331" s="12">
        <f t="shared" ca="1" si="108"/>
        <v>2.1983915171285819E-2</v>
      </c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</row>
    <row r="332" spans="1:35">
      <c r="A332" s="134"/>
      <c r="B332" s="134"/>
      <c r="C332" s="134"/>
      <c r="D332" s="136">
        <f t="shared" si="105"/>
        <v>0</v>
      </c>
      <c r="E332" s="136">
        <f t="shared" si="105"/>
        <v>0</v>
      </c>
      <c r="F332" s="53">
        <f t="shared" si="106"/>
        <v>0</v>
      </c>
      <c r="G332" s="53">
        <f t="shared" si="106"/>
        <v>0</v>
      </c>
      <c r="H332" s="53">
        <f t="shared" si="109"/>
        <v>0</v>
      </c>
      <c r="I332" s="53">
        <f t="shared" si="110"/>
        <v>0</v>
      </c>
      <c r="J332" s="53">
        <f t="shared" si="111"/>
        <v>0</v>
      </c>
      <c r="K332" s="53">
        <f t="shared" si="112"/>
        <v>0</v>
      </c>
      <c r="L332" s="53">
        <f t="shared" si="113"/>
        <v>0</v>
      </c>
      <c r="M332" s="53">
        <f t="shared" ca="1" si="107"/>
        <v>-2.1983915171285819E-2</v>
      </c>
      <c r="N332" s="53">
        <f t="shared" ca="1" si="114"/>
        <v>0</v>
      </c>
      <c r="O332" s="137">
        <f t="shared" ca="1" si="115"/>
        <v>0</v>
      </c>
      <c r="P332" s="53">
        <f t="shared" ca="1" si="116"/>
        <v>0</v>
      </c>
      <c r="Q332" s="53">
        <f t="shared" ca="1" si="117"/>
        <v>0</v>
      </c>
      <c r="R332" s="12">
        <f t="shared" ca="1" si="108"/>
        <v>2.1983915171285819E-2</v>
      </c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</row>
    <row r="333" spans="1:35">
      <c r="A333" s="134"/>
      <c r="B333" s="134"/>
      <c r="C333" s="134"/>
      <c r="D333" s="136">
        <f>A333/A$18</f>
        <v>0</v>
      </c>
      <c r="E333" s="136">
        <f>B333/B$18</f>
        <v>0</v>
      </c>
      <c r="F333" s="53">
        <f>$C333*D333</f>
        <v>0</v>
      </c>
      <c r="G333" s="53">
        <f>$C333*E333</f>
        <v>0</v>
      </c>
      <c r="H333" s="53">
        <f>C333*D333*D333</f>
        <v>0</v>
      </c>
      <c r="I333" s="53">
        <f>C333*D333*D333*D333</f>
        <v>0</v>
      </c>
      <c r="J333" s="53">
        <f>C333*D333*D333*D333*D333</f>
        <v>0</v>
      </c>
      <c r="K333" s="53">
        <f>C333*E333*D333</f>
        <v>0</v>
      </c>
      <c r="L333" s="53">
        <f>C333*E333*D333*D333</f>
        <v>0</v>
      </c>
      <c r="M333" s="53">
        <f t="shared" ca="1" si="107"/>
        <v>-2.1983915171285819E-2</v>
      </c>
      <c r="N333" s="53">
        <f ca="1">C333*(M333-E333)^2</f>
        <v>0</v>
      </c>
      <c r="O333" s="137">
        <f ca="1">(C333*O$1-O$2*F333+O$3*H333)^2</f>
        <v>0</v>
      </c>
      <c r="P333" s="53">
        <f ca="1">(-C333*O$2+O$4*F333-O$5*H333)^2</f>
        <v>0</v>
      </c>
      <c r="Q333" s="53">
        <f ca="1">+(C333*O$3-F333*O$5+H333*O$6)^2</f>
        <v>0</v>
      </c>
      <c r="R333" s="12">
        <f t="shared" ca="1" si="108"/>
        <v>2.1983915171285819E-2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</row>
    <row r="334" spans="1:35">
      <c r="A334" s="12"/>
      <c r="B334" s="12"/>
      <c r="C334" s="134"/>
      <c r="D334" s="136">
        <f t="shared" ref="D334:E397" si="118">A334/A$18</f>
        <v>0</v>
      </c>
      <c r="E334" s="136">
        <f t="shared" si="118"/>
        <v>0</v>
      </c>
      <c r="F334" s="53">
        <f t="shared" ref="F334:G397" si="119">$C334*D334</f>
        <v>0</v>
      </c>
      <c r="G334" s="53">
        <f t="shared" si="119"/>
        <v>0</v>
      </c>
      <c r="H334" s="53">
        <f t="shared" ref="H334:H397" si="120">C334*D334*D334</f>
        <v>0</v>
      </c>
      <c r="I334" s="53">
        <f t="shared" ref="I334:I397" si="121">C334*D334*D334*D334</f>
        <v>0</v>
      </c>
      <c r="J334" s="53">
        <f t="shared" ref="J334:J397" si="122">C334*D334*D334*D334*D334</f>
        <v>0</v>
      </c>
      <c r="K334" s="53">
        <f t="shared" ref="K334:K397" si="123">C334*E334*D334</f>
        <v>0</v>
      </c>
      <c r="L334" s="53">
        <f t="shared" ref="L334:L397" si="124">C334*E334*D334*D334</f>
        <v>0</v>
      </c>
      <c r="M334" s="53">
        <f t="shared" ca="1" si="107"/>
        <v>-2.1983915171285819E-2</v>
      </c>
      <c r="N334" s="53">
        <f t="shared" ref="N334:N397" ca="1" si="125">C334*(M334-E334)^2</f>
        <v>0</v>
      </c>
      <c r="O334" s="137">
        <f t="shared" ref="O334:O397" ca="1" si="126">(C334*O$1-O$2*F334+O$3*H334)^2</f>
        <v>0</v>
      </c>
      <c r="P334" s="53">
        <f t="shared" ref="P334:P397" ca="1" si="127">(-C334*O$2+O$4*F334-O$5*H334)^2</f>
        <v>0</v>
      </c>
      <c r="Q334" s="53">
        <f t="shared" ref="Q334:Q397" ca="1" si="128">+(C334*O$3-F334*O$5+H334*O$6)^2</f>
        <v>0</v>
      </c>
      <c r="R334" s="12">
        <f t="shared" ca="1" si="108"/>
        <v>2.1983915171285819E-2</v>
      </c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</row>
    <row r="335" spans="1:35">
      <c r="A335" s="12"/>
      <c r="B335" s="12"/>
      <c r="C335" s="134"/>
      <c r="D335" s="136">
        <f t="shared" si="118"/>
        <v>0</v>
      </c>
      <c r="E335" s="136">
        <f t="shared" si="118"/>
        <v>0</v>
      </c>
      <c r="F335" s="53">
        <f t="shared" si="119"/>
        <v>0</v>
      </c>
      <c r="G335" s="53">
        <f t="shared" si="119"/>
        <v>0</v>
      </c>
      <c r="H335" s="53">
        <f t="shared" si="120"/>
        <v>0</v>
      </c>
      <c r="I335" s="53">
        <f t="shared" si="121"/>
        <v>0</v>
      </c>
      <c r="J335" s="53">
        <f t="shared" si="122"/>
        <v>0</v>
      </c>
      <c r="K335" s="53">
        <f t="shared" si="123"/>
        <v>0</v>
      </c>
      <c r="L335" s="53">
        <f t="shared" si="124"/>
        <v>0</v>
      </c>
      <c r="M335" s="53">
        <f t="shared" ca="1" si="107"/>
        <v>-2.1983915171285819E-2</v>
      </c>
      <c r="N335" s="53">
        <f t="shared" ca="1" si="125"/>
        <v>0</v>
      </c>
      <c r="O335" s="137">
        <f t="shared" ca="1" si="126"/>
        <v>0</v>
      </c>
      <c r="P335" s="53">
        <f t="shared" ca="1" si="127"/>
        <v>0</v>
      </c>
      <c r="Q335" s="53">
        <f t="shared" ca="1" si="128"/>
        <v>0</v>
      </c>
      <c r="R335" s="12">
        <f t="shared" ca="1" si="108"/>
        <v>2.1983915171285819E-2</v>
      </c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</row>
    <row r="336" spans="1:35">
      <c r="A336" s="12"/>
      <c r="B336" s="12"/>
      <c r="C336" s="134"/>
      <c r="D336" s="136">
        <f t="shared" si="118"/>
        <v>0</v>
      </c>
      <c r="E336" s="136">
        <f t="shared" si="118"/>
        <v>0</v>
      </c>
      <c r="F336" s="53">
        <f t="shared" si="119"/>
        <v>0</v>
      </c>
      <c r="G336" s="53">
        <f t="shared" si="119"/>
        <v>0</v>
      </c>
      <c r="H336" s="53">
        <f t="shared" si="120"/>
        <v>0</v>
      </c>
      <c r="I336" s="53">
        <f t="shared" si="121"/>
        <v>0</v>
      </c>
      <c r="J336" s="53">
        <f t="shared" si="122"/>
        <v>0</v>
      </c>
      <c r="K336" s="53">
        <f t="shared" si="123"/>
        <v>0</v>
      </c>
      <c r="L336" s="53">
        <f t="shared" si="124"/>
        <v>0</v>
      </c>
      <c r="M336" s="53">
        <f t="shared" ca="1" si="107"/>
        <v>-2.1983915171285819E-2</v>
      </c>
      <c r="N336" s="53">
        <f t="shared" ca="1" si="125"/>
        <v>0</v>
      </c>
      <c r="O336" s="137">
        <f t="shared" ca="1" si="126"/>
        <v>0</v>
      </c>
      <c r="P336" s="53">
        <f t="shared" ca="1" si="127"/>
        <v>0</v>
      </c>
      <c r="Q336" s="53">
        <f t="shared" ca="1" si="128"/>
        <v>0</v>
      </c>
      <c r="R336" s="12">
        <f t="shared" ca="1" si="108"/>
        <v>2.1983915171285819E-2</v>
      </c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</row>
    <row r="337" spans="1:35">
      <c r="A337" s="12"/>
      <c r="B337" s="12"/>
      <c r="C337" s="134"/>
      <c r="D337" s="136">
        <f t="shared" si="118"/>
        <v>0</v>
      </c>
      <c r="E337" s="136">
        <f t="shared" si="118"/>
        <v>0</v>
      </c>
      <c r="F337" s="53">
        <f t="shared" si="119"/>
        <v>0</v>
      </c>
      <c r="G337" s="53">
        <f t="shared" si="119"/>
        <v>0</v>
      </c>
      <c r="H337" s="53">
        <f t="shared" si="120"/>
        <v>0</v>
      </c>
      <c r="I337" s="53">
        <f t="shared" si="121"/>
        <v>0</v>
      </c>
      <c r="J337" s="53">
        <f t="shared" si="122"/>
        <v>0</v>
      </c>
      <c r="K337" s="53">
        <f t="shared" si="123"/>
        <v>0</v>
      </c>
      <c r="L337" s="53">
        <f t="shared" si="124"/>
        <v>0</v>
      </c>
      <c r="M337" s="53">
        <f t="shared" ca="1" si="107"/>
        <v>-2.1983915171285819E-2</v>
      </c>
      <c r="N337" s="53">
        <f t="shared" ca="1" si="125"/>
        <v>0</v>
      </c>
      <c r="O337" s="137">
        <f t="shared" ca="1" si="126"/>
        <v>0</v>
      </c>
      <c r="P337" s="53">
        <f t="shared" ca="1" si="127"/>
        <v>0</v>
      </c>
      <c r="Q337" s="53">
        <f t="shared" ca="1" si="128"/>
        <v>0</v>
      </c>
      <c r="R337" s="12">
        <f t="shared" ca="1" si="108"/>
        <v>2.1983915171285819E-2</v>
      </c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</row>
    <row r="338" spans="1:35">
      <c r="A338" s="12"/>
      <c r="B338" s="12"/>
      <c r="C338" s="134"/>
      <c r="D338" s="136">
        <f t="shared" si="118"/>
        <v>0</v>
      </c>
      <c r="E338" s="136">
        <f t="shared" si="118"/>
        <v>0</v>
      </c>
      <c r="F338" s="53">
        <f t="shared" si="119"/>
        <v>0</v>
      </c>
      <c r="G338" s="53">
        <f t="shared" si="119"/>
        <v>0</v>
      </c>
      <c r="H338" s="53">
        <f t="shared" si="120"/>
        <v>0</v>
      </c>
      <c r="I338" s="53">
        <f t="shared" si="121"/>
        <v>0</v>
      </c>
      <c r="J338" s="53">
        <f t="shared" si="122"/>
        <v>0</v>
      </c>
      <c r="K338" s="53">
        <f t="shared" si="123"/>
        <v>0</v>
      </c>
      <c r="L338" s="53">
        <f t="shared" si="124"/>
        <v>0</v>
      </c>
      <c r="M338" s="53">
        <f t="shared" ca="1" si="107"/>
        <v>-2.1983915171285819E-2</v>
      </c>
      <c r="N338" s="53">
        <f t="shared" ca="1" si="125"/>
        <v>0</v>
      </c>
      <c r="O338" s="137">
        <f t="shared" ca="1" si="126"/>
        <v>0</v>
      </c>
      <c r="P338" s="53">
        <f t="shared" ca="1" si="127"/>
        <v>0</v>
      </c>
      <c r="Q338" s="53">
        <f t="shared" ca="1" si="128"/>
        <v>0</v>
      </c>
      <c r="R338" s="12">
        <f t="shared" ca="1" si="108"/>
        <v>2.1983915171285819E-2</v>
      </c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</row>
    <row r="339" spans="1:35">
      <c r="A339" s="12"/>
      <c r="B339" s="12"/>
      <c r="C339" s="134"/>
      <c r="D339" s="136">
        <f t="shared" si="118"/>
        <v>0</v>
      </c>
      <c r="E339" s="136">
        <f t="shared" si="118"/>
        <v>0</v>
      </c>
      <c r="F339" s="53">
        <f t="shared" si="119"/>
        <v>0</v>
      </c>
      <c r="G339" s="53">
        <f t="shared" si="119"/>
        <v>0</v>
      </c>
      <c r="H339" s="53">
        <f t="shared" si="120"/>
        <v>0</v>
      </c>
      <c r="I339" s="53">
        <f t="shared" si="121"/>
        <v>0</v>
      </c>
      <c r="J339" s="53">
        <f t="shared" si="122"/>
        <v>0</v>
      </c>
      <c r="K339" s="53">
        <f t="shared" si="123"/>
        <v>0</v>
      </c>
      <c r="L339" s="53">
        <f t="shared" si="124"/>
        <v>0</v>
      </c>
      <c r="M339" s="53">
        <f t="shared" ref="M339:M402" ca="1" si="129">+E$4+E$5*D339+E$6*D339^2</f>
        <v>-2.1983915171285819E-2</v>
      </c>
      <c r="N339" s="53">
        <f t="shared" ca="1" si="125"/>
        <v>0</v>
      </c>
      <c r="O339" s="137">
        <f t="shared" ca="1" si="126"/>
        <v>0</v>
      </c>
      <c r="P339" s="53">
        <f t="shared" ca="1" si="127"/>
        <v>0</v>
      </c>
      <c r="Q339" s="53">
        <f t="shared" ca="1" si="128"/>
        <v>0</v>
      </c>
      <c r="R339" s="12">
        <f t="shared" ref="R339:R402" ca="1" si="130">+E339-M339</f>
        <v>2.1983915171285819E-2</v>
      </c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</row>
    <row r="340" spans="1:35">
      <c r="A340" s="12"/>
      <c r="B340" s="12"/>
      <c r="C340" s="134"/>
      <c r="D340" s="136">
        <f t="shared" si="118"/>
        <v>0</v>
      </c>
      <c r="E340" s="136">
        <f t="shared" si="118"/>
        <v>0</v>
      </c>
      <c r="F340" s="53">
        <f t="shared" si="119"/>
        <v>0</v>
      </c>
      <c r="G340" s="53">
        <f t="shared" si="119"/>
        <v>0</v>
      </c>
      <c r="H340" s="53">
        <f t="shared" si="120"/>
        <v>0</v>
      </c>
      <c r="I340" s="53">
        <f t="shared" si="121"/>
        <v>0</v>
      </c>
      <c r="J340" s="53">
        <f t="shared" si="122"/>
        <v>0</v>
      </c>
      <c r="K340" s="53">
        <f t="shared" si="123"/>
        <v>0</v>
      </c>
      <c r="L340" s="53">
        <f t="shared" si="124"/>
        <v>0</v>
      </c>
      <c r="M340" s="53">
        <f t="shared" ca="1" si="129"/>
        <v>-2.1983915171285819E-2</v>
      </c>
      <c r="N340" s="53">
        <f t="shared" ca="1" si="125"/>
        <v>0</v>
      </c>
      <c r="O340" s="137">
        <f t="shared" ca="1" si="126"/>
        <v>0</v>
      </c>
      <c r="P340" s="53">
        <f t="shared" ca="1" si="127"/>
        <v>0</v>
      </c>
      <c r="Q340" s="53">
        <f t="shared" ca="1" si="128"/>
        <v>0</v>
      </c>
      <c r="R340" s="12">
        <f t="shared" ca="1" si="130"/>
        <v>2.1983915171285819E-2</v>
      </c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</row>
    <row r="341" spans="1:35">
      <c r="A341" s="12"/>
      <c r="B341" s="12"/>
      <c r="C341" s="134"/>
      <c r="D341" s="136">
        <f t="shared" si="118"/>
        <v>0</v>
      </c>
      <c r="E341" s="136">
        <f t="shared" si="118"/>
        <v>0</v>
      </c>
      <c r="F341" s="53">
        <f t="shared" si="119"/>
        <v>0</v>
      </c>
      <c r="G341" s="53">
        <f t="shared" si="119"/>
        <v>0</v>
      </c>
      <c r="H341" s="53">
        <f t="shared" si="120"/>
        <v>0</v>
      </c>
      <c r="I341" s="53">
        <f t="shared" si="121"/>
        <v>0</v>
      </c>
      <c r="J341" s="53">
        <f t="shared" si="122"/>
        <v>0</v>
      </c>
      <c r="K341" s="53">
        <f t="shared" si="123"/>
        <v>0</v>
      </c>
      <c r="L341" s="53">
        <f t="shared" si="124"/>
        <v>0</v>
      </c>
      <c r="M341" s="53">
        <f t="shared" ca="1" si="129"/>
        <v>-2.1983915171285819E-2</v>
      </c>
      <c r="N341" s="53">
        <f t="shared" ca="1" si="125"/>
        <v>0</v>
      </c>
      <c r="O341" s="137">
        <f t="shared" ca="1" si="126"/>
        <v>0</v>
      </c>
      <c r="P341" s="53">
        <f t="shared" ca="1" si="127"/>
        <v>0</v>
      </c>
      <c r="Q341" s="53">
        <f t="shared" ca="1" si="128"/>
        <v>0</v>
      </c>
      <c r="R341" s="12">
        <f t="shared" ca="1" si="130"/>
        <v>2.1983915171285819E-2</v>
      </c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</row>
    <row r="342" spans="1:35">
      <c r="A342" s="12"/>
      <c r="B342" s="12"/>
      <c r="C342" s="134"/>
      <c r="D342" s="136">
        <f t="shared" si="118"/>
        <v>0</v>
      </c>
      <c r="E342" s="136">
        <f t="shared" si="118"/>
        <v>0</v>
      </c>
      <c r="F342" s="53">
        <f t="shared" si="119"/>
        <v>0</v>
      </c>
      <c r="G342" s="53">
        <f t="shared" si="119"/>
        <v>0</v>
      </c>
      <c r="H342" s="53">
        <f t="shared" si="120"/>
        <v>0</v>
      </c>
      <c r="I342" s="53">
        <f t="shared" si="121"/>
        <v>0</v>
      </c>
      <c r="J342" s="53">
        <f t="shared" si="122"/>
        <v>0</v>
      </c>
      <c r="K342" s="53">
        <f t="shared" si="123"/>
        <v>0</v>
      </c>
      <c r="L342" s="53">
        <f t="shared" si="124"/>
        <v>0</v>
      </c>
      <c r="M342" s="53">
        <f t="shared" ca="1" si="129"/>
        <v>-2.1983915171285819E-2</v>
      </c>
      <c r="N342" s="53">
        <f t="shared" ca="1" si="125"/>
        <v>0</v>
      </c>
      <c r="O342" s="137">
        <f t="shared" ca="1" si="126"/>
        <v>0</v>
      </c>
      <c r="P342" s="53">
        <f t="shared" ca="1" si="127"/>
        <v>0</v>
      </c>
      <c r="Q342" s="53">
        <f t="shared" ca="1" si="128"/>
        <v>0</v>
      </c>
      <c r="R342" s="12">
        <f t="shared" ca="1" si="130"/>
        <v>2.1983915171285819E-2</v>
      </c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</row>
    <row r="343" spans="1:35">
      <c r="A343" s="12"/>
      <c r="B343" s="12"/>
      <c r="C343" s="134"/>
      <c r="D343" s="136">
        <f t="shared" si="118"/>
        <v>0</v>
      </c>
      <c r="E343" s="136">
        <f t="shared" si="118"/>
        <v>0</v>
      </c>
      <c r="F343" s="53">
        <f t="shared" si="119"/>
        <v>0</v>
      </c>
      <c r="G343" s="53">
        <f t="shared" si="119"/>
        <v>0</v>
      </c>
      <c r="H343" s="53">
        <f t="shared" si="120"/>
        <v>0</v>
      </c>
      <c r="I343" s="53">
        <f t="shared" si="121"/>
        <v>0</v>
      </c>
      <c r="J343" s="53">
        <f t="shared" si="122"/>
        <v>0</v>
      </c>
      <c r="K343" s="53">
        <f t="shared" si="123"/>
        <v>0</v>
      </c>
      <c r="L343" s="53">
        <f t="shared" si="124"/>
        <v>0</v>
      </c>
      <c r="M343" s="53">
        <f t="shared" ca="1" si="129"/>
        <v>-2.1983915171285819E-2</v>
      </c>
      <c r="N343" s="53">
        <f t="shared" ca="1" si="125"/>
        <v>0</v>
      </c>
      <c r="O343" s="137">
        <f t="shared" ca="1" si="126"/>
        <v>0</v>
      </c>
      <c r="P343" s="53">
        <f t="shared" ca="1" si="127"/>
        <v>0</v>
      </c>
      <c r="Q343" s="53">
        <f t="shared" ca="1" si="128"/>
        <v>0</v>
      </c>
      <c r="R343" s="12">
        <f t="shared" ca="1" si="130"/>
        <v>2.1983915171285819E-2</v>
      </c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</row>
    <row r="344" spans="1:35">
      <c r="A344" s="12"/>
      <c r="B344" s="12"/>
      <c r="C344" s="134"/>
      <c r="D344" s="136">
        <f t="shared" si="118"/>
        <v>0</v>
      </c>
      <c r="E344" s="136">
        <f t="shared" si="118"/>
        <v>0</v>
      </c>
      <c r="F344" s="53">
        <f t="shared" si="119"/>
        <v>0</v>
      </c>
      <c r="G344" s="53">
        <f t="shared" si="119"/>
        <v>0</v>
      </c>
      <c r="H344" s="53">
        <f t="shared" si="120"/>
        <v>0</v>
      </c>
      <c r="I344" s="53">
        <f t="shared" si="121"/>
        <v>0</v>
      </c>
      <c r="J344" s="53">
        <f t="shared" si="122"/>
        <v>0</v>
      </c>
      <c r="K344" s="53">
        <f t="shared" si="123"/>
        <v>0</v>
      </c>
      <c r="L344" s="53">
        <f t="shared" si="124"/>
        <v>0</v>
      </c>
      <c r="M344" s="53">
        <f t="shared" ca="1" si="129"/>
        <v>-2.1983915171285819E-2</v>
      </c>
      <c r="N344" s="53">
        <f t="shared" ca="1" si="125"/>
        <v>0</v>
      </c>
      <c r="O344" s="137">
        <f t="shared" ca="1" si="126"/>
        <v>0</v>
      </c>
      <c r="P344" s="53">
        <f t="shared" ca="1" si="127"/>
        <v>0</v>
      </c>
      <c r="Q344" s="53">
        <f t="shared" ca="1" si="128"/>
        <v>0</v>
      </c>
      <c r="R344" s="12">
        <f t="shared" ca="1" si="130"/>
        <v>2.1983915171285819E-2</v>
      </c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</row>
    <row r="345" spans="1:35">
      <c r="A345" s="12"/>
      <c r="B345" s="12"/>
      <c r="C345" s="134"/>
      <c r="D345" s="136">
        <f t="shared" si="118"/>
        <v>0</v>
      </c>
      <c r="E345" s="136">
        <f t="shared" si="118"/>
        <v>0</v>
      </c>
      <c r="F345" s="53">
        <f t="shared" si="119"/>
        <v>0</v>
      </c>
      <c r="G345" s="53">
        <f t="shared" si="119"/>
        <v>0</v>
      </c>
      <c r="H345" s="53">
        <f t="shared" si="120"/>
        <v>0</v>
      </c>
      <c r="I345" s="53">
        <f t="shared" si="121"/>
        <v>0</v>
      </c>
      <c r="J345" s="53">
        <f t="shared" si="122"/>
        <v>0</v>
      </c>
      <c r="K345" s="53">
        <f t="shared" si="123"/>
        <v>0</v>
      </c>
      <c r="L345" s="53">
        <f t="shared" si="124"/>
        <v>0</v>
      </c>
      <c r="M345" s="53">
        <f t="shared" ca="1" si="129"/>
        <v>-2.1983915171285819E-2</v>
      </c>
      <c r="N345" s="53">
        <f t="shared" ca="1" si="125"/>
        <v>0</v>
      </c>
      <c r="O345" s="137">
        <f t="shared" ca="1" si="126"/>
        <v>0</v>
      </c>
      <c r="P345" s="53">
        <f t="shared" ca="1" si="127"/>
        <v>0</v>
      </c>
      <c r="Q345" s="53">
        <f t="shared" ca="1" si="128"/>
        <v>0</v>
      </c>
      <c r="R345" s="12">
        <f t="shared" ca="1" si="130"/>
        <v>2.1983915171285819E-2</v>
      </c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</row>
    <row r="346" spans="1:35">
      <c r="A346" s="12"/>
      <c r="B346" s="12"/>
      <c r="C346" s="134"/>
      <c r="D346" s="136">
        <f t="shared" si="118"/>
        <v>0</v>
      </c>
      <c r="E346" s="136">
        <f t="shared" si="118"/>
        <v>0</v>
      </c>
      <c r="F346" s="53">
        <f t="shared" si="119"/>
        <v>0</v>
      </c>
      <c r="G346" s="53">
        <f t="shared" si="119"/>
        <v>0</v>
      </c>
      <c r="H346" s="53">
        <f t="shared" si="120"/>
        <v>0</v>
      </c>
      <c r="I346" s="53">
        <f t="shared" si="121"/>
        <v>0</v>
      </c>
      <c r="J346" s="53">
        <f t="shared" si="122"/>
        <v>0</v>
      </c>
      <c r="K346" s="53">
        <f t="shared" si="123"/>
        <v>0</v>
      </c>
      <c r="L346" s="53">
        <f t="shared" si="124"/>
        <v>0</v>
      </c>
      <c r="M346" s="53">
        <f t="shared" ca="1" si="129"/>
        <v>-2.1983915171285819E-2</v>
      </c>
      <c r="N346" s="53">
        <f t="shared" ca="1" si="125"/>
        <v>0</v>
      </c>
      <c r="O346" s="137">
        <f t="shared" ca="1" si="126"/>
        <v>0</v>
      </c>
      <c r="P346" s="53">
        <f t="shared" ca="1" si="127"/>
        <v>0</v>
      </c>
      <c r="Q346" s="53">
        <f t="shared" ca="1" si="128"/>
        <v>0</v>
      </c>
      <c r="R346" s="12">
        <f t="shared" ca="1" si="130"/>
        <v>2.1983915171285819E-2</v>
      </c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</row>
    <row r="347" spans="1:35">
      <c r="A347" s="12"/>
      <c r="B347" s="12"/>
      <c r="C347" s="134"/>
      <c r="D347" s="136">
        <f t="shared" si="118"/>
        <v>0</v>
      </c>
      <c r="E347" s="136">
        <f t="shared" si="118"/>
        <v>0</v>
      </c>
      <c r="F347" s="53">
        <f t="shared" si="119"/>
        <v>0</v>
      </c>
      <c r="G347" s="53">
        <f t="shared" si="119"/>
        <v>0</v>
      </c>
      <c r="H347" s="53">
        <f t="shared" si="120"/>
        <v>0</v>
      </c>
      <c r="I347" s="53">
        <f t="shared" si="121"/>
        <v>0</v>
      </c>
      <c r="J347" s="53">
        <f t="shared" si="122"/>
        <v>0</v>
      </c>
      <c r="K347" s="53">
        <f t="shared" si="123"/>
        <v>0</v>
      </c>
      <c r="L347" s="53">
        <f t="shared" si="124"/>
        <v>0</v>
      </c>
      <c r="M347" s="53">
        <f t="shared" ca="1" si="129"/>
        <v>-2.1983915171285819E-2</v>
      </c>
      <c r="N347" s="53">
        <f t="shared" ca="1" si="125"/>
        <v>0</v>
      </c>
      <c r="O347" s="137">
        <f t="shared" ca="1" si="126"/>
        <v>0</v>
      </c>
      <c r="P347" s="53">
        <f t="shared" ca="1" si="127"/>
        <v>0</v>
      </c>
      <c r="Q347" s="53">
        <f t="shared" ca="1" si="128"/>
        <v>0</v>
      </c>
      <c r="R347" s="12">
        <f t="shared" ca="1" si="130"/>
        <v>2.1983915171285819E-2</v>
      </c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</row>
    <row r="348" spans="1:35">
      <c r="A348" s="12"/>
      <c r="B348" s="12"/>
      <c r="C348" s="134"/>
      <c r="D348" s="136">
        <f t="shared" si="118"/>
        <v>0</v>
      </c>
      <c r="E348" s="136">
        <f t="shared" si="118"/>
        <v>0</v>
      </c>
      <c r="F348" s="53">
        <f t="shared" si="119"/>
        <v>0</v>
      </c>
      <c r="G348" s="53">
        <f t="shared" si="119"/>
        <v>0</v>
      </c>
      <c r="H348" s="53">
        <f t="shared" si="120"/>
        <v>0</v>
      </c>
      <c r="I348" s="53">
        <f t="shared" si="121"/>
        <v>0</v>
      </c>
      <c r="J348" s="53">
        <f t="shared" si="122"/>
        <v>0</v>
      </c>
      <c r="K348" s="53">
        <f t="shared" si="123"/>
        <v>0</v>
      </c>
      <c r="L348" s="53">
        <f t="shared" si="124"/>
        <v>0</v>
      </c>
      <c r="M348" s="53">
        <f t="shared" ca="1" si="129"/>
        <v>-2.1983915171285819E-2</v>
      </c>
      <c r="N348" s="53">
        <f t="shared" ca="1" si="125"/>
        <v>0</v>
      </c>
      <c r="O348" s="137">
        <f t="shared" ca="1" si="126"/>
        <v>0</v>
      </c>
      <c r="P348" s="53">
        <f t="shared" ca="1" si="127"/>
        <v>0</v>
      </c>
      <c r="Q348" s="53">
        <f t="shared" ca="1" si="128"/>
        <v>0</v>
      </c>
      <c r="R348" s="12">
        <f t="shared" ca="1" si="130"/>
        <v>2.1983915171285819E-2</v>
      </c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</row>
    <row r="349" spans="1:35">
      <c r="A349" s="12"/>
      <c r="B349" s="12"/>
      <c r="C349" s="134"/>
      <c r="D349" s="136">
        <f t="shared" si="118"/>
        <v>0</v>
      </c>
      <c r="E349" s="136">
        <f t="shared" si="118"/>
        <v>0</v>
      </c>
      <c r="F349" s="53">
        <f t="shared" si="119"/>
        <v>0</v>
      </c>
      <c r="G349" s="53">
        <f t="shared" si="119"/>
        <v>0</v>
      </c>
      <c r="H349" s="53">
        <f t="shared" si="120"/>
        <v>0</v>
      </c>
      <c r="I349" s="53">
        <f t="shared" si="121"/>
        <v>0</v>
      </c>
      <c r="J349" s="53">
        <f t="shared" si="122"/>
        <v>0</v>
      </c>
      <c r="K349" s="53">
        <f t="shared" si="123"/>
        <v>0</v>
      </c>
      <c r="L349" s="53">
        <f t="shared" si="124"/>
        <v>0</v>
      </c>
      <c r="M349" s="53">
        <f t="shared" ca="1" si="129"/>
        <v>-2.1983915171285819E-2</v>
      </c>
      <c r="N349" s="53">
        <f t="shared" ca="1" si="125"/>
        <v>0</v>
      </c>
      <c r="O349" s="137">
        <f t="shared" ca="1" si="126"/>
        <v>0</v>
      </c>
      <c r="P349" s="53">
        <f t="shared" ca="1" si="127"/>
        <v>0</v>
      </c>
      <c r="Q349" s="53">
        <f t="shared" ca="1" si="128"/>
        <v>0</v>
      </c>
      <c r="R349" s="12">
        <f t="shared" ca="1" si="130"/>
        <v>2.1983915171285819E-2</v>
      </c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</row>
    <row r="350" spans="1:35">
      <c r="A350" s="12"/>
      <c r="B350" s="12"/>
      <c r="C350" s="134"/>
      <c r="D350" s="136">
        <f t="shared" si="118"/>
        <v>0</v>
      </c>
      <c r="E350" s="136">
        <f t="shared" si="118"/>
        <v>0</v>
      </c>
      <c r="F350" s="53">
        <f t="shared" si="119"/>
        <v>0</v>
      </c>
      <c r="G350" s="53">
        <f t="shared" si="119"/>
        <v>0</v>
      </c>
      <c r="H350" s="53">
        <f t="shared" si="120"/>
        <v>0</v>
      </c>
      <c r="I350" s="53">
        <f t="shared" si="121"/>
        <v>0</v>
      </c>
      <c r="J350" s="53">
        <f t="shared" si="122"/>
        <v>0</v>
      </c>
      <c r="K350" s="53">
        <f t="shared" si="123"/>
        <v>0</v>
      </c>
      <c r="L350" s="53">
        <f t="shared" si="124"/>
        <v>0</v>
      </c>
      <c r="M350" s="53">
        <f t="shared" ca="1" si="129"/>
        <v>-2.1983915171285819E-2</v>
      </c>
      <c r="N350" s="53">
        <f t="shared" ca="1" si="125"/>
        <v>0</v>
      </c>
      <c r="O350" s="137">
        <f t="shared" ca="1" si="126"/>
        <v>0</v>
      </c>
      <c r="P350" s="53">
        <f t="shared" ca="1" si="127"/>
        <v>0</v>
      </c>
      <c r="Q350" s="53">
        <f t="shared" ca="1" si="128"/>
        <v>0</v>
      </c>
      <c r="R350" s="12">
        <f t="shared" ca="1" si="130"/>
        <v>2.1983915171285819E-2</v>
      </c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</row>
    <row r="351" spans="1:35">
      <c r="A351" s="12"/>
      <c r="B351" s="12"/>
      <c r="C351" s="134"/>
      <c r="D351" s="136">
        <f t="shared" si="118"/>
        <v>0</v>
      </c>
      <c r="E351" s="136">
        <f t="shared" si="118"/>
        <v>0</v>
      </c>
      <c r="F351" s="53">
        <f t="shared" si="119"/>
        <v>0</v>
      </c>
      <c r="G351" s="53">
        <f t="shared" si="119"/>
        <v>0</v>
      </c>
      <c r="H351" s="53">
        <f t="shared" si="120"/>
        <v>0</v>
      </c>
      <c r="I351" s="53">
        <f t="shared" si="121"/>
        <v>0</v>
      </c>
      <c r="J351" s="53">
        <f t="shared" si="122"/>
        <v>0</v>
      </c>
      <c r="K351" s="53">
        <f t="shared" si="123"/>
        <v>0</v>
      </c>
      <c r="L351" s="53">
        <f t="shared" si="124"/>
        <v>0</v>
      </c>
      <c r="M351" s="53">
        <f t="shared" ca="1" si="129"/>
        <v>-2.1983915171285819E-2</v>
      </c>
      <c r="N351" s="53">
        <f t="shared" ca="1" si="125"/>
        <v>0</v>
      </c>
      <c r="O351" s="137">
        <f t="shared" ca="1" si="126"/>
        <v>0</v>
      </c>
      <c r="P351" s="53">
        <f t="shared" ca="1" si="127"/>
        <v>0</v>
      </c>
      <c r="Q351" s="53">
        <f t="shared" ca="1" si="128"/>
        <v>0</v>
      </c>
      <c r="R351" s="12">
        <f t="shared" ca="1" si="130"/>
        <v>2.1983915171285819E-2</v>
      </c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</row>
    <row r="352" spans="1:35">
      <c r="A352" s="12"/>
      <c r="B352" s="12"/>
      <c r="C352" s="134"/>
      <c r="D352" s="136">
        <f t="shared" si="118"/>
        <v>0</v>
      </c>
      <c r="E352" s="136">
        <f t="shared" si="118"/>
        <v>0</v>
      </c>
      <c r="F352" s="53">
        <f t="shared" si="119"/>
        <v>0</v>
      </c>
      <c r="G352" s="53">
        <f t="shared" si="119"/>
        <v>0</v>
      </c>
      <c r="H352" s="53">
        <f t="shared" si="120"/>
        <v>0</v>
      </c>
      <c r="I352" s="53">
        <f t="shared" si="121"/>
        <v>0</v>
      </c>
      <c r="J352" s="53">
        <f t="shared" si="122"/>
        <v>0</v>
      </c>
      <c r="K352" s="53">
        <f t="shared" si="123"/>
        <v>0</v>
      </c>
      <c r="L352" s="53">
        <f t="shared" si="124"/>
        <v>0</v>
      </c>
      <c r="M352" s="53">
        <f t="shared" ca="1" si="129"/>
        <v>-2.1983915171285819E-2</v>
      </c>
      <c r="N352" s="53">
        <f t="shared" ca="1" si="125"/>
        <v>0</v>
      </c>
      <c r="O352" s="137">
        <f t="shared" ca="1" si="126"/>
        <v>0</v>
      </c>
      <c r="P352" s="53">
        <f t="shared" ca="1" si="127"/>
        <v>0</v>
      </c>
      <c r="Q352" s="53">
        <f t="shared" ca="1" si="128"/>
        <v>0</v>
      </c>
      <c r="R352" s="12">
        <f t="shared" ca="1" si="130"/>
        <v>2.1983915171285819E-2</v>
      </c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</row>
    <row r="353" spans="1:35">
      <c r="A353" s="12"/>
      <c r="B353" s="12"/>
      <c r="C353" s="134"/>
      <c r="D353" s="136">
        <f t="shared" si="118"/>
        <v>0</v>
      </c>
      <c r="E353" s="136">
        <f t="shared" si="118"/>
        <v>0</v>
      </c>
      <c r="F353" s="53">
        <f t="shared" si="119"/>
        <v>0</v>
      </c>
      <c r="G353" s="53">
        <f t="shared" si="119"/>
        <v>0</v>
      </c>
      <c r="H353" s="53">
        <f t="shared" si="120"/>
        <v>0</v>
      </c>
      <c r="I353" s="53">
        <f t="shared" si="121"/>
        <v>0</v>
      </c>
      <c r="J353" s="53">
        <f t="shared" si="122"/>
        <v>0</v>
      </c>
      <c r="K353" s="53">
        <f t="shared" si="123"/>
        <v>0</v>
      </c>
      <c r="L353" s="53">
        <f t="shared" si="124"/>
        <v>0</v>
      </c>
      <c r="M353" s="53">
        <f t="shared" ca="1" si="129"/>
        <v>-2.1983915171285819E-2</v>
      </c>
      <c r="N353" s="53">
        <f t="shared" ca="1" si="125"/>
        <v>0</v>
      </c>
      <c r="O353" s="137">
        <f t="shared" ca="1" si="126"/>
        <v>0</v>
      </c>
      <c r="P353" s="53">
        <f t="shared" ca="1" si="127"/>
        <v>0</v>
      </c>
      <c r="Q353" s="53">
        <f t="shared" ca="1" si="128"/>
        <v>0</v>
      </c>
      <c r="R353" s="12">
        <f t="shared" ca="1" si="130"/>
        <v>2.1983915171285819E-2</v>
      </c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</row>
    <row r="354" spans="1:35">
      <c r="A354" s="12"/>
      <c r="B354" s="12"/>
      <c r="C354" s="134"/>
      <c r="D354" s="136">
        <f t="shared" si="118"/>
        <v>0</v>
      </c>
      <c r="E354" s="136">
        <f t="shared" si="118"/>
        <v>0</v>
      </c>
      <c r="F354" s="53">
        <f t="shared" si="119"/>
        <v>0</v>
      </c>
      <c r="G354" s="53">
        <f t="shared" si="119"/>
        <v>0</v>
      </c>
      <c r="H354" s="53">
        <f t="shared" si="120"/>
        <v>0</v>
      </c>
      <c r="I354" s="53">
        <f t="shared" si="121"/>
        <v>0</v>
      </c>
      <c r="J354" s="53">
        <f t="shared" si="122"/>
        <v>0</v>
      </c>
      <c r="K354" s="53">
        <f t="shared" si="123"/>
        <v>0</v>
      </c>
      <c r="L354" s="53">
        <f t="shared" si="124"/>
        <v>0</v>
      </c>
      <c r="M354" s="53">
        <f t="shared" ca="1" si="129"/>
        <v>-2.1983915171285819E-2</v>
      </c>
      <c r="N354" s="53">
        <f t="shared" ca="1" si="125"/>
        <v>0</v>
      </c>
      <c r="O354" s="137">
        <f t="shared" ca="1" si="126"/>
        <v>0</v>
      </c>
      <c r="P354" s="53">
        <f t="shared" ca="1" si="127"/>
        <v>0</v>
      </c>
      <c r="Q354" s="53">
        <f t="shared" ca="1" si="128"/>
        <v>0</v>
      </c>
      <c r="R354" s="12">
        <f t="shared" ca="1" si="130"/>
        <v>2.1983915171285819E-2</v>
      </c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</row>
    <row r="355" spans="1:35">
      <c r="A355" s="12"/>
      <c r="B355" s="12"/>
      <c r="C355" s="134"/>
      <c r="D355" s="136">
        <f t="shared" si="118"/>
        <v>0</v>
      </c>
      <c r="E355" s="136">
        <f t="shared" si="118"/>
        <v>0</v>
      </c>
      <c r="F355" s="53">
        <f t="shared" si="119"/>
        <v>0</v>
      </c>
      <c r="G355" s="53">
        <f t="shared" si="119"/>
        <v>0</v>
      </c>
      <c r="H355" s="53">
        <f t="shared" si="120"/>
        <v>0</v>
      </c>
      <c r="I355" s="53">
        <f t="shared" si="121"/>
        <v>0</v>
      </c>
      <c r="J355" s="53">
        <f t="shared" si="122"/>
        <v>0</v>
      </c>
      <c r="K355" s="53">
        <f t="shared" si="123"/>
        <v>0</v>
      </c>
      <c r="L355" s="53">
        <f t="shared" si="124"/>
        <v>0</v>
      </c>
      <c r="M355" s="53">
        <f t="shared" ca="1" si="129"/>
        <v>-2.1983915171285819E-2</v>
      </c>
      <c r="N355" s="53">
        <f t="shared" ca="1" si="125"/>
        <v>0</v>
      </c>
      <c r="O355" s="137">
        <f t="shared" ca="1" si="126"/>
        <v>0</v>
      </c>
      <c r="P355" s="53">
        <f t="shared" ca="1" si="127"/>
        <v>0</v>
      </c>
      <c r="Q355" s="53">
        <f t="shared" ca="1" si="128"/>
        <v>0</v>
      </c>
      <c r="R355" s="12">
        <f t="shared" ca="1" si="130"/>
        <v>2.1983915171285819E-2</v>
      </c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</row>
    <row r="356" spans="1:35">
      <c r="A356" s="12"/>
      <c r="B356" s="12"/>
      <c r="C356" s="134"/>
      <c r="D356" s="136">
        <f t="shared" si="118"/>
        <v>0</v>
      </c>
      <c r="E356" s="136">
        <f t="shared" si="118"/>
        <v>0</v>
      </c>
      <c r="F356" s="53">
        <f t="shared" si="119"/>
        <v>0</v>
      </c>
      <c r="G356" s="53">
        <f t="shared" si="119"/>
        <v>0</v>
      </c>
      <c r="H356" s="53">
        <f t="shared" si="120"/>
        <v>0</v>
      </c>
      <c r="I356" s="53">
        <f t="shared" si="121"/>
        <v>0</v>
      </c>
      <c r="J356" s="53">
        <f t="shared" si="122"/>
        <v>0</v>
      </c>
      <c r="K356" s="53">
        <f t="shared" si="123"/>
        <v>0</v>
      </c>
      <c r="L356" s="53">
        <f t="shared" si="124"/>
        <v>0</v>
      </c>
      <c r="M356" s="53">
        <f t="shared" ca="1" si="129"/>
        <v>-2.1983915171285819E-2</v>
      </c>
      <c r="N356" s="53">
        <f t="shared" ca="1" si="125"/>
        <v>0</v>
      </c>
      <c r="O356" s="137">
        <f t="shared" ca="1" si="126"/>
        <v>0</v>
      </c>
      <c r="P356" s="53">
        <f t="shared" ca="1" si="127"/>
        <v>0</v>
      </c>
      <c r="Q356" s="53">
        <f t="shared" ca="1" si="128"/>
        <v>0</v>
      </c>
      <c r="R356" s="12">
        <f t="shared" ca="1" si="130"/>
        <v>2.1983915171285819E-2</v>
      </c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</row>
    <row r="357" spans="1:35">
      <c r="A357" s="12"/>
      <c r="B357" s="12"/>
      <c r="C357" s="134"/>
      <c r="D357" s="136">
        <f t="shared" si="118"/>
        <v>0</v>
      </c>
      <c r="E357" s="136">
        <f t="shared" si="118"/>
        <v>0</v>
      </c>
      <c r="F357" s="53">
        <f t="shared" si="119"/>
        <v>0</v>
      </c>
      <c r="G357" s="53">
        <f t="shared" si="119"/>
        <v>0</v>
      </c>
      <c r="H357" s="53">
        <f t="shared" si="120"/>
        <v>0</v>
      </c>
      <c r="I357" s="53">
        <f t="shared" si="121"/>
        <v>0</v>
      </c>
      <c r="J357" s="53">
        <f t="shared" si="122"/>
        <v>0</v>
      </c>
      <c r="K357" s="53">
        <f t="shared" si="123"/>
        <v>0</v>
      </c>
      <c r="L357" s="53">
        <f t="shared" si="124"/>
        <v>0</v>
      </c>
      <c r="M357" s="53">
        <f t="shared" ca="1" si="129"/>
        <v>-2.1983915171285819E-2</v>
      </c>
      <c r="N357" s="53">
        <f t="shared" ca="1" si="125"/>
        <v>0</v>
      </c>
      <c r="O357" s="137">
        <f t="shared" ca="1" si="126"/>
        <v>0</v>
      </c>
      <c r="P357" s="53">
        <f t="shared" ca="1" si="127"/>
        <v>0</v>
      </c>
      <c r="Q357" s="53">
        <f t="shared" ca="1" si="128"/>
        <v>0</v>
      </c>
      <c r="R357" s="12">
        <f t="shared" ca="1" si="130"/>
        <v>2.1983915171285819E-2</v>
      </c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</row>
    <row r="358" spans="1:35">
      <c r="A358" s="12"/>
      <c r="B358" s="12"/>
      <c r="C358" s="134"/>
      <c r="D358" s="136">
        <f t="shared" si="118"/>
        <v>0</v>
      </c>
      <c r="E358" s="136">
        <f t="shared" si="118"/>
        <v>0</v>
      </c>
      <c r="F358" s="53">
        <f t="shared" si="119"/>
        <v>0</v>
      </c>
      <c r="G358" s="53">
        <f t="shared" si="119"/>
        <v>0</v>
      </c>
      <c r="H358" s="53">
        <f t="shared" si="120"/>
        <v>0</v>
      </c>
      <c r="I358" s="53">
        <f t="shared" si="121"/>
        <v>0</v>
      </c>
      <c r="J358" s="53">
        <f t="shared" si="122"/>
        <v>0</v>
      </c>
      <c r="K358" s="53">
        <f t="shared" si="123"/>
        <v>0</v>
      </c>
      <c r="L358" s="53">
        <f t="shared" si="124"/>
        <v>0</v>
      </c>
      <c r="M358" s="53">
        <f t="shared" ca="1" si="129"/>
        <v>-2.1983915171285819E-2</v>
      </c>
      <c r="N358" s="53">
        <f t="shared" ca="1" si="125"/>
        <v>0</v>
      </c>
      <c r="O358" s="137">
        <f t="shared" ca="1" si="126"/>
        <v>0</v>
      </c>
      <c r="P358" s="53">
        <f t="shared" ca="1" si="127"/>
        <v>0</v>
      </c>
      <c r="Q358" s="53">
        <f t="shared" ca="1" si="128"/>
        <v>0</v>
      </c>
      <c r="R358" s="12">
        <f t="shared" ca="1" si="130"/>
        <v>2.1983915171285819E-2</v>
      </c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</row>
    <row r="359" spans="1:35">
      <c r="A359" s="12"/>
      <c r="B359" s="12"/>
      <c r="C359" s="134"/>
      <c r="D359" s="136">
        <f t="shared" si="118"/>
        <v>0</v>
      </c>
      <c r="E359" s="136">
        <f t="shared" si="118"/>
        <v>0</v>
      </c>
      <c r="F359" s="53">
        <f t="shared" si="119"/>
        <v>0</v>
      </c>
      <c r="G359" s="53">
        <f t="shared" si="119"/>
        <v>0</v>
      </c>
      <c r="H359" s="53">
        <f t="shared" si="120"/>
        <v>0</v>
      </c>
      <c r="I359" s="53">
        <f t="shared" si="121"/>
        <v>0</v>
      </c>
      <c r="J359" s="53">
        <f t="shared" si="122"/>
        <v>0</v>
      </c>
      <c r="K359" s="53">
        <f t="shared" si="123"/>
        <v>0</v>
      </c>
      <c r="L359" s="53">
        <f t="shared" si="124"/>
        <v>0</v>
      </c>
      <c r="M359" s="53">
        <f t="shared" ca="1" si="129"/>
        <v>-2.1983915171285819E-2</v>
      </c>
      <c r="N359" s="53">
        <f t="shared" ca="1" si="125"/>
        <v>0</v>
      </c>
      <c r="O359" s="137">
        <f t="shared" ca="1" si="126"/>
        <v>0</v>
      </c>
      <c r="P359" s="53">
        <f t="shared" ca="1" si="127"/>
        <v>0</v>
      </c>
      <c r="Q359" s="53">
        <f t="shared" ca="1" si="128"/>
        <v>0</v>
      </c>
      <c r="R359" s="12">
        <f t="shared" ca="1" si="130"/>
        <v>2.1983915171285819E-2</v>
      </c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</row>
    <row r="360" spans="1:35">
      <c r="A360" s="12"/>
      <c r="B360" s="12"/>
      <c r="C360" s="134"/>
      <c r="D360" s="136">
        <f t="shared" si="118"/>
        <v>0</v>
      </c>
      <c r="E360" s="136">
        <f t="shared" si="118"/>
        <v>0</v>
      </c>
      <c r="F360" s="53">
        <f t="shared" si="119"/>
        <v>0</v>
      </c>
      <c r="G360" s="53">
        <f t="shared" si="119"/>
        <v>0</v>
      </c>
      <c r="H360" s="53">
        <f t="shared" si="120"/>
        <v>0</v>
      </c>
      <c r="I360" s="53">
        <f t="shared" si="121"/>
        <v>0</v>
      </c>
      <c r="J360" s="53">
        <f t="shared" si="122"/>
        <v>0</v>
      </c>
      <c r="K360" s="53">
        <f t="shared" si="123"/>
        <v>0</v>
      </c>
      <c r="L360" s="53">
        <f t="shared" si="124"/>
        <v>0</v>
      </c>
      <c r="M360" s="53">
        <f t="shared" ca="1" si="129"/>
        <v>-2.1983915171285819E-2</v>
      </c>
      <c r="N360" s="53">
        <f t="shared" ca="1" si="125"/>
        <v>0</v>
      </c>
      <c r="O360" s="137">
        <f t="shared" ca="1" si="126"/>
        <v>0</v>
      </c>
      <c r="P360" s="53">
        <f t="shared" ca="1" si="127"/>
        <v>0</v>
      </c>
      <c r="Q360" s="53">
        <f t="shared" ca="1" si="128"/>
        <v>0</v>
      </c>
      <c r="R360" s="12">
        <f t="shared" ca="1" si="130"/>
        <v>2.1983915171285819E-2</v>
      </c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</row>
    <row r="361" spans="1:35">
      <c r="A361" s="12"/>
      <c r="B361" s="12"/>
      <c r="C361" s="134"/>
      <c r="D361" s="136">
        <f t="shared" si="118"/>
        <v>0</v>
      </c>
      <c r="E361" s="136">
        <f t="shared" si="118"/>
        <v>0</v>
      </c>
      <c r="F361" s="53">
        <f t="shared" si="119"/>
        <v>0</v>
      </c>
      <c r="G361" s="53">
        <f t="shared" si="119"/>
        <v>0</v>
      </c>
      <c r="H361" s="53">
        <f t="shared" si="120"/>
        <v>0</v>
      </c>
      <c r="I361" s="53">
        <f t="shared" si="121"/>
        <v>0</v>
      </c>
      <c r="J361" s="53">
        <f t="shared" si="122"/>
        <v>0</v>
      </c>
      <c r="K361" s="53">
        <f t="shared" si="123"/>
        <v>0</v>
      </c>
      <c r="L361" s="53">
        <f t="shared" si="124"/>
        <v>0</v>
      </c>
      <c r="M361" s="53">
        <f t="shared" ca="1" si="129"/>
        <v>-2.1983915171285819E-2</v>
      </c>
      <c r="N361" s="53">
        <f t="shared" ca="1" si="125"/>
        <v>0</v>
      </c>
      <c r="O361" s="137">
        <f t="shared" ca="1" si="126"/>
        <v>0</v>
      </c>
      <c r="P361" s="53">
        <f t="shared" ca="1" si="127"/>
        <v>0</v>
      </c>
      <c r="Q361" s="53">
        <f t="shared" ca="1" si="128"/>
        <v>0</v>
      </c>
      <c r="R361" s="12">
        <f t="shared" ca="1" si="130"/>
        <v>2.1983915171285819E-2</v>
      </c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</row>
    <row r="362" spans="1:35">
      <c r="A362" s="12"/>
      <c r="B362" s="12"/>
      <c r="C362" s="134"/>
      <c r="D362" s="136">
        <f t="shared" si="118"/>
        <v>0</v>
      </c>
      <c r="E362" s="136">
        <f t="shared" si="118"/>
        <v>0</v>
      </c>
      <c r="F362" s="53">
        <f t="shared" si="119"/>
        <v>0</v>
      </c>
      <c r="G362" s="53">
        <f t="shared" si="119"/>
        <v>0</v>
      </c>
      <c r="H362" s="53">
        <f t="shared" si="120"/>
        <v>0</v>
      </c>
      <c r="I362" s="53">
        <f t="shared" si="121"/>
        <v>0</v>
      </c>
      <c r="J362" s="53">
        <f t="shared" si="122"/>
        <v>0</v>
      </c>
      <c r="K362" s="53">
        <f t="shared" si="123"/>
        <v>0</v>
      </c>
      <c r="L362" s="53">
        <f t="shared" si="124"/>
        <v>0</v>
      </c>
      <c r="M362" s="53">
        <f t="shared" ca="1" si="129"/>
        <v>-2.1983915171285819E-2</v>
      </c>
      <c r="N362" s="53">
        <f t="shared" ca="1" si="125"/>
        <v>0</v>
      </c>
      <c r="O362" s="137">
        <f t="shared" ca="1" si="126"/>
        <v>0</v>
      </c>
      <c r="P362" s="53">
        <f t="shared" ca="1" si="127"/>
        <v>0</v>
      </c>
      <c r="Q362" s="53">
        <f t="shared" ca="1" si="128"/>
        <v>0</v>
      </c>
      <c r="R362" s="12">
        <f t="shared" ca="1" si="130"/>
        <v>2.1983915171285819E-2</v>
      </c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</row>
    <row r="363" spans="1:35">
      <c r="A363" s="12"/>
      <c r="B363" s="12"/>
      <c r="C363" s="134"/>
      <c r="D363" s="136">
        <f t="shared" si="118"/>
        <v>0</v>
      </c>
      <c r="E363" s="136">
        <f t="shared" si="118"/>
        <v>0</v>
      </c>
      <c r="F363" s="53">
        <f t="shared" si="119"/>
        <v>0</v>
      </c>
      <c r="G363" s="53">
        <f t="shared" si="119"/>
        <v>0</v>
      </c>
      <c r="H363" s="53">
        <f t="shared" si="120"/>
        <v>0</v>
      </c>
      <c r="I363" s="53">
        <f t="shared" si="121"/>
        <v>0</v>
      </c>
      <c r="J363" s="53">
        <f t="shared" si="122"/>
        <v>0</v>
      </c>
      <c r="K363" s="53">
        <f t="shared" si="123"/>
        <v>0</v>
      </c>
      <c r="L363" s="53">
        <f t="shared" si="124"/>
        <v>0</v>
      </c>
      <c r="M363" s="53">
        <f t="shared" ca="1" si="129"/>
        <v>-2.1983915171285819E-2</v>
      </c>
      <c r="N363" s="53">
        <f t="shared" ca="1" si="125"/>
        <v>0</v>
      </c>
      <c r="O363" s="137">
        <f t="shared" ca="1" si="126"/>
        <v>0</v>
      </c>
      <c r="P363" s="53">
        <f t="shared" ca="1" si="127"/>
        <v>0</v>
      </c>
      <c r="Q363" s="53">
        <f t="shared" ca="1" si="128"/>
        <v>0</v>
      </c>
      <c r="R363" s="12">
        <f t="shared" ca="1" si="130"/>
        <v>2.1983915171285819E-2</v>
      </c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</row>
    <row r="364" spans="1:35">
      <c r="A364" s="12"/>
      <c r="B364" s="12"/>
      <c r="C364" s="134"/>
      <c r="D364" s="136">
        <f t="shared" si="118"/>
        <v>0</v>
      </c>
      <c r="E364" s="136">
        <f t="shared" si="118"/>
        <v>0</v>
      </c>
      <c r="F364" s="53">
        <f t="shared" si="119"/>
        <v>0</v>
      </c>
      <c r="G364" s="53">
        <f t="shared" si="119"/>
        <v>0</v>
      </c>
      <c r="H364" s="53">
        <f t="shared" si="120"/>
        <v>0</v>
      </c>
      <c r="I364" s="53">
        <f t="shared" si="121"/>
        <v>0</v>
      </c>
      <c r="J364" s="53">
        <f t="shared" si="122"/>
        <v>0</v>
      </c>
      <c r="K364" s="53">
        <f t="shared" si="123"/>
        <v>0</v>
      </c>
      <c r="L364" s="53">
        <f t="shared" si="124"/>
        <v>0</v>
      </c>
      <c r="M364" s="53">
        <f t="shared" ca="1" si="129"/>
        <v>-2.1983915171285819E-2</v>
      </c>
      <c r="N364" s="53">
        <f t="shared" ca="1" si="125"/>
        <v>0</v>
      </c>
      <c r="O364" s="137">
        <f t="shared" ca="1" si="126"/>
        <v>0</v>
      </c>
      <c r="P364" s="53">
        <f t="shared" ca="1" si="127"/>
        <v>0</v>
      </c>
      <c r="Q364" s="53">
        <f t="shared" ca="1" si="128"/>
        <v>0</v>
      </c>
      <c r="R364" s="12">
        <f t="shared" ca="1" si="130"/>
        <v>2.1983915171285819E-2</v>
      </c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</row>
    <row r="365" spans="1:35">
      <c r="A365" s="12"/>
      <c r="B365" s="12"/>
      <c r="C365" s="134"/>
      <c r="D365" s="136">
        <f t="shared" si="118"/>
        <v>0</v>
      </c>
      <c r="E365" s="136">
        <f t="shared" si="118"/>
        <v>0</v>
      </c>
      <c r="F365" s="53">
        <f t="shared" si="119"/>
        <v>0</v>
      </c>
      <c r="G365" s="53">
        <f t="shared" si="119"/>
        <v>0</v>
      </c>
      <c r="H365" s="53">
        <f t="shared" si="120"/>
        <v>0</v>
      </c>
      <c r="I365" s="53">
        <f t="shared" si="121"/>
        <v>0</v>
      </c>
      <c r="J365" s="53">
        <f t="shared" si="122"/>
        <v>0</v>
      </c>
      <c r="K365" s="53">
        <f t="shared" si="123"/>
        <v>0</v>
      </c>
      <c r="L365" s="53">
        <f t="shared" si="124"/>
        <v>0</v>
      </c>
      <c r="M365" s="53">
        <f t="shared" ca="1" si="129"/>
        <v>-2.1983915171285819E-2</v>
      </c>
      <c r="N365" s="53">
        <f t="shared" ca="1" si="125"/>
        <v>0</v>
      </c>
      <c r="O365" s="137">
        <f t="shared" ca="1" si="126"/>
        <v>0</v>
      </c>
      <c r="P365" s="53">
        <f t="shared" ca="1" si="127"/>
        <v>0</v>
      </c>
      <c r="Q365" s="53">
        <f t="shared" ca="1" si="128"/>
        <v>0</v>
      </c>
      <c r="R365" s="12">
        <f t="shared" ca="1" si="130"/>
        <v>2.1983915171285819E-2</v>
      </c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</row>
    <row r="366" spans="1:35">
      <c r="A366" s="12"/>
      <c r="B366" s="12"/>
      <c r="C366" s="134"/>
      <c r="D366" s="136">
        <f t="shared" si="118"/>
        <v>0</v>
      </c>
      <c r="E366" s="136">
        <f t="shared" si="118"/>
        <v>0</v>
      </c>
      <c r="F366" s="53">
        <f t="shared" si="119"/>
        <v>0</v>
      </c>
      <c r="G366" s="53">
        <f t="shared" si="119"/>
        <v>0</v>
      </c>
      <c r="H366" s="53">
        <f t="shared" si="120"/>
        <v>0</v>
      </c>
      <c r="I366" s="53">
        <f t="shared" si="121"/>
        <v>0</v>
      </c>
      <c r="J366" s="53">
        <f t="shared" si="122"/>
        <v>0</v>
      </c>
      <c r="K366" s="53">
        <f t="shared" si="123"/>
        <v>0</v>
      </c>
      <c r="L366" s="53">
        <f t="shared" si="124"/>
        <v>0</v>
      </c>
      <c r="M366" s="53">
        <f t="shared" ca="1" si="129"/>
        <v>-2.1983915171285819E-2</v>
      </c>
      <c r="N366" s="53">
        <f t="shared" ca="1" si="125"/>
        <v>0</v>
      </c>
      <c r="O366" s="137">
        <f t="shared" ca="1" si="126"/>
        <v>0</v>
      </c>
      <c r="P366" s="53">
        <f t="shared" ca="1" si="127"/>
        <v>0</v>
      </c>
      <c r="Q366" s="53">
        <f t="shared" ca="1" si="128"/>
        <v>0</v>
      </c>
      <c r="R366" s="12">
        <f t="shared" ca="1" si="130"/>
        <v>2.1983915171285819E-2</v>
      </c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</row>
    <row r="367" spans="1:35">
      <c r="A367" s="12"/>
      <c r="B367" s="12"/>
      <c r="C367" s="134"/>
      <c r="D367" s="136">
        <f t="shared" si="118"/>
        <v>0</v>
      </c>
      <c r="E367" s="136">
        <f t="shared" si="118"/>
        <v>0</v>
      </c>
      <c r="F367" s="53">
        <f t="shared" si="119"/>
        <v>0</v>
      </c>
      <c r="G367" s="53">
        <f t="shared" si="119"/>
        <v>0</v>
      </c>
      <c r="H367" s="53">
        <f t="shared" si="120"/>
        <v>0</v>
      </c>
      <c r="I367" s="53">
        <f t="shared" si="121"/>
        <v>0</v>
      </c>
      <c r="J367" s="53">
        <f t="shared" si="122"/>
        <v>0</v>
      </c>
      <c r="K367" s="53">
        <f t="shared" si="123"/>
        <v>0</v>
      </c>
      <c r="L367" s="53">
        <f t="shared" si="124"/>
        <v>0</v>
      </c>
      <c r="M367" s="53">
        <f t="shared" ca="1" si="129"/>
        <v>-2.1983915171285819E-2</v>
      </c>
      <c r="N367" s="53">
        <f t="shared" ca="1" si="125"/>
        <v>0</v>
      </c>
      <c r="O367" s="137">
        <f t="shared" ca="1" si="126"/>
        <v>0</v>
      </c>
      <c r="P367" s="53">
        <f t="shared" ca="1" si="127"/>
        <v>0</v>
      </c>
      <c r="Q367" s="53">
        <f t="shared" ca="1" si="128"/>
        <v>0</v>
      </c>
      <c r="R367" s="12">
        <f t="shared" ca="1" si="130"/>
        <v>2.1983915171285819E-2</v>
      </c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</row>
    <row r="368" spans="1:35">
      <c r="A368" s="12"/>
      <c r="B368" s="12"/>
      <c r="C368" s="134"/>
      <c r="D368" s="136">
        <f t="shared" si="118"/>
        <v>0</v>
      </c>
      <c r="E368" s="136">
        <f t="shared" si="118"/>
        <v>0</v>
      </c>
      <c r="F368" s="53">
        <f t="shared" si="119"/>
        <v>0</v>
      </c>
      <c r="G368" s="53">
        <f t="shared" si="119"/>
        <v>0</v>
      </c>
      <c r="H368" s="53">
        <f t="shared" si="120"/>
        <v>0</v>
      </c>
      <c r="I368" s="53">
        <f t="shared" si="121"/>
        <v>0</v>
      </c>
      <c r="J368" s="53">
        <f t="shared" si="122"/>
        <v>0</v>
      </c>
      <c r="K368" s="53">
        <f t="shared" si="123"/>
        <v>0</v>
      </c>
      <c r="L368" s="53">
        <f t="shared" si="124"/>
        <v>0</v>
      </c>
      <c r="M368" s="53">
        <f t="shared" ca="1" si="129"/>
        <v>-2.1983915171285819E-2</v>
      </c>
      <c r="N368" s="53">
        <f t="shared" ca="1" si="125"/>
        <v>0</v>
      </c>
      <c r="O368" s="137">
        <f t="shared" ca="1" si="126"/>
        <v>0</v>
      </c>
      <c r="P368" s="53">
        <f t="shared" ca="1" si="127"/>
        <v>0</v>
      </c>
      <c r="Q368" s="53">
        <f t="shared" ca="1" si="128"/>
        <v>0</v>
      </c>
      <c r="R368" s="12">
        <f t="shared" ca="1" si="130"/>
        <v>2.1983915171285819E-2</v>
      </c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</row>
    <row r="369" spans="1:35">
      <c r="A369" s="12"/>
      <c r="B369" s="12"/>
      <c r="C369" s="134"/>
      <c r="D369" s="136">
        <f t="shared" si="118"/>
        <v>0</v>
      </c>
      <c r="E369" s="136">
        <f t="shared" si="118"/>
        <v>0</v>
      </c>
      <c r="F369" s="53">
        <f t="shared" si="119"/>
        <v>0</v>
      </c>
      <c r="G369" s="53">
        <f t="shared" si="119"/>
        <v>0</v>
      </c>
      <c r="H369" s="53">
        <f t="shared" si="120"/>
        <v>0</v>
      </c>
      <c r="I369" s="53">
        <f t="shared" si="121"/>
        <v>0</v>
      </c>
      <c r="J369" s="53">
        <f t="shared" si="122"/>
        <v>0</v>
      </c>
      <c r="K369" s="53">
        <f t="shared" si="123"/>
        <v>0</v>
      </c>
      <c r="L369" s="53">
        <f t="shared" si="124"/>
        <v>0</v>
      </c>
      <c r="M369" s="53">
        <f t="shared" ca="1" si="129"/>
        <v>-2.1983915171285819E-2</v>
      </c>
      <c r="N369" s="53">
        <f t="shared" ca="1" si="125"/>
        <v>0</v>
      </c>
      <c r="O369" s="137">
        <f t="shared" ca="1" si="126"/>
        <v>0</v>
      </c>
      <c r="P369" s="53">
        <f t="shared" ca="1" si="127"/>
        <v>0</v>
      </c>
      <c r="Q369" s="53">
        <f t="shared" ca="1" si="128"/>
        <v>0</v>
      </c>
      <c r="R369" s="12">
        <f t="shared" ca="1" si="130"/>
        <v>2.1983915171285819E-2</v>
      </c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</row>
    <row r="370" spans="1:35">
      <c r="A370" s="12"/>
      <c r="B370" s="12"/>
      <c r="C370" s="134"/>
      <c r="D370" s="136">
        <f t="shared" si="118"/>
        <v>0</v>
      </c>
      <c r="E370" s="136">
        <f t="shared" si="118"/>
        <v>0</v>
      </c>
      <c r="F370" s="53">
        <f t="shared" si="119"/>
        <v>0</v>
      </c>
      <c r="G370" s="53">
        <f t="shared" si="119"/>
        <v>0</v>
      </c>
      <c r="H370" s="53">
        <f t="shared" si="120"/>
        <v>0</v>
      </c>
      <c r="I370" s="53">
        <f t="shared" si="121"/>
        <v>0</v>
      </c>
      <c r="J370" s="53">
        <f t="shared" si="122"/>
        <v>0</v>
      </c>
      <c r="K370" s="53">
        <f t="shared" si="123"/>
        <v>0</v>
      </c>
      <c r="L370" s="53">
        <f t="shared" si="124"/>
        <v>0</v>
      </c>
      <c r="M370" s="53">
        <f t="shared" ca="1" si="129"/>
        <v>-2.1983915171285819E-2</v>
      </c>
      <c r="N370" s="53">
        <f t="shared" ca="1" si="125"/>
        <v>0</v>
      </c>
      <c r="O370" s="137">
        <f t="shared" ca="1" si="126"/>
        <v>0</v>
      </c>
      <c r="P370" s="53">
        <f t="shared" ca="1" si="127"/>
        <v>0</v>
      </c>
      <c r="Q370" s="53">
        <f t="shared" ca="1" si="128"/>
        <v>0</v>
      </c>
      <c r="R370" s="12">
        <f t="shared" ca="1" si="130"/>
        <v>2.1983915171285819E-2</v>
      </c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</row>
    <row r="371" spans="1:35">
      <c r="A371" s="12"/>
      <c r="B371" s="12"/>
      <c r="C371" s="134"/>
      <c r="D371" s="136">
        <f t="shared" si="118"/>
        <v>0</v>
      </c>
      <c r="E371" s="136">
        <f t="shared" si="118"/>
        <v>0</v>
      </c>
      <c r="F371" s="53">
        <f t="shared" si="119"/>
        <v>0</v>
      </c>
      <c r="G371" s="53">
        <f t="shared" si="119"/>
        <v>0</v>
      </c>
      <c r="H371" s="53">
        <f t="shared" si="120"/>
        <v>0</v>
      </c>
      <c r="I371" s="53">
        <f t="shared" si="121"/>
        <v>0</v>
      </c>
      <c r="J371" s="53">
        <f t="shared" si="122"/>
        <v>0</v>
      </c>
      <c r="K371" s="53">
        <f t="shared" si="123"/>
        <v>0</v>
      </c>
      <c r="L371" s="53">
        <f t="shared" si="124"/>
        <v>0</v>
      </c>
      <c r="M371" s="53">
        <f t="shared" ca="1" si="129"/>
        <v>-2.1983915171285819E-2</v>
      </c>
      <c r="N371" s="53">
        <f t="shared" ca="1" si="125"/>
        <v>0</v>
      </c>
      <c r="O371" s="137">
        <f t="shared" ca="1" si="126"/>
        <v>0</v>
      </c>
      <c r="P371" s="53">
        <f t="shared" ca="1" si="127"/>
        <v>0</v>
      </c>
      <c r="Q371" s="53">
        <f t="shared" ca="1" si="128"/>
        <v>0</v>
      </c>
      <c r="R371" s="12">
        <f t="shared" ca="1" si="130"/>
        <v>2.1983915171285819E-2</v>
      </c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</row>
    <row r="372" spans="1:35">
      <c r="A372" s="12"/>
      <c r="B372" s="12"/>
      <c r="C372" s="134"/>
      <c r="D372" s="136">
        <f t="shared" si="118"/>
        <v>0</v>
      </c>
      <c r="E372" s="136">
        <f t="shared" si="118"/>
        <v>0</v>
      </c>
      <c r="F372" s="53">
        <f t="shared" si="119"/>
        <v>0</v>
      </c>
      <c r="G372" s="53">
        <f t="shared" si="119"/>
        <v>0</v>
      </c>
      <c r="H372" s="53">
        <f t="shared" si="120"/>
        <v>0</v>
      </c>
      <c r="I372" s="53">
        <f t="shared" si="121"/>
        <v>0</v>
      </c>
      <c r="J372" s="53">
        <f t="shared" si="122"/>
        <v>0</v>
      </c>
      <c r="K372" s="53">
        <f t="shared" si="123"/>
        <v>0</v>
      </c>
      <c r="L372" s="53">
        <f t="shared" si="124"/>
        <v>0</v>
      </c>
      <c r="M372" s="53">
        <f t="shared" ca="1" si="129"/>
        <v>-2.1983915171285819E-2</v>
      </c>
      <c r="N372" s="53">
        <f t="shared" ca="1" si="125"/>
        <v>0</v>
      </c>
      <c r="O372" s="137">
        <f t="shared" ca="1" si="126"/>
        <v>0</v>
      </c>
      <c r="P372" s="53">
        <f t="shared" ca="1" si="127"/>
        <v>0</v>
      </c>
      <c r="Q372" s="53">
        <f t="shared" ca="1" si="128"/>
        <v>0</v>
      </c>
      <c r="R372" s="12">
        <f t="shared" ca="1" si="130"/>
        <v>2.1983915171285819E-2</v>
      </c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</row>
    <row r="373" spans="1:35">
      <c r="A373" s="12"/>
      <c r="B373" s="12"/>
      <c r="C373" s="134"/>
      <c r="D373" s="136">
        <f t="shared" si="118"/>
        <v>0</v>
      </c>
      <c r="E373" s="136">
        <f t="shared" si="118"/>
        <v>0</v>
      </c>
      <c r="F373" s="53">
        <f t="shared" si="119"/>
        <v>0</v>
      </c>
      <c r="G373" s="53">
        <f t="shared" si="119"/>
        <v>0</v>
      </c>
      <c r="H373" s="53">
        <f t="shared" si="120"/>
        <v>0</v>
      </c>
      <c r="I373" s="53">
        <f t="shared" si="121"/>
        <v>0</v>
      </c>
      <c r="J373" s="53">
        <f t="shared" si="122"/>
        <v>0</v>
      </c>
      <c r="K373" s="53">
        <f t="shared" si="123"/>
        <v>0</v>
      </c>
      <c r="L373" s="53">
        <f t="shared" si="124"/>
        <v>0</v>
      </c>
      <c r="M373" s="53">
        <f t="shared" ca="1" si="129"/>
        <v>-2.1983915171285819E-2</v>
      </c>
      <c r="N373" s="53">
        <f t="shared" ca="1" si="125"/>
        <v>0</v>
      </c>
      <c r="O373" s="137">
        <f t="shared" ca="1" si="126"/>
        <v>0</v>
      </c>
      <c r="P373" s="53">
        <f t="shared" ca="1" si="127"/>
        <v>0</v>
      </c>
      <c r="Q373" s="53">
        <f t="shared" ca="1" si="128"/>
        <v>0</v>
      </c>
      <c r="R373" s="12">
        <f t="shared" ca="1" si="130"/>
        <v>2.1983915171285819E-2</v>
      </c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</row>
    <row r="374" spans="1:35">
      <c r="A374" s="12"/>
      <c r="B374" s="12"/>
      <c r="C374" s="134"/>
      <c r="D374" s="136">
        <f t="shared" si="118"/>
        <v>0</v>
      </c>
      <c r="E374" s="136">
        <f t="shared" si="118"/>
        <v>0</v>
      </c>
      <c r="F374" s="53">
        <f t="shared" si="119"/>
        <v>0</v>
      </c>
      <c r="G374" s="53">
        <f t="shared" si="119"/>
        <v>0</v>
      </c>
      <c r="H374" s="53">
        <f t="shared" si="120"/>
        <v>0</v>
      </c>
      <c r="I374" s="53">
        <f t="shared" si="121"/>
        <v>0</v>
      </c>
      <c r="J374" s="53">
        <f t="shared" si="122"/>
        <v>0</v>
      </c>
      <c r="K374" s="53">
        <f t="shared" si="123"/>
        <v>0</v>
      </c>
      <c r="L374" s="53">
        <f t="shared" si="124"/>
        <v>0</v>
      </c>
      <c r="M374" s="53">
        <f t="shared" ca="1" si="129"/>
        <v>-2.1983915171285819E-2</v>
      </c>
      <c r="N374" s="53">
        <f t="shared" ca="1" si="125"/>
        <v>0</v>
      </c>
      <c r="O374" s="137">
        <f t="shared" ca="1" si="126"/>
        <v>0</v>
      </c>
      <c r="P374" s="53">
        <f t="shared" ca="1" si="127"/>
        <v>0</v>
      </c>
      <c r="Q374" s="53">
        <f t="shared" ca="1" si="128"/>
        <v>0</v>
      </c>
      <c r="R374" s="12">
        <f t="shared" ca="1" si="130"/>
        <v>2.1983915171285819E-2</v>
      </c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</row>
    <row r="375" spans="1:35">
      <c r="A375" s="12"/>
      <c r="B375" s="12"/>
      <c r="C375" s="134"/>
      <c r="D375" s="136">
        <f t="shared" si="118"/>
        <v>0</v>
      </c>
      <c r="E375" s="136">
        <f t="shared" si="118"/>
        <v>0</v>
      </c>
      <c r="F375" s="53">
        <f t="shared" si="119"/>
        <v>0</v>
      </c>
      <c r="G375" s="53">
        <f t="shared" si="119"/>
        <v>0</v>
      </c>
      <c r="H375" s="53">
        <f t="shared" si="120"/>
        <v>0</v>
      </c>
      <c r="I375" s="53">
        <f t="shared" si="121"/>
        <v>0</v>
      </c>
      <c r="J375" s="53">
        <f t="shared" si="122"/>
        <v>0</v>
      </c>
      <c r="K375" s="53">
        <f t="shared" si="123"/>
        <v>0</v>
      </c>
      <c r="L375" s="53">
        <f t="shared" si="124"/>
        <v>0</v>
      </c>
      <c r="M375" s="53">
        <f t="shared" ca="1" si="129"/>
        <v>-2.1983915171285819E-2</v>
      </c>
      <c r="N375" s="53">
        <f t="shared" ca="1" si="125"/>
        <v>0</v>
      </c>
      <c r="O375" s="137">
        <f t="shared" ca="1" si="126"/>
        <v>0</v>
      </c>
      <c r="P375" s="53">
        <f t="shared" ca="1" si="127"/>
        <v>0</v>
      </c>
      <c r="Q375" s="53">
        <f t="shared" ca="1" si="128"/>
        <v>0</v>
      </c>
      <c r="R375" s="12">
        <f t="shared" ca="1" si="130"/>
        <v>2.1983915171285819E-2</v>
      </c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</row>
    <row r="376" spans="1:35">
      <c r="A376" s="12"/>
      <c r="B376" s="12"/>
      <c r="C376" s="134"/>
      <c r="D376" s="136">
        <f t="shared" si="118"/>
        <v>0</v>
      </c>
      <c r="E376" s="136">
        <f t="shared" si="118"/>
        <v>0</v>
      </c>
      <c r="F376" s="53">
        <f t="shared" si="119"/>
        <v>0</v>
      </c>
      <c r="G376" s="53">
        <f t="shared" si="119"/>
        <v>0</v>
      </c>
      <c r="H376" s="53">
        <f t="shared" si="120"/>
        <v>0</v>
      </c>
      <c r="I376" s="53">
        <f t="shared" si="121"/>
        <v>0</v>
      </c>
      <c r="J376" s="53">
        <f t="shared" si="122"/>
        <v>0</v>
      </c>
      <c r="K376" s="53">
        <f t="shared" si="123"/>
        <v>0</v>
      </c>
      <c r="L376" s="53">
        <f t="shared" si="124"/>
        <v>0</v>
      </c>
      <c r="M376" s="53">
        <f t="shared" ca="1" si="129"/>
        <v>-2.1983915171285819E-2</v>
      </c>
      <c r="N376" s="53">
        <f t="shared" ca="1" si="125"/>
        <v>0</v>
      </c>
      <c r="O376" s="137">
        <f t="shared" ca="1" si="126"/>
        <v>0</v>
      </c>
      <c r="P376" s="53">
        <f t="shared" ca="1" si="127"/>
        <v>0</v>
      </c>
      <c r="Q376" s="53">
        <f t="shared" ca="1" si="128"/>
        <v>0</v>
      </c>
      <c r="R376" s="12">
        <f t="shared" ca="1" si="130"/>
        <v>2.1983915171285819E-2</v>
      </c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</row>
    <row r="377" spans="1:35">
      <c r="A377" s="12"/>
      <c r="B377" s="12"/>
      <c r="C377" s="134"/>
      <c r="D377" s="136">
        <f t="shared" si="118"/>
        <v>0</v>
      </c>
      <c r="E377" s="136">
        <f t="shared" si="118"/>
        <v>0</v>
      </c>
      <c r="F377" s="53">
        <f t="shared" si="119"/>
        <v>0</v>
      </c>
      <c r="G377" s="53">
        <f t="shared" si="119"/>
        <v>0</v>
      </c>
      <c r="H377" s="53">
        <f t="shared" si="120"/>
        <v>0</v>
      </c>
      <c r="I377" s="53">
        <f t="shared" si="121"/>
        <v>0</v>
      </c>
      <c r="J377" s="53">
        <f t="shared" si="122"/>
        <v>0</v>
      </c>
      <c r="K377" s="53">
        <f t="shared" si="123"/>
        <v>0</v>
      </c>
      <c r="L377" s="53">
        <f t="shared" si="124"/>
        <v>0</v>
      </c>
      <c r="M377" s="53">
        <f t="shared" ca="1" si="129"/>
        <v>-2.1983915171285819E-2</v>
      </c>
      <c r="N377" s="53">
        <f t="shared" ca="1" si="125"/>
        <v>0</v>
      </c>
      <c r="O377" s="137">
        <f t="shared" ca="1" si="126"/>
        <v>0</v>
      </c>
      <c r="P377" s="53">
        <f t="shared" ca="1" si="127"/>
        <v>0</v>
      </c>
      <c r="Q377" s="53">
        <f t="shared" ca="1" si="128"/>
        <v>0</v>
      </c>
      <c r="R377" s="12">
        <f t="shared" ca="1" si="130"/>
        <v>2.1983915171285819E-2</v>
      </c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</row>
    <row r="378" spans="1:35">
      <c r="A378" s="12"/>
      <c r="B378" s="12"/>
      <c r="C378" s="134"/>
      <c r="D378" s="136">
        <f t="shared" si="118"/>
        <v>0</v>
      </c>
      <c r="E378" s="136">
        <f t="shared" si="118"/>
        <v>0</v>
      </c>
      <c r="F378" s="53">
        <f t="shared" si="119"/>
        <v>0</v>
      </c>
      <c r="G378" s="53">
        <f t="shared" si="119"/>
        <v>0</v>
      </c>
      <c r="H378" s="53">
        <f t="shared" si="120"/>
        <v>0</v>
      </c>
      <c r="I378" s="53">
        <f t="shared" si="121"/>
        <v>0</v>
      </c>
      <c r="J378" s="53">
        <f t="shared" si="122"/>
        <v>0</v>
      </c>
      <c r="K378" s="53">
        <f t="shared" si="123"/>
        <v>0</v>
      </c>
      <c r="L378" s="53">
        <f t="shared" si="124"/>
        <v>0</v>
      </c>
      <c r="M378" s="53">
        <f t="shared" ca="1" si="129"/>
        <v>-2.1983915171285819E-2</v>
      </c>
      <c r="N378" s="53">
        <f t="shared" ca="1" si="125"/>
        <v>0</v>
      </c>
      <c r="O378" s="137">
        <f t="shared" ca="1" si="126"/>
        <v>0</v>
      </c>
      <c r="P378" s="53">
        <f t="shared" ca="1" si="127"/>
        <v>0</v>
      </c>
      <c r="Q378" s="53">
        <f t="shared" ca="1" si="128"/>
        <v>0</v>
      </c>
      <c r="R378" s="12">
        <f t="shared" ca="1" si="130"/>
        <v>2.1983915171285819E-2</v>
      </c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</row>
    <row r="379" spans="1:35">
      <c r="A379" s="12"/>
      <c r="B379" s="12"/>
      <c r="C379" s="134"/>
      <c r="D379" s="136">
        <f t="shared" si="118"/>
        <v>0</v>
      </c>
      <c r="E379" s="136">
        <f t="shared" si="118"/>
        <v>0</v>
      </c>
      <c r="F379" s="53">
        <f t="shared" si="119"/>
        <v>0</v>
      </c>
      <c r="G379" s="53">
        <f t="shared" si="119"/>
        <v>0</v>
      </c>
      <c r="H379" s="53">
        <f t="shared" si="120"/>
        <v>0</v>
      </c>
      <c r="I379" s="53">
        <f t="shared" si="121"/>
        <v>0</v>
      </c>
      <c r="J379" s="53">
        <f t="shared" si="122"/>
        <v>0</v>
      </c>
      <c r="K379" s="53">
        <f t="shared" si="123"/>
        <v>0</v>
      </c>
      <c r="L379" s="53">
        <f t="shared" si="124"/>
        <v>0</v>
      </c>
      <c r="M379" s="53">
        <f t="shared" ca="1" si="129"/>
        <v>-2.1983915171285819E-2</v>
      </c>
      <c r="N379" s="53">
        <f t="shared" ca="1" si="125"/>
        <v>0</v>
      </c>
      <c r="O379" s="137">
        <f t="shared" ca="1" si="126"/>
        <v>0</v>
      </c>
      <c r="P379" s="53">
        <f t="shared" ca="1" si="127"/>
        <v>0</v>
      </c>
      <c r="Q379" s="53">
        <f t="shared" ca="1" si="128"/>
        <v>0</v>
      </c>
      <c r="R379" s="12">
        <f t="shared" ca="1" si="130"/>
        <v>2.1983915171285819E-2</v>
      </c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</row>
    <row r="380" spans="1:35">
      <c r="A380" s="12"/>
      <c r="B380" s="12"/>
      <c r="C380" s="134"/>
      <c r="D380" s="136">
        <f t="shared" si="118"/>
        <v>0</v>
      </c>
      <c r="E380" s="136">
        <f t="shared" si="118"/>
        <v>0</v>
      </c>
      <c r="F380" s="53">
        <f t="shared" si="119"/>
        <v>0</v>
      </c>
      <c r="G380" s="53">
        <f t="shared" si="119"/>
        <v>0</v>
      </c>
      <c r="H380" s="53">
        <f t="shared" si="120"/>
        <v>0</v>
      </c>
      <c r="I380" s="53">
        <f t="shared" si="121"/>
        <v>0</v>
      </c>
      <c r="J380" s="53">
        <f t="shared" si="122"/>
        <v>0</v>
      </c>
      <c r="K380" s="53">
        <f t="shared" si="123"/>
        <v>0</v>
      </c>
      <c r="L380" s="53">
        <f t="shared" si="124"/>
        <v>0</v>
      </c>
      <c r="M380" s="53">
        <f t="shared" ca="1" si="129"/>
        <v>-2.1983915171285819E-2</v>
      </c>
      <c r="N380" s="53">
        <f t="shared" ca="1" si="125"/>
        <v>0</v>
      </c>
      <c r="O380" s="137">
        <f t="shared" ca="1" si="126"/>
        <v>0</v>
      </c>
      <c r="P380" s="53">
        <f t="shared" ca="1" si="127"/>
        <v>0</v>
      </c>
      <c r="Q380" s="53">
        <f t="shared" ca="1" si="128"/>
        <v>0</v>
      </c>
      <c r="R380" s="12">
        <f t="shared" ca="1" si="130"/>
        <v>2.1983915171285819E-2</v>
      </c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</row>
    <row r="381" spans="1:35">
      <c r="A381" s="12"/>
      <c r="B381" s="12"/>
      <c r="C381" s="134"/>
      <c r="D381" s="136">
        <f t="shared" si="118"/>
        <v>0</v>
      </c>
      <c r="E381" s="136">
        <f t="shared" si="118"/>
        <v>0</v>
      </c>
      <c r="F381" s="53">
        <f t="shared" si="119"/>
        <v>0</v>
      </c>
      <c r="G381" s="53">
        <f t="shared" si="119"/>
        <v>0</v>
      </c>
      <c r="H381" s="53">
        <f t="shared" si="120"/>
        <v>0</v>
      </c>
      <c r="I381" s="53">
        <f t="shared" si="121"/>
        <v>0</v>
      </c>
      <c r="J381" s="53">
        <f t="shared" si="122"/>
        <v>0</v>
      </c>
      <c r="K381" s="53">
        <f t="shared" si="123"/>
        <v>0</v>
      </c>
      <c r="L381" s="53">
        <f t="shared" si="124"/>
        <v>0</v>
      </c>
      <c r="M381" s="53">
        <f t="shared" ca="1" si="129"/>
        <v>-2.1983915171285819E-2</v>
      </c>
      <c r="N381" s="53">
        <f t="shared" ca="1" si="125"/>
        <v>0</v>
      </c>
      <c r="O381" s="137">
        <f t="shared" ca="1" si="126"/>
        <v>0</v>
      </c>
      <c r="P381" s="53">
        <f t="shared" ca="1" si="127"/>
        <v>0</v>
      </c>
      <c r="Q381" s="53">
        <f t="shared" ca="1" si="128"/>
        <v>0</v>
      </c>
      <c r="R381" s="12">
        <f t="shared" ca="1" si="130"/>
        <v>2.1983915171285819E-2</v>
      </c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</row>
    <row r="382" spans="1:35">
      <c r="A382" s="12"/>
      <c r="B382" s="12"/>
      <c r="C382" s="134"/>
      <c r="D382" s="136">
        <f t="shared" si="118"/>
        <v>0</v>
      </c>
      <c r="E382" s="136">
        <f t="shared" si="118"/>
        <v>0</v>
      </c>
      <c r="F382" s="53">
        <f t="shared" si="119"/>
        <v>0</v>
      </c>
      <c r="G382" s="53">
        <f t="shared" si="119"/>
        <v>0</v>
      </c>
      <c r="H382" s="53">
        <f t="shared" si="120"/>
        <v>0</v>
      </c>
      <c r="I382" s="53">
        <f t="shared" si="121"/>
        <v>0</v>
      </c>
      <c r="J382" s="53">
        <f t="shared" si="122"/>
        <v>0</v>
      </c>
      <c r="K382" s="53">
        <f t="shared" si="123"/>
        <v>0</v>
      </c>
      <c r="L382" s="53">
        <f t="shared" si="124"/>
        <v>0</v>
      </c>
      <c r="M382" s="53">
        <f t="shared" ca="1" si="129"/>
        <v>-2.1983915171285819E-2</v>
      </c>
      <c r="N382" s="53">
        <f t="shared" ca="1" si="125"/>
        <v>0</v>
      </c>
      <c r="O382" s="137">
        <f t="shared" ca="1" si="126"/>
        <v>0</v>
      </c>
      <c r="P382" s="53">
        <f t="shared" ca="1" si="127"/>
        <v>0</v>
      </c>
      <c r="Q382" s="53">
        <f t="shared" ca="1" si="128"/>
        <v>0</v>
      </c>
      <c r="R382" s="12">
        <f t="shared" ca="1" si="130"/>
        <v>2.1983915171285819E-2</v>
      </c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</row>
    <row r="383" spans="1:35">
      <c r="A383" s="12"/>
      <c r="B383" s="12"/>
      <c r="C383" s="134"/>
      <c r="D383" s="136">
        <f t="shared" si="118"/>
        <v>0</v>
      </c>
      <c r="E383" s="136">
        <f t="shared" si="118"/>
        <v>0</v>
      </c>
      <c r="F383" s="53">
        <f t="shared" si="119"/>
        <v>0</v>
      </c>
      <c r="G383" s="53">
        <f t="shared" si="119"/>
        <v>0</v>
      </c>
      <c r="H383" s="53">
        <f t="shared" si="120"/>
        <v>0</v>
      </c>
      <c r="I383" s="53">
        <f t="shared" si="121"/>
        <v>0</v>
      </c>
      <c r="J383" s="53">
        <f t="shared" si="122"/>
        <v>0</v>
      </c>
      <c r="K383" s="53">
        <f t="shared" si="123"/>
        <v>0</v>
      </c>
      <c r="L383" s="53">
        <f t="shared" si="124"/>
        <v>0</v>
      </c>
      <c r="M383" s="53">
        <f t="shared" ca="1" si="129"/>
        <v>-2.1983915171285819E-2</v>
      </c>
      <c r="N383" s="53">
        <f t="shared" ca="1" si="125"/>
        <v>0</v>
      </c>
      <c r="O383" s="137">
        <f t="shared" ca="1" si="126"/>
        <v>0</v>
      </c>
      <c r="P383" s="53">
        <f t="shared" ca="1" si="127"/>
        <v>0</v>
      </c>
      <c r="Q383" s="53">
        <f t="shared" ca="1" si="128"/>
        <v>0</v>
      </c>
      <c r="R383" s="12">
        <f t="shared" ca="1" si="130"/>
        <v>2.1983915171285819E-2</v>
      </c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</row>
    <row r="384" spans="1:35">
      <c r="A384" s="12"/>
      <c r="B384" s="12"/>
      <c r="C384" s="134"/>
      <c r="D384" s="136">
        <f t="shared" si="118"/>
        <v>0</v>
      </c>
      <c r="E384" s="136">
        <f t="shared" si="118"/>
        <v>0</v>
      </c>
      <c r="F384" s="53">
        <f t="shared" si="119"/>
        <v>0</v>
      </c>
      <c r="G384" s="53">
        <f t="shared" si="119"/>
        <v>0</v>
      </c>
      <c r="H384" s="53">
        <f t="shared" si="120"/>
        <v>0</v>
      </c>
      <c r="I384" s="53">
        <f t="shared" si="121"/>
        <v>0</v>
      </c>
      <c r="J384" s="53">
        <f t="shared" si="122"/>
        <v>0</v>
      </c>
      <c r="K384" s="53">
        <f t="shared" si="123"/>
        <v>0</v>
      </c>
      <c r="L384" s="53">
        <f t="shared" si="124"/>
        <v>0</v>
      </c>
      <c r="M384" s="53">
        <f t="shared" ca="1" si="129"/>
        <v>-2.1983915171285819E-2</v>
      </c>
      <c r="N384" s="53">
        <f t="shared" ca="1" si="125"/>
        <v>0</v>
      </c>
      <c r="O384" s="137">
        <f t="shared" ca="1" si="126"/>
        <v>0</v>
      </c>
      <c r="P384" s="53">
        <f t="shared" ca="1" si="127"/>
        <v>0</v>
      </c>
      <c r="Q384" s="53">
        <f t="shared" ca="1" si="128"/>
        <v>0</v>
      </c>
      <c r="R384" s="12">
        <f t="shared" ca="1" si="130"/>
        <v>2.1983915171285819E-2</v>
      </c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</row>
    <row r="385" spans="1:35">
      <c r="A385" s="12"/>
      <c r="B385" s="12"/>
      <c r="C385" s="134"/>
      <c r="D385" s="136">
        <f t="shared" si="118"/>
        <v>0</v>
      </c>
      <c r="E385" s="136">
        <f t="shared" si="118"/>
        <v>0</v>
      </c>
      <c r="F385" s="53">
        <f t="shared" si="119"/>
        <v>0</v>
      </c>
      <c r="G385" s="53">
        <f t="shared" si="119"/>
        <v>0</v>
      </c>
      <c r="H385" s="53">
        <f t="shared" si="120"/>
        <v>0</v>
      </c>
      <c r="I385" s="53">
        <f t="shared" si="121"/>
        <v>0</v>
      </c>
      <c r="J385" s="53">
        <f t="shared" si="122"/>
        <v>0</v>
      </c>
      <c r="K385" s="53">
        <f t="shared" si="123"/>
        <v>0</v>
      </c>
      <c r="L385" s="53">
        <f t="shared" si="124"/>
        <v>0</v>
      </c>
      <c r="M385" s="53">
        <f t="shared" ca="1" si="129"/>
        <v>-2.1983915171285819E-2</v>
      </c>
      <c r="N385" s="53">
        <f t="shared" ca="1" si="125"/>
        <v>0</v>
      </c>
      <c r="O385" s="137">
        <f t="shared" ca="1" si="126"/>
        <v>0</v>
      </c>
      <c r="P385" s="53">
        <f t="shared" ca="1" si="127"/>
        <v>0</v>
      </c>
      <c r="Q385" s="53">
        <f t="shared" ca="1" si="128"/>
        <v>0</v>
      </c>
      <c r="R385" s="12">
        <f t="shared" ca="1" si="130"/>
        <v>2.1983915171285819E-2</v>
      </c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</row>
    <row r="386" spans="1:35">
      <c r="A386" s="12"/>
      <c r="B386" s="12"/>
      <c r="C386" s="134"/>
      <c r="D386" s="136">
        <f t="shared" si="118"/>
        <v>0</v>
      </c>
      <c r="E386" s="136">
        <f t="shared" si="118"/>
        <v>0</v>
      </c>
      <c r="F386" s="53">
        <f t="shared" si="119"/>
        <v>0</v>
      </c>
      <c r="G386" s="53">
        <f t="shared" si="119"/>
        <v>0</v>
      </c>
      <c r="H386" s="53">
        <f t="shared" si="120"/>
        <v>0</v>
      </c>
      <c r="I386" s="53">
        <f t="shared" si="121"/>
        <v>0</v>
      </c>
      <c r="J386" s="53">
        <f t="shared" si="122"/>
        <v>0</v>
      </c>
      <c r="K386" s="53">
        <f t="shared" si="123"/>
        <v>0</v>
      </c>
      <c r="L386" s="53">
        <f t="shared" si="124"/>
        <v>0</v>
      </c>
      <c r="M386" s="53">
        <f t="shared" ca="1" si="129"/>
        <v>-2.1983915171285819E-2</v>
      </c>
      <c r="N386" s="53">
        <f t="shared" ca="1" si="125"/>
        <v>0</v>
      </c>
      <c r="O386" s="137">
        <f t="shared" ca="1" si="126"/>
        <v>0</v>
      </c>
      <c r="P386" s="53">
        <f t="shared" ca="1" si="127"/>
        <v>0</v>
      </c>
      <c r="Q386" s="53">
        <f t="shared" ca="1" si="128"/>
        <v>0</v>
      </c>
      <c r="R386" s="12">
        <f t="shared" ca="1" si="130"/>
        <v>2.1983915171285819E-2</v>
      </c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</row>
    <row r="387" spans="1:35">
      <c r="A387" s="12"/>
      <c r="B387" s="12"/>
      <c r="C387" s="134"/>
      <c r="D387" s="136">
        <f t="shared" si="118"/>
        <v>0</v>
      </c>
      <c r="E387" s="136">
        <f t="shared" si="118"/>
        <v>0</v>
      </c>
      <c r="F387" s="53">
        <f t="shared" si="119"/>
        <v>0</v>
      </c>
      <c r="G387" s="53">
        <f t="shared" si="119"/>
        <v>0</v>
      </c>
      <c r="H387" s="53">
        <f t="shared" si="120"/>
        <v>0</v>
      </c>
      <c r="I387" s="53">
        <f t="shared" si="121"/>
        <v>0</v>
      </c>
      <c r="J387" s="53">
        <f t="shared" si="122"/>
        <v>0</v>
      </c>
      <c r="K387" s="53">
        <f t="shared" si="123"/>
        <v>0</v>
      </c>
      <c r="L387" s="53">
        <f t="shared" si="124"/>
        <v>0</v>
      </c>
      <c r="M387" s="53">
        <f t="shared" ca="1" si="129"/>
        <v>-2.1983915171285819E-2</v>
      </c>
      <c r="N387" s="53">
        <f t="shared" ca="1" si="125"/>
        <v>0</v>
      </c>
      <c r="O387" s="137">
        <f t="shared" ca="1" si="126"/>
        <v>0</v>
      </c>
      <c r="P387" s="53">
        <f t="shared" ca="1" si="127"/>
        <v>0</v>
      </c>
      <c r="Q387" s="53">
        <f t="shared" ca="1" si="128"/>
        <v>0</v>
      </c>
      <c r="R387" s="12">
        <f t="shared" ca="1" si="130"/>
        <v>2.1983915171285819E-2</v>
      </c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</row>
    <row r="388" spans="1:35">
      <c r="A388" s="12"/>
      <c r="B388" s="12"/>
      <c r="C388" s="134"/>
      <c r="D388" s="136">
        <f t="shared" si="118"/>
        <v>0</v>
      </c>
      <c r="E388" s="136">
        <f t="shared" si="118"/>
        <v>0</v>
      </c>
      <c r="F388" s="53">
        <f t="shared" si="119"/>
        <v>0</v>
      </c>
      <c r="G388" s="53">
        <f t="shared" si="119"/>
        <v>0</v>
      </c>
      <c r="H388" s="53">
        <f t="shared" si="120"/>
        <v>0</v>
      </c>
      <c r="I388" s="53">
        <f t="shared" si="121"/>
        <v>0</v>
      </c>
      <c r="J388" s="53">
        <f t="shared" si="122"/>
        <v>0</v>
      </c>
      <c r="K388" s="53">
        <f t="shared" si="123"/>
        <v>0</v>
      </c>
      <c r="L388" s="53">
        <f t="shared" si="124"/>
        <v>0</v>
      </c>
      <c r="M388" s="53">
        <f t="shared" ca="1" si="129"/>
        <v>-2.1983915171285819E-2</v>
      </c>
      <c r="N388" s="53">
        <f t="shared" ca="1" si="125"/>
        <v>0</v>
      </c>
      <c r="O388" s="137">
        <f t="shared" ca="1" si="126"/>
        <v>0</v>
      </c>
      <c r="P388" s="53">
        <f t="shared" ca="1" si="127"/>
        <v>0</v>
      </c>
      <c r="Q388" s="53">
        <f t="shared" ca="1" si="128"/>
        <v>0</v>
      </c>
      <c r="R388" s="12">
        <f t="shared" ca="1" si="130"/>
        <v>2.1983915171285819E-2</v>
      </c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</row>
    <row r="389" spans="1:35">
      <c r="A389" s="12"/>
      <c r="B389" s="12"/>
      <c r="C389" s="134"/>
      <c r="D389" s="136">
        <f t="shared" si="118"/>
        <v>0</v>
      </c>
      <c r="E389" s="136">
        <f t="shared" si="118"/>
        <v>0</v>
      </c>
      <c r="F389" s="53">
        <f t="shared" si="119"/>
        <v>0</v>
      </c>
      <c r="G389" s="53">
        <f t="shared" si="119"/>
        <v>0</v>
      </c>
      <c r="H389" s="53">
        <f t="shared" si="120"/>
        <v>0</v>
      </c>
      <c r="I389" s="53">
        <f t="shared" si="121"/>
        <v>0</v>
      </c>
      <c r="J389" s="53">
        <f t="shared" si="122"/>
        <v>0</v>
      </c>
      <c r="K389" s="53">
        <f t="shared" si="123"/>
        <v>0</v>
      </c>
      <c r="L389" s="53">
        <f t="shared" si="124"/>
        <v>0</v>
      </c>
      <c r="M389" s="53">
        <f t="shared" ca="1" si="129"/>
        <v>-2.1983915171285819E-2</v>
      </c>
      <c r="N389" s="53">
        <f t="shared" ca="1" si="125"/>
        <v>0</v>
      </c>
      <c r="O389" s="137">
        <f t="shared" ca="1" si="126"/>
        <v>0</v>
      </c>
      <c r="P389" s="53">
        <f t="shared" ca="1" si="127"/>
        <v>0</v>
      </c>
      <c r="Q389" s="53">
        <f t="shared" ca="1" si="128"/>
        <v>0</v>
      </c>
      <c r="R389" s="12">
        <f t="shared" ca="1" si="130"/>
        <v>2.1983915171285819E-2</v>
      </c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</row>
    <row r="390" spans="1:35">
      <c r="A390" s="12"/>
      <c r="B390" s="12"/>
      <c r="C390" s="134"/>
      <c r="D390" s="136">
        <f t="shared" si="118"/>
        <v>0</v>
      </c>
      <c r="E390" s="136">
        <f t="shared" si="118"/>
        <v>0</v>
      </c>
      <c r="F390" s="53">
        <f t="shared" si="119"/>
        <v>0</v>
      </c>
      <c r="G390" s="53">
        <f t="shared" si="119"/>
        <v>0</v>
      </c>
      <c r="H390" s="53">
        <f t="shared" si="120"/>
        <v>0</v>
      </c>
      <c r="I390" s="53">
        <f t="shared" si="121"/>
        <v>0</v>
      </c>
      <c r="J390" s="53">
        <f t="shared" si="122"/>
        <v>0</v>
      </c>
      <c r="K390" s="53">
        <f t="shared" si="123"/>
        <v>0</v>
      </c>
      <c r="L390" s="53">
        <f t="shared" si="124"/>
        <v>0</v>
      </c>
      <c r="M390" s="53">
        <f t="shared" ca="1" si="129"/>
        <v>-2.1983915171285819E-2</v>
      </c>
      <c r="N390" s="53">
        <f t="shared" ca="1" si="125"/>
        <v>0</v>
      </c>
      <c r="O390" s="137">
        <f t="shared" ca="1" si="126"/>
        <v>0</v>
      </c>
      <c r="P390" s="53">
        <f t="shared" ca="1" si="127"/>
        <v>0</v>
      </c>
      <c r="Q390" s="53">
        <f t="shared" ca="1" si="128"/>
        <v>0</v>
      </c>
      <c r="R390" s="12">
        <f t="shared" ca="1" si="130"/>
        <v>2.1983915171285819E-2</v>
      </c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</row>
    <row r="391" spans="1:35">
      <c r="A391" s="12"/>
      <c r="B391" s="12"/>
      <c r="C391" s="134"/>
      <c r="D391" s="136">
        <f t="shared" si="118"/>
        <v>0</v>
      </c>
      <c r="E391" s="136">
        <f t="shared" si="118"/>
        <v>0</v>
      </c>
      <c r="F391" s="53">
        <f t="shared" si="119"/>
        <v>0</v>
      </c>
      <c r="G391" s="53">
        <f t="shared" si="119"/>
        <v>0</v>
      </c>
      <c r="H391" s="53">
        <f t="shared" si="120"/>
        <v>0</v>
      </c>
      <c r="I391" s="53">
        <f t="shared" si="121"/>
        <v>0</v>
      </c>
      <c r="J391" s="53">
        <f t="shared" si="122"/>
        <v>0</v>
      </c>
      <c r="K391" s="53">
        <f t="shared" si="123"/>
        <v>0</v>
      </c>
      <c r="L391" s="53">
        <f t="shared" si="124"/>
        <v>0</v>
      </c>
      <c r="M391" s="53">
        <f t="shared" ca="1" si="129"/>
        <v>-2.1983915171285819E-2</v>
      </c>
      <c r="N391" s="53">
        <f t="shared" ca="1" si="125"/>
        <v>0</v>
      </c>
      <c r="O391" s="137">
        <f t="shared" ca="1" si="126"/>
        <v>0</v>
      </c>
      <c r="P391" s="53">
        <f t="shared" ca="1" si="127"/>
        <v>0</v>
      </c>
      <c r="Q391" s="53">
        <f t="shared" ca="1" si="128"/>
        <v>0</v>
      </c>
      <c r="R391" s="12">
        <f t="shared" ca="1" si="130"/>
        <v>2.1983915171285819E-2</v>
      </c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</row>
    <row r="392" spans="1:35">
      <c r="A392" s="12"/>
      <c r="B392" s="12"/>
      <c r="C392" s="134"/>
      <c r="D392" s="136">
        <f t="shared" si="118"/>
        <v>0</v>
      </c>
      <c r="E392" s="136">
        <f t="shared" si="118"/>
        <v>0</v>
      </c>
      <c r="F392" s="53">
        <f t="shared" si="119"/>
        <v>0</v>
      </c>
      <c r="G392" s="53">
        <f t="shared" si="119"/>
        <v>0</v>
      </c>
      <c r="H392" s="53">
        <f t="shared" si="120"/>
        <v>0</v>
      </c>
      <c r="I392" s="53">
        <f t="shared" si="121"/>
        <v>0</v>
      </c>
      <c r="J392" s="53">
        <f t="shared" si="122"/>
        <v>0</v>
      </c>
      <c r="K392" s="53">
        <f t="shared" si="123"/>
        <v>0</v>
      </c>
      <c r="L392" s="53">
        <f t="shared" si="124"/>
        <v>0</v>
      </c>
      <c r="M392" s="53">
        <f t="shared" ca="1" si="129"/>
        <v>-2.1983915171285819E-2</v>
      </c>
      <c r="N392" s="53">
        <f t="shared" ca="1" si="125"/>
        <v>0</v>
      </c>
      <c r="O392" s="137">
        <f t="shared" ca="1" si="126"/>
        <v>0</v>
      </c>
      <c r="P392" s="53">
        <f t="shared" ca="1" si="127"/>
        <v>0</v>
      </c>
      <c r="Q392" s="53">
        <f t="shared" ca="1" si="128"/>
        <v>0</v>
      </c>
      <c r="R392" s="12">
        <f t="shared" ca="1" si="130"/>
        <v>2.1983915171285819E-2</v>
      </c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</row>
    <row r="393" spans="1:35">
      <c r="A393" s="12"/>
      <c r="B393" s="12"/>
      <c r="C393" s="134"/>
      <c r="D393" s="136">
        <f t="shared" si="118"/>
        <v>0</v>
      </c>
      <c r="E393" s="136">
        <f t="shared" si="118"/>
        <v>0</v>
      </c>
      <c r="F393" s="53">
        <f t="shared" si="119"/>
        <v>0</v>
      </c>
      <c r="G393" s="53">
        <f t="shared" si="119"/>
        <v>0</v>
      </c>
      <c r="H393" s="53">
        <f t="shared" si="120"/>
        <v>0</v>
      </c>
      <c r="I393" s="53">
        <f t="shared" si="121"/>
        <v>0</v>
      </c>
      <c r="J393" s="53">
        <f t="shared" si="122"/>
        <v>0</v>
      </c>
      <c r="K393" s="53">
        <f t="shared" si="123"/>
        <v>0</v>
      </c>
      <c r="L393" s="53">
        <f t="shared" si="124"/>
        <v>0</v>
      </c>
      <c r="M393" s="53">
        <f t="shared" ca="1" si="129"/>
        <v>-2.1983915171285819E-2</v>
      </c>
      <c r="N393" s="53">
        <f t="shared" ca="1" si="125"/>
        <v>0</v>
      </c>
      <c r="O393" s="137">
        <f t="shared" ca="1" si="126"/>
        <v>0</v>
      </c>
      <c r="P393" s="53">
        <f t="shared" ca="1" si="127"/>
        <v>0</v>
      </c>
      <c r="Q393" s="53">
        <f t="shared" ca="1" si="128"/>
        <v>0</v>
      </c>
      <c r="R393" s="12">
        <f t="shared" ca="1" si="130"/>
        <v>2.1983915171285819E-2</v>
      </c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</row>
    <row r="394" spans="1:35">
      <c r="A394" s="12"/>
      <c r="B394" s="12"/>
      <c r="C394" s="134"/>
      <c r="D394" s="136">
        <f t="shared" si="118"/>
        <v>0</v>
      </c>
      <c r="E394" s="136">
        <f t="shared" si="118"/>
        <v>0</v>
      </c>
      <c r="F394" s="53">
        <f t="shared" si="119"/>
        <v>0</v>
      </c>
      <c r="G394" s="53">
        <f t="shared" si="119"/>
        <v>0</v>
      </c>
      <c r="H394" s="53">
        <f t="shared" si="120"/>
        <v>0</v>
      </c>
      <c r="I394" s="53">
        <f t="shared" si="121"/>
        <v>0</v>
      </c>
      <c r="J394" s="53">
        <f t="shared" si="122"/>
        <v>0</v>
      </c>
      <c r="K394" s="53">
        <f t="shared" si="123"/>
        <v>0</v>
      </c>
      <c r="L394" s="53">
        <f t="shared" si="124"/>
        <v>0</v>
      </c>
      <c r="M394" s="53">
        <f t="shared" ca="1" si="129"/>
        <v>-2.1983915171285819E-2</v>
      </c>
      <c r="N394" s="53">
        <f t="shared" ca="1" si="125"/>
        <v>0</v>
      </c>
      <c r="O394" s="137">
        <f t="shared" ca="1" si="126"/>
        <v>0</v>
      </c>
      <c r="P394" s="53">
        <f t="shared" ca="1" si="127"/>
        <v>0</v>
      </c>
      <c r="Q394" s="53">
        <f t="shared" ca="1" si="128"/>
        <v>0</v>
      </c>
      <c r="R394" s="12">
        <f t="shared" ca="1" si="130"/>
        <v>2.1983915171285819E-2</v>
      </c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</row>
    <row r="395" spans="1:35">
      <c r="A395" s="12"/>
      <c r="B395" s="12"/>
      <c r="C395" s="134"/>
      <c r="D395" s="136">
        <f t="shared" si="118"/>
        <v>0</v>
      </c>
      <c r="E395" s="136">
        <f t="shared" si="118"/>
        <v>0</v>
      </c>
      <c r="F395" s="53">
        <f t="shared" si="119"/>
        <v>0</v>
      </c>
      <c r="G395" s="53">
        <f t="shared" si="119"/>
        <v>0</v>
      </c>
      <c r="H395" s="53">
        <f t="shared" si="120"/>
        <v>0</v>
      </c>
      <c r="I395" s="53">
        <f t="shared" si="121"/>
        <v>0</v>
      </c>
      <c r="J395" s="53">
        <f t="shared" si="122"/>
        <v>0</v>
      </c>
      <c r="K395" s="53">
        <f t="shared" si="123"/>
        <v>0</v>
      </c>
      <c r="L395" s="53">
        <f t="shared" si="124"/>
        <v>0</v>
      </c>
      <c r="M395" s="53">
        <f t="shared" ca="1" si="129"/>
        <v>-2.1983915171285819E-2</v>
      </c>
      <c r="N395" s="53">
        <f t="shared" ca="1" si="125"/>
        <v>0</v>
      </c>
      <c r="O395" s="137">
        <f t="shared" ca="1" si="126"/>
        <v>0</v>
      </c>
      <c r="P395" s="53">
        <f t="shared" ca="1" si="127"/>
        <v>0</v>
      </c>
      <c r="Q395" s="53">
        <f t="shared" ca="1" si="128"/>
        <v>0</v>
      </c>
      <c r="R395" s="12">
        <f t="shared" ca="1" si="130"/>
        <v>2.1983915171285819E-2</v>
      </c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</row>
    <row r="396" spans="1:35">
      <c r="A396" s="12"/>
      <c r="B396" s="12"/>
      <c r="C396" s="134"/>
      <c r="D396" s="136">
        <f t="shared" si="118"/>
        <v>0</v>
      </c>
      <c r="E396" s="136">
        <f t="shared" si="118"/>
        <v>0</v>
      </c>
      <c r="F396" s="53">
        <f t="shared" si="119"/>
        <v>0</v>
      </c>
      <c r="G396" s="53">
        <f t="shared" si="119"/>
        <v>0</v>
      </c>
      <c r="H396" s="53">
        <f t="shared" si="120"/>
        <v>0</v>
      </c>
      <c r="I396" s="53">
        <f t="shared" si="121"/>
        <v>0</v>
      </c>
      <c r="J396" s="53">
        <f t="shared" si="122"/>
        <v>0</v>
      </c>
      <c r="K396" s="53">
        <f t="shared" si="123"/>
        <v>0</v>
      </c>
      <c r="L396" s="53">
        <f t="shared" si="124"/>
        <v>0</v>
      </c>
      <c r="M396" s="53">
        <f t="shared" ca="1" si="129"/>
        <v>-2.1983915171285819E-2</v>
      </c>
      <c r="N396" s="53">
        <f t="shared" ca="1" si="125"/>
        <v>0</v>
      </c>
      <c r="O396" s="137">
        <f t="shared" ca="1" si="126"/>
        <v>0</v>
      </c>
      <c r="P396" s="53">
        <f t="shared" ca="1" si="127"/>
        <v>0</v>
      </c>
      <c r="Q396" s="53">
        <f t="shared" ca="1" si="128"/>
        <v>0</v>
      </c>
      <c r="R396" s="12">
        <f t="shared" ca="1" si="130"/>
        <v>2.1983915171285819E-2</v>
      </c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</row>
    <row r="397" spans="1:35">
      <c r="A397" s="12"/>
      <c r="B397" s="12"/>
      <c r="C397" s="134"/>
      <c r="D397" s="136">
        <f t="shared" si="118"/>
        <v>0</v>
      </c>
      <c r="E397" s="136">
        <f t="shared" si="118"/>
        <v>0</v>
      </c>
      <c r="F397" s="53">
        <f t="shared" si="119"/>
        <v>0</v>
      </c>
      <c r="G397" s="53">
        <f t="shared" si="119"/>
        <v>0</v>
      </c>
      <c r="H397" s="53">
        <f t="shared" si="120"/>
        <v>0</v>
      </c>
      <c r="I397" s="53">
        <f t="shared" si="121"/>
        <v>0</v>
      </c>
      <c r="J397" s="53">
        <f t="shared" si="122"/>
        <v>0</v>
      </c>
      <c r="K397" s="53">
        <f t="shared" si="123"/>
        <v>0</v>
      </c>
      <c r="L397" s="53">
        <f t="shared" si="124"/>
        <v>0</v>
      </c>
      <c r="M397" s="53">
        <f t="shared" ca="1" si="129"/>
        <v>-2.1983915171285819E-2</v>
      </c>
      <c r="N397" s="53">
        <f t="shared" ca="1" si="125"/>
        <v>0</v>
      </c>
      <c r="O397" s="137">
        <f t="shared" ca="1" si="126"/>
        <v>0</v>
      </c>
      <c r="P397" s="53">
        <f t="shared" ca="1" si="127"/>
        <v>0</v>
      </c>
      <c r="Q397" s="53">
        <f t="shared" ca="1" si="128"/>
        <v>0</v>
      </c>
      <c r="R397" s="12">
        <f t="shared" ca="1" si="130"/>
        <v>2.1983915171285819E-2</v>
      </c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</row>
    <row r="398" spans="1:35">
      <c r="A398" s="12"/>
      <c r="B398" s="12"/>
      <c r="C398" s="134"/>
      <c r="D398" s="136">
        <f t="shared" ref="D398:E460" si="131">A398/A$18</f>
        <v>0</v>
      </c>
      <c r="E398" s="136">
        <f t="shared" si="131"/>
        <v>0</v>
      </c>
      <c r="F398" s="53">
        <f t="shared" ref="F398:G460" si="132">$C398*D398</f>
        <v>0</v>
      </c>
      <c r="G398" s="53">
        <f t="shared" si="132"/>
        <v>0</v>
      </c>
      <c r="H398" s="53">
        <f t="shared" ref="H398:H461" si="133">C398*D398*D398</f>
        <v>0</v>
      </c>
      <c r="I398" s="53">
        <f t="shared" ref="I398:I461" si="134">C398*D398*D398*D398</f>
        <v>0</v>
      </c>
      <c r="J398" s="53">
        <f t="shared" ref="J398:J461" si="135">C398*D398*D398*D398*D398</f>
        <v>0</v>
      </c>
      <c r="K398" s="53">
        <f t="shared" ref="K398:K461" si="136">C398*E398*D398</f>
        <v>0</v>
      </c>
      <c r="L398" s="53">
        <f t="shared" ref="L398:L461" si="137">C398*E398*D398*D398</f>
        <v>0</v>
      </c>
      <c r="M398" s="53">
        <f t="shared" ca="1" si="129"/>
        <v>-2.1983915171285819E-2</v>
      </c>
      <c r="N398" s="53">
        <f t="shared" ref="N398:N461" ca="1" si="138">C398*(M398-E398)^2</f>
        <v>0</v>
      </c>
      <c r="O398" s="137">
        <f t="shared" ref="O398:O461" ca="1" si="139">(C398*O$1-O$2*F398+O$3*H398)^2</f>
        <v>0</v>
      </c>
      <c r="P398" s="53">
        <f t="shared" ref="P398:P461" ca="1" si="140">(-C398*O$2+O$4*F398-O$5*H398)^2</f>
        <v>0</v>
      </c>
      <c r="Q398" s="53">
        <f t="shared" ref="Q398:Q461" ca="1" si="141">+(C398*O$3-F398*O$5+H398*O$6)^2</f>
        <v>0</v>
      </c>
      <c r="R398" s="12">
        <f t="shared" ca="1" si="130"/>
        <v>2.1983915171285819E-2</v>
      </c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</row>
    <row r="399" spans="1:35">
      <c r="A399" s="12"/>
      <c r="B399" s="12"/>
      <c r="C399" s="134"/>
      <c r="D399" s="136">
        <f t="shared" si="131"/>
        <v>0</v>
      </c>
      <c r="E399" s="136">
        <f t="shared" si="131"/>
        <v>0</v>
      </c>
      <c r="F399" s="53">
        <f t="shared" si="132"/>
        <v>0</v>
      </c>
      <c r="G399" s="53">
        <f t="shared" si="132"/>
        <v>0</v>
      </c>
      <c r="H399" s="53">
        <f t="shared" si="133"/>
        <v>0</v>
      </c>
      <c r="I399" s="53">
        <f t="shared" si="134"/>
        <v>0</v>
      </c>
      <c r="J399" s="53">
        <f t="shared" si="135"/>
        <v>0</v>
      </c>
      <c r="K399" s="53">
        <f t="shared" si="136"/>
        <v>0</v>
      </c>
      <c r="L399" s="53">
        <f t="shared" si="137"/>
        <v>0</v>
      </c>
      <c r="M399" s="53">
        <f t="shared" ca="1" si="129"/>
        <v>-2.1983915171285819E-2</v>
      </c>
      <c r="N399" s="53">
        <f t="shared" ca="1" si="138"/>
        <v>0</v>
      </c>
      <c r="O399" s="137">
        <f t="shared" ca="1" si="139"/>
        <v>0</v>
      </c>
      <c r="P399" s="53">
        <f t="shared" ca="1" si="140"/>
        <v>0</v>
      </c>
      <c r="Q399" s="53">
        <f t="shared" ca="1" si="141"/>
        <v>0</v>
      </c>
      <c r="R399" s="12">
        <f t="shared" ca="1" si="130"/>
        <v>2.1983915171285819E-2</v>
      </c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</row>
    <row r="400" spans="1:35">
      <c r="A400" s="12"/>
      <c r="B400" s="12"/>
      <c r="C400" s="134"/>
      <c r="D400" s="136">
        <f t="shared" si="131"/>
        <v>0</v>
      </c>
      <c r="E400" s="136">
        <f t="shared" si="131"/>
        <v>0</v>
      </c>
      <c r="F400" s="53">
        <f t="shared" si="132"/>
        <v>0</v>
      </c>
      <c r="G400" s="53">
        <f t="shared" si="132"/>
        <v>0</v>
      </c>
      <c r="H400" s="53">
        <f t="shared" si="133"/>
        <v>0</v>
      </c>
      <c r="I400" s="53">
        <f t="shared" si="134"/>
        <v>0</v>
      </c>
      <c r="J400" s="53">
        <f t="shared" si="135"/>
        <v>0</v>
      </c>
      <c r="K400" s="53">
        <f t="shared" si="136"/>
        <v>0</v>
      </c>
      <c r="L400" s="53">
        <f t="shared" si="137"/>
        <v>0</v>
      </c>
      <c r="M400" s="53">
        <f t="shared" ca="1" si="129"/>
        <v>-2.1983915171285819E-2</v>
      </c>
      <c r="N400" s="53">
        <f t="shared" ca="1" si="138"/>
        <v>0</v>
      </c>
      <c r="O400" s="137">
        <f t="shared" ca="1" si="139"/>
        <v>0</v>
      </c>
      <c r="P400" s="53">
        <f t="shared" ca="1" si="140"/>
        <v>0</v>
      </c>
      <c r="Q400" s="53">
        <f t="shared" ca="1" si="141"/>
        <v>0</v>
      </c>
      <c r="R400" s="12">
        <f t="shared" ca="1" si="130"/>
        <v>2.1983915171285819E-2</v>
      </c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</row>
    <row r="401" spans="1:35">
      <c r="A401" s="12"/>
      <c r="B401" s="12"/>
      <c r="C401" s="134"/>
      <c r="D401" s="136">
        <f t="shared" si="131"/>
        <v>0</v>
      </c>
      <c r="E401" s="136">
        <f t="shared" si="131"/>
        <v>0</v>
      </c>
      <c r="F401" s="53">
        <f t="shared" si="132"/>
        <v>0</v>
      </c>
      <c r="G401" s="53">
        <f t="shared" si="132"/>
        <v>0</v>
      </c>
      <c r="H401" s="53">
        <f t="shared" si="133"/>
        <v>0</v>
      </c>
      <c r="I401" s="53">
        <f t="shared" si="134"/>
        <v>0</v>
      </c>
      <c r="J401" s="53">
        <f t="shared" si="135"/>
        <v>0</v>
      </c>
      <c r="K401" s="53">
        <f t="shared" si="136"/>
        <v>0</v>
      </c>
      <c r="L401" s="53">
        <f t="shared" si="137"/>
        <v>0</v>
      </c>
      <c r="M401" s="53">
        <f t="shared" ca="1" si="129"/>
        <v>-2.1983915171285819E-2</v>
      </c>
      <c r="N401" s="53">
        <f t="shared" ca="1" si="138"/>
        <v>0</v>
      </c>
      <c r="O401" s="137">
        <f t="shared" ca="1" si="139"/>
        <v>0</v>
      </c>
      <c r="P401" s="53">
        <f t="shared" ca="1" si="140"/>
        <v>0</v>
      </c>
      <c r="Q401" s="53">
        <f t="shared" ca="1" si="141"/>
        <v>0</v>
      </c>
      <c r="R401" s="12">
        <f t="shared" ca="1" si="130"/>
        <v>2.1983915171285819E-2</v>
      </c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</row>
    <row r="402" spans="1:35">
      <c r="A402" s="12"/>
      <c r="B402" s="12"/>
      <c r="C402" s="134"/>
      <c r="D402" s="136">
        <f t="shared" si="131"/>
        <v>0</v>
      </c>
      <c r="E402" s="136">
        <f t="shared" si="131"/>
        <v>0</v>
      </c>
      <c r="F402" s="53">
        <f t="shared" si="132"/>
        <v>0</v>
      </c>
      <c r="G402" s="53">
        <f t="shared" si="132"/>
        <v>0</v>
      </c>
      <c r="H402" s="53">
        <f t="shared" si="133"/>
        <v>0</v>
      </c>
      <c r="I402" s="53">
        <f t="shared" si="134"/>
        <v>0</v>
      </c>
      <c r="J402" s="53">
        <f t="shared" si="135"/>
        <v>0</v>
      </c>
      <c r="K402" s="53">
        <f t="shared" si="136"/>
        <v>0</v>
      </c>
      <c r="L402" s="53">
        <f t="shared" si="137"/>
        <v>0</v>
      </c>
      <c r="M402" s="53">
        <f t="shared" ca="1" si="129"/>
        <v>-2.1983915171285819E-2</v>
      </c>
      <c r="N402" s="53">
        <f t="shared" ca="1" si="138"/>
        <v>0</v>
      </c>
      <c r="O402" s="137">
        <f t="shared" ca="1" si="139"/>
        <v>0</v>
      </c>
      <c r="P402" s="53">
        <f t="shared" ca="1" si="140"/>
        <v>0</v>
      </c>
      <c r="Q402" s="53">
        <f t="shared" ca="1" si="141"/>
        <v>0</v>
      </c>
      <c r="R402" s="12">
        <f t="shared" ca="1" si="130"/>
        <v>2.1983915171285819E-2</v>
      </c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</row>
    <row r="403" spans="1:35">
      <c r="A403" s="12"/>
      <c r="B403" s="12"/>
      <c r="C403" s="134"/>
      <c r="D403" s="136">
        <f t="shared" si="131"/>
        <v>0</v>
      </c>
      <c r="E403" s="136">
        <f t="shared" si="131"/>
        <v>0</v>
      </c>
      <c r="F403" s="53">
        <f t="shared" si="132"/>
        <v>0</v>
      </c>
      <c r="G403" s="53">
        <f t="shared" si="132"/>
        <v>0</v>
      </c>
      <c r="H403" s="53">
        <f t="shared" si="133"/>
        <v>0</v>
      </c>
      <c r="I403" s="53">
        <f t="shared" si="134"/>
        <v>0</v>
      </c>
      <c r="J403" s="53">
        <f t="shared" si="135"/>
        <v>0</v>
      </c>
      <c r="K403" s="53">
        <f t="shared" si="136"/>
        <v>0</v>
      </c>
      <c r="L403" s="53">
        <f t="shared" si="137"/>
        <v>0</v>
      </c>
      <c r="M403" s="53">
        <f t="shared" ref="M403:M466" ca="1" si="142">+E$4+E$5*D403+E$6*D403^2</f>
        <v>-2.1983915171285819E-2</v>
      </c>
      <c r="N403" s="53">
        <f t="shared" ca="1" si="138"/>
        <v>0</v>
      </c>
      <c r="O403" s="137">
        <f t="shared" ca="1" si="139"/>
        <v>0</v>
      </c>
      <c r="P403" s="53">
        <f t="shared" ca="1" si="140"/>
        <v>0</v>
      </c>
      <c r="Q403" s="53">
        <f t="shared" ca="1" si="141"/>
        <v>0</v>
      </c>
      <c r="R403" s="12">
        <f t="shared" ref="R403:R466" ca="1" si="143">+E403-M403</f>
        <v>2.1983915171285819E-2</v>
      </c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</row>
    <row r="404" spans="1:35">
      <c r="A404" s="12"/>
      <c r="B404" s="12"/>
      <c r="C404" s="134"/>
      <c r="D404" s="136">
        <f t="shared" si="131"/>
        <v>0</v>
      </c>
      <c r="E404" s="136">
        <f t="shared" si="131"/>
        <v>0</v>
      </c>
      <c r="F404" s="53">
        <f t="shared" si="132"/>
        <v>0</v>
      </c>
      <c r="G404" s="53">
        <f t="shared" si="132"/>
        <v>0</v>
      </c>
      <c r="H404" s="53">
        <f t="shared" si="133"/>
        <v>0</v>
      </c>
      <c r="I404" s="53">
        <f t="shared" si="134"/>
        <v>0</v>
      </c>
      <c r="J404" s="53">
        <f t="shared" si="135"/>
        <v>0</v>
      </c>
      <c r="K404" s="53">
        <f t="shared" si="136"/>
        <v>0</v>
      </c>
      <c r="L404" s="53">
        <f t="shared" si="137"/>
        <v>0</v>
      </c>
      <c r="M404" s="53">
        <f t="shared" ca="1" si="142"/>
        <v>-2.1983915171285819E-2</v>
      </c>
      <c r="N404" s="53">
        <f t="shared" ca="1" si="138"/>
        <v>0</v>
      </c>
      <c r="O404" s="137">
        <f t="shared" ca="1" si="139"/>
        <v>0</v>
      </c>
      <c r="P404" s="53">
        <f t="shared" ca="1" si="140"/>
        <v>0</v>
      </c>
      <c r="Q404" s="53">
        <f t="shared" ca="1" si="141"/>
        <v>0</v>
      </c>
      <c r="R404" s="12">
        <f t="shared" ca="1" si="143"/>
        <v>2.1983915171285819E-2</v>
      </c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</row>
    <row r="405" spans="1:35">
      <c r="A405" s="12"/>
      <c r="B405" s="12"/>
      <c r="C405" s="134"/>
      <c r="D405" s="136">
        <f t="shared" si="131"/>
        <v>0</v>
      </c>
      <c r="E405" s="136">
        <f t="shared" si="131"/>
        <v>0</v>
      </c>
      <c r="F405" s="53">
        <f t="shared" si="132"/>
        <v>0</v>
      </c>
      <c r="G405" s="53">
        <f t="shared" si="132"/>
        <v>0</v>
      </c>
      <c r="H405" s="53">
        <f t="shared" si="133"/>
        <v>0</v>
      </c>
      <c r="I405" s="53">
        <f t="shared" si="134"/>
        <v>0</v>
      </c>
      <c r="J405" s="53">
        <f t="shared" si="135"/>
        <v>0</v>
      </c>
      <c r="K405" s="53">
        <f t="shared" si="136"/>
        <v>0</v>
      </c>
      <c r="L405" s="53">
        <f t="shared" si="137"/>
        <v>0</v>
      </c>
      <c r="M405" s="53">
        <f t="shared" ca="1" si="142"/>
        <v>-2.1983915171285819E-2</v>
      </c>
      <c r="N405" s="53">
        <f t="shared" ca="1" si="138"/>
        <v>0</v>
      </c>
      <c r="O405" s="137">
        <f t="shared" ca="1" si="139"/>
        <v>0</v>
      </c>
      <c r="P405" s="53">
        <f t="shared" ca="1" si="140"/>
        <v>0</v>
      </c>
      <c r="Q405" s="53">
        <f t="shared" ca="1" si="141"/>
        <v>0</v>
      </c>
      <c r="R405" s="12">
        <f t="shared" ca="1" si="143"/>
        <v>2.1983915171285819E-2</v>
      </c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</row>
    <row r="406" spans="1:35">
      <c r="A406" s="12"/>
      <c r="B406" s="12"/>
      <c r="C406" s="134"/>
      <c r="D406" s="136">
        <f t="shared" si="131"/>
        <v>0</v>
      </c>
      <c r="E406" s="136">
        <f t="shared" si="131"/>
        <v>0</v>
      </c>
      <c r="F406" s="53">
        <f t="shared" si="132"/>
        <v>0</v>
      </c>
      <c r="G406" s="53">
        <f t="shared" si="132"/>
        <v>0</v>
      </c>
      <c r="H406" s="53">
        <f t="shared" si="133"/>
        <v>0</v>
      </c>
      <c r="I406" s="53">
        <f t="shared" si="134"/>
        <v>0</v>
      </c>
      <c r="J406" s="53">
        <f t="shared" si="135"/>
        <v>0</v>
      </c>
      <c r="K406" s="53">
        <f t="shared" si="136"/>
        <v>0</v>
      </c>
      <c r="L406" s="53">
        <f t="shared" si="137"/>
        <v>0</v>
      </c>
      <c r="M406" s="53">
        <f t="shared" ca="1" si="142"/>
        <v>-2.1983915171285819E-2</v>
      </c>
      <c r="N406" s="53">
        <f t="shared" ca="1" si="138"/>
        <v>0</v>
      </c>
      <c r="O406" s="137">
        <f t="shared" ca="1" si="139"/>
        <v>0</v>
      </c>
      <c r="P406" s="53">
        <f t="shared" ca="1" si="140"/>
        <v>0</v>
      </c>
      <c r="Q406" s="53">
        <f t="shared" ca="1" si="141"/>
        <v>0</v>
      </c>
      <c r="R406" s="12">
        <f t="shared" ca="1" si="143"/>
        <v>2.1983915171285819E-2</v>
      </c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</row>
    <row r="407" spans="1:35">
      <c r="A407" s="12"/>
      <c r="B407" s="12"/>
      <c r="C407" s="134"/>
      <c r="D407" s="136">
        <f t="shared" si="131"/>
        <v>0</v>
      </c>
      <c r="E407" s="136">
        <f t="shared" si="131"/>
        <v>0</v>
      </c>
      <c r="F407" s="53">
        <f t="shared" si="132"/>
        <v>0</v>
      </c>
      <c r="G407" s="53">
        <f t="shared" si="132"/>
        <v>0</v>
      </c>
      <c r="H407" s="53">
        <f t="shared" si="133"/>
        <v>0</v>
      </c>
      <c r="I407" s="53">
        <f t="shared" si="134"/>
        <v>0</v>
      </c>
      <c r="J407" s="53">
        <f t="shared" si="135"/>
        <v>0</v>
      </c>
      <c r="K407" s="53">
        <f t="shared" si="136"/>
        <v>0</v>
      </c>
      <c r="L407" s="53">
        <f t="shared" si="137"/>
        <v>0</v>
      </c>
      <c r="M407" s="53">
        <f t="shared" ca="1" si="142"/>
        <v>-2.1983915171285819E-2</v>
      </c>
      <c r="N407" s="53">
        <f t="shared" ca="1" si="138"/>
        <v>0</v>
      </c>
      <c r="O407" s="137">
        <f t="shared" ca="1" si="139"/>
        <v>0</v>
      </c>
      <c r="P407" s="53">
        <f t="shared" ca="1" si="140"/>
        <v>0</v>
      </c>
      <c r="Q407" s="53">
        <f t="shared" ca="1" si="141"/>
        <v>0</v>
      </c>
      <c r="R407" s="12">
        <f t="shared" ca="1" si="143"/>
        <v>2.1983915171285819E-2</v>
      </c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</row>
    <row r="408" spans="1:35">
      <c r="A408" s="12"/>
      <c r="B408" s="12"/>
      <c r="C408" s="134"/>
      <c r="D408" s="136">
        <f t="shared" si="131"/>
        <v>0</v>
      </c>
      <c r="E408" s="136">
        <f t="shared" si="131"/>
        <v>0</v>
      </c>
      <c r="F408" s="53">
        <f t="shared" si="132"/>
        <v>0</v>
      </c>
      <c r="G408" s="53">
        <f t="shared" si="132"/>
        <v>0</v>
      </c>
      <c r="H408" s="53">
        <f t="shared" si="133"/>
        <v>0</v>
      </c>
      <c r="I408" s="53">
        <f t="shared" si="134"/>
        <v>0</v>
      </c>
      <c r="J408" s="53">
        <f t="shared" si="135"/>
        <v>0</v>
      </c>
      <c r="K408" s="53">
        <f t="shared" si="136"/>
        <v>0</v>
      </c>
      <c r="L408" s="53">
        <f t="shared" si="137"/>
        <v>0</v>
      </c>
      <c r="M408" s="53">
        <f t="shared" ca="1" si="142"/>
        <v>-2.1983915171285819E-2</v>
      </c>
      <c r="N408" s="53">
        <f t="shared" ca="1" si="138"/>
        <v>0</v>
      </c>
      <c r="O408" s="137">
        <f t="shared" ca="1" si="139"/>
        <v>0</v>
      </c>
      <c r="P408" s="53">
        <f t="shared" ca="1" si="140"/>
        <v>0</v>
      </c>
      <c r="Q408" s="53">
        <f t="shared" ca="1" si="141"/>
        <v>0</v>
      </c>
      <c r="R408" s="12">
        <f t="shared" ca="1" si="143"/>
        <v>2.1983915171285819E-2</v>
      </c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</row>
    <row r="409" spans="1:35">
      <c r="A409" s="12"/>
      <c r="B409" s="12"/>
      <c r="C409" s="134"/>
      <c r="D409" s="136">
        <f t="shared" si="131"/>
        <v>0</v>
      </c>
      <c r="E409" s="136">
        <f t="shared" si="131"/>
        <v>0</v>
      </c>
      <c r="F409" s="53">
        <f t="shared" si="132"/>
        <v>0</v>
      </c>
      <c r="G409" s="53">
        <f t="shared" si="132"/>
        <v>0</v>
      </c>
      <c r="H409" s="53">
        <f t="shared" si="133"/>
        <v>0</v>
      </c>
      <c r="I409" s="53">
        <f t="shared" si="134"/>
        <v>0</v>
      </c>
      <c r="J409" s="53">
        <f t="shared" si="135"/>
        <v>0</v>
      </c>
      <c r="K409" s="53">
        <f t="shared" si="136"/>
        <v>0</v>
      </c>
      <c r="L409" s="53">
        <f t="shared" si="137"/>
        <v>0</v>
      </c>
      <c r="M409" s="53">
        <f t="shared" ca="1" si="142"/>
        <v>-2.1983915171285819E-2</v>
      </c>
      <c r="N409" s="53">
        <f t="shared" ca="1" si="138"/>
        <v>0</v>
      </c>
      <c r="O409" s="137">
        <f t="shared" ca="1" si="139"/>
        <v>0</v>
      </c>
      <c r="P409" s="53">
        <f t="shared" ca="1" si="140"/>
        <v>0</v>
      </c>
      <c r="Q409" s="53">
        <f t="shared" ca="1" si="141"/>
        <v>0</v>
      </c>
      <c r="R409" s="12">
        <f t="shared" ca="1" si="143"/>
        <v>2.1983915171285819E-2</v>
      </c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</row>
    <row r="410" spans="1:35">
      <c r="A410" s="12"/>
      <c r="B410" s="12"/>
      <c r="C410" s="134"/>
      <c r="D410" s="136">
        <f t="shared" si="131"/>
        <v>0</v>
      </c>
      <c r="E410" s="136">
        <f t="shared" si="131"/>
        <v>0</v>
      </c>
      <c r="F410" s="53">
        <f t="shared" si="132"/>
        <v>0</v>
      </c>
      <c r="G410" s="53">
        <f t="shared" si="132"/>
        <v>0</v>
      </c>
      <c r="H410" s="53">
        <f t="shared" si="133"/>
        <v>0</v>
      </c>
      <c r="I410" s="53">
        <f t="shared" si="134"/>
        <v>0</v>
      </c>
      <c r="J410" s="53">
        <f t="shared" si="135"/>
        <v>0</v>
      </c>
      <c r="K410" s="53">
        <f t="shared" si="136"/>
        <v>0</v>
      </c>
      <c r="L410" s="53">
        <f t="shared" si="137"/>
        <v>0</v>
      </c>
      <c r="M410" s="53">
        <f t="shared" ca="1" si="142"/>
        <v>-2.1983915171285819E-2</v>
      </c>
      <c r="N410" s="53">
        <f t="shared" ca="1" si="138"/>
        <v>0</v>
      </c>
      <c r="O410" s="137">
        <f t="shared" ca="1" si="139"/>
        <v>0</v>
      </c>
      <c r="P410" s="53">
        <f t="shared" ca="1" si="140"/>
        <v>0</v>
      </c>
      <c r="Q410" s="53">
        <f t="shared" ca="1" si="141"/>
        <v>0</v>
      </c>
      <c r="R410" s="12">
        <f t="shared" ca="1" si="143"/>
        <v>2.1983915171285819E-2</v>
      </c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</row>
    <row r="411" spans="1:35">
      <c r="A411" s="12"/>
      <c r="B411" s="12"/>
      <c r="C411" s="134"/>
      <c r="D411" s="136">
        <f t="shared" si="131"/>
        <v>0</v>
      </c>
      <c r="E411" s="136">
        <f t="shared" si="131"/>
        <v>0</v>
      </c>
      <c r="F411" s="53">
        <f t="shared" si="132"/>
        <v>0</v>
      </c>
      <c r="G411" s="53">
        <f t="shared" si="132"/>
        <v>0</v>
      </c>
      <c r="H411" s="53">
        <f t="shared" si="133"/>
        <v>0</v>
      </c>
      <c r="I411" s="53">
        <f t="shared" si="134"/>
        <v>0</v>
      </c>
      <c r="J411" s="53">
        <f t="shared" si="135"/>
        <v>0</v>
      </c>
      <c r="K411" s="53">
        <f t="shared" si="136"/>
        <v>0</v>
      </c>
      <c r="L411" s="53">
        <f t="shared" si="137"/>
        <v>0</v>
      </c>
      <c r="M411" s="53">
        <f t="shared" ca="1" si="142"/>
        <v>-2.1983915171285819E-2</v>
      </c>
      <c r="N411" s="53">
        <f t="shared" ca="1" si="138"/>
        <v>0</v>
      </c>
      <c r="O411" s="137">
        <f t="shared" ca="1" si="139"/>
        <v>0</v>
      </c>
      <c r="P411" s="53">
        <f t="shared" ca="1" si="140"/>
        <v>0</v>
      </c>
      <c r="Q411" s="53">
        <f t="shared" ca="1" si="141"/>
        <v>0</v>
      </c>
      <c r="R411" s="12">
        <f t="shared" ca="1" si="143"/>
        <v>2.1983915171285819E-2</v>
      </c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</row>
    <row r="412" spans="1:35">
      <c r="A412" s="12"/>
      <c r="B412" s="12"/>
      <c r="C412" s="134"/>
      <c r="D412" s="136">
        <f t="shared" si="131"/>
        <v>0</v>
      </c>
      <c r="E412" s="136">
        <f t="shared" si="131"/>
        <v>0</v>
      </c>
      <c r="F412" s="53">
        <f t="shared" si="132"/>
        <v>0</v>
      </c>
      <c r="G412" s="53">
        <f t="shared" si="132"/>
        <v>0</v>
      </c>
      <c r="H412" s="53">
        <f t="shared" si="133"/>
        <v>0</v>
      </c>
      <c r="I412" s="53">
        <f t="shared" si="134"/>
        <v>0</v>
      </c>
      <c r="J412" s="53">
        <f t="shared" si="135"/>
        <v>0</v>
      </c>
      <c r="K412" s="53">
        <f t="shared" si="136"/>
        <v>0</v>
      </c>
      <c r="L412" s="53">
        <f t="shared" si="137"/>
        <v>0</v>
      </c>
      <c r="M412" s="53">
        <f t="shared" ca="1" si="142"/>
        <v>-2.1983915171285819E-2</v>
      </c>
      <c r="N412" s="53">
        <f t="shared" ca="1" si="138"/>
        <v>0</v>
      </c>
      <c r="O412" s="137">
        <f t="shared" ca="1" si="139"/>
        <v>0</v>
      </c>
      <c r="P412" s="53">
        <f t="shared" ca="1" si="140"/>
        <v>0</v>
      </c>
      <c r="Q412" s="53">
        <f t="shared" ca="1" si="141"/>
        <v>0</v>
      </c>
      <c r="R412" s="12">
        <f t="shared" ca="1" si="143"/>
        <v>2.1983915171285819E-2</v>
      </c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</row>
    <row r="413" spans="1:35">
      <c r="A413" s="12"/>
      <c r="B413" s="12"/>
      <c r="C413" s="134"/>
      <c r="D413" s="136">
        <f t="shared" si="131"/>
        <v>0</v>
      </c>
      <c r="E413" s="136">
        <f t="shared" si="131"/>
        <v>0</v>
      </c>
      <c r="F413" s="53">
        <f t="shared" si="132"/>
        <v>0</v>
      </c>
      <c r="G413" s="53">
        <f t="shared" si="132"/>
        <v>0</v>
      </c>
      <c r="H413" s="53">
        <f t="shared" si="133"/>
        <v>0</v>
      </c>
      <c r="I413" s="53">
        <f t="shared" si="134"/>
        <v>0</v>
      </c>
      <c r="J413" s="53">
        <f t="shared" si="135"/>
        <v>0</v>
      </c>
      <c r="K413" s="53">
        <f t="shared" si="136"/>
        <v>0</v>
      </c>
      <c r="L413" s="53">
        <f t="shared" si="137"/>
        <v>0</v>
      </c>
      <c r="M413" s="53">
        <f t="shared" ca="1" si="142"/>
        <v>-2.1983915171285819E-2</v>
      </c>
      <c r="N413" s="53">
        <f t="shared" ca="1" si="138"/>
        <v>0</v>
      </c>
      <c r="O413" s="137">
        <f t="shared" ca="1" si="139"/>
        <v>0</v>
      </c>
      <c r="P413" s="53">
        <f t="shared" ca="1" si="140"/>
        <v>0</v>
      </c>
      <c r="Q413" s="53">
        <f t="shared" ca="1" si="141"/>
        <v>0</v>
      </c>
      <c r="R413" s="12">
        <f t="shared" ca="1" si="143"/>
        <v>2.1983915171285819E-2</v>
      </c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</row>
    <row r="414" spans="1:35">
      <c r="A414" s="12"/>
      <c r="B414" s="12"/>
      <c r="C414" s="134"/>
      <c r="D414" s="136">
        <f t="shared" si="131"/>
        <v>0</v>
      </c>
      <c r="E414" s="136">
        <f t="shared" si="131"/>
        <v>0</v>
      </c>
      <c r="F414" s="53">
        <f t="shared" si="132"/>
        <v>0</v>
      </c>
      <c r="G414" s="53">
        <f t="shared" si="132"/>
        <v>0</v>
      </c>
      <c r="H414" s="53">
        <f t="shared" si="133"/>
        <v>0</v>
      </c>
      <c r="I414" s="53">
        <f t="shared" si="134"/>
        <v>0</v>
      </c>
      <c r="J414" s="53">
        <f t="shared" si="135"/>
        <v>0</v>
      </c>
      <c r="K414" s="53">
        <f t="shared" si="136"/>
        <v>0</v>
      </c>
      <c r="L414" s="53">
        <f t="shared" si="137"/>
        <v>0</v>
      </c>
      <c r="M414" s="53">
        <f t="shared" ca="1" si="142"/>
        <v>-2.1983915171285819E-2</v>
      </c>
      <c r="N414" s="53">
        <f t="shared" ca="1" si="138"/>
        <v>0</v>
      </c>
      <c r="O414" s="137">
        <f t="shared" ca="1" si="139"/>
        <v>0</v>
      </c>
      <c r="P414" s="53">
        <f t="shared" ca="1" si="140"/>
        <v>0</v>
      </c>
      <c r="Q414" s="53">
        <f t="shared" ca="1" si="141"/>
        <v>0</v>
      </c>
      <c r="R414" s="12">
        <f t="shared" ca="1" si="143"/>
        <v>2.1983915171285819E-2</v>
      </c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</row>
    <row r="415" spans="1:35">
      <c r="A415" s="12"/>
      <c r="B415" s="12"/>
      <c r="C415" s="134"/>
      <c r="D415" s="136">
        <f t="shared" si="131"/>
        <v>0</v>
      </c>
      <c r="E415" s="136">
        <f t="shared" si="131"/>
        <v>0</v>
      </c>
      <c r="F415" s="53">
        <f t="shared" si="132"/>
        <v>0</v>
      </c>
      <c r="G415" s="53">
        <f t="shared" si="132"/>
        <v>0</v>
      </c>
      <c r="H415" s="53">
        <f t="shared" si="133"/>
        <v>0</v>
      </c>
      <c r="I415" s="53">
        <f t="shared" si="134"/>
        <v>0</v>
      </c>
      <c r="J415" s="53">
        <f t="shared" si="135"/>
        <v>0</v>
      </c>
      <c r="K415" s="53">
        <f t="shared" si="136"/>
        <v>0</v>
      </c>
      <c r="L415" s="53">
        <f t="shared" si="137"/>
        <v>0</v>
      </c>
      <c r="M415" s="53">
        <f t="shared" ca="1" si="142"/>
        <v>-2.1983915171285819E-2</v>
      </c>
      <c r="N415" s="53">
        <f t="shared" ca="1" si="138"/>
        <v>0</v>
      </c>
      <c r="O415" s="137">
        <f t="shared" ca="1" si="139"/>
        <v>0</v>
      </c>
      <c r="P415" s="53">
        <f t="shared" ca="1" si="140"/>
        <v>0</v>
      </c>
      <c r="Q415" s="53">
        <f t="shared" ca="1" si="141"/>
        <v>0</v>
      </c>
      <c r="R415" s="12">
        <f t="shared" ca="1" si="143"/>
        <v>2.1983915171285819E-2</v>
      </c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</row>
    <row r="416" spans="1:35">
      <c r="A416" s="12"/>
      <c r="B416" s="12"/>
      <c r="C416" s="134"/>
      <c r="D416" s="136">
        <f t="shared" si="131"/>
        <v>0</v>
      </c>
      <c r="E416" s="136">
        <f t="shared" si="131"/>
        <v>0</v>
      </c>
      <c r="F416" s="53">
        <f t="shared" si="132"/>
        <v>0</v>
      </c>
      <c r="G416" s="53">
        <f t="shared" si="132"/>
        <v>0</v>
      </c>
      <c r="H416" s="53">
        <f t="shared" si="133"/>
        <v>0</v>
      </c>
      <c r="I416" s="53">
        <f t="shared" si="134"/>
        <v>0</v>
      </c>
      <c r="J416" s="53">
        <f t="shared" si="135"/>
        <v>0</v>
      </c>
      <c r="K416" s="53">
        <f t="shared" si="136"/>
        <v>0</v>
      </c>
      <c r="L416" s="53">
        <f t="shared" si="137"/>
        <v>0</v>
      </c>
      <c r="M416" s="53">
        <f t="shared" ca="1" si="142"/>
        <v>-2.1983915171285819E-2</v>
      </c>
      <c r="N416" s="53">
        <f t="shared" ca="1" si="138"/>
        <v>0</v>
      </c>
      <c r="O416" s="137">
        <f t="shared" ca="1" si="139"/>
        <v>0</v>
      </c>
      <c r="P416" s="53">
        <f t="shared" ca="1" si="140"/>
        <v>0</v>
      </c>
      <c r="Q416" s="53">
        <f t="shared" ca="1" si="141"/>
        <v>0</v>
      </c>
      <c r="R416" s="12">
        <f t="shared" ca="1" si="143"/>
        <v>2.1983915171285819E-2</v>
      </c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</row>
    <row r="417" spans="1:35">
      <c r="A417" s="12"/>
      <c r="B417" s="12"/>
      <c r="C417" s="134"/>
      <c r="D417" s="136">
        <f t="shared" si="131"/>
        <v>0</v>
      </c>
      <c r="E417" s="136">
        <f t="shared" si="131"/>
        <v>0</v>
      </c>
      <c r="F417" s="53">
        <f t="shared" si="132"/>
        <v>0</v>
      </c>
      <c r="G417" s="53">
        <f t="shared" si="132"/>
        <v>0</v>
      </c>
      <c r="H417" s="53">
        <f t="shared" si="133"/>
        <v>0</v>
      </c>
      <c r="I417" s="53">
        <f t="shared" si="134"/>
        <v>0</v>
      </c>
      <c r="J417" s="53">
        <f t="shared" si="135"/>
        <v>0</v>
      </c>
      <c r="K417" s="53">
        <f t="shared" si="136"/>
        <v>0</v>
      </c>
      <c r="L417" s="53">
        <f t="shared" si="137"/>
        <v>0</v>
      </c>
      <c r="M417" s="53">
        <f t="shared" ca="1" si="142"/>
        <v>-2.1983915171285819E-2</v>
      </c>
      <c r="N417" s="53">
        <f t="shared" ca="1" si="138"/>
        <v>0</v>
      </c>
      <c r="O417" s="137">
        <f t="shared" ca="1" si="139"/>
        <v>0</v>
      </c>
      <c r="P417" s="53">
        <f t="shared" ca="1" si="140"/>
        <v>0</v>
      </c>
      <c r="Q417" s="53">
        <f t="shared" ca="1" si="141"/>
        <v>0</v>
      </c>
      <c r="R417" s="12">
        <f t="shared" ca="1" si="143"/>
        <v>2.1983915171285819E-2</v>
      </c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</row>
    <row r="418" spans="1:35">
      <c r="A418" s="12"/>
      <c r="B418" s="12"/>
      <c r="C418" s="134"/>
      <c r="D418" s="136">
        <f t="shared" si="131"/>
        <v>0</v>
      </c>
      <c r="E418" s="136">
        <f t="shared" si="131"/>
        <v>0</v>
      </c>
      <c r="F418" s="53">
        <f t="shared" si="132"/>
        <v>0</v>
      </c>
      <c r="G418" s="53">
        <f t="shared" si="132"/>
        <v>0</v>
      </c>
      <c r="H418" s="53">
        <f t="shared" si="133"/>
        <v>0</v>
      </c>
      <c r="I418" s="53">
        <f t="shared" si="134"/>
        <v>0</v>
      </c>
      <c r="J418" s="53">
        <f t="shared" si="135"/>
        <v>0</v>
      </c>
      <c r="K418" s="53">
        <f t="shared" si="136"/>
        <v>0</v>
      </c>
      <c r="L418" s="53">
        <f t="shared" si="137"/>
        <v>0</v>
      </c>
      <c r="M418" s="53">
        <f t="shared" ca="1" si="142"/>
        <v>-2.1983915171285819E-2</v>
      </c>
      <c r="N418" s="53">
        <f t="shared" ca="1" si="138"/>
        <v>0</v>
      </c>
      <c r="O418" s="137">
        <f t="shared" ca="1" si="139"/>
        <v>0</v>
      </c>
      <c r="P418" s="53">
        <f t="shared" ca="1" si="140"/>
        <v>0</v>
      </c>
      <c r="Q418" s="53">
        <f t="shared" ca="1" si="141"/>
        <v>0</v>
      </c>
      <c r="R418" s="12">
        <f t="shared" ca="1" si="143"/>
        <v>2.1983915171285819E-2</v>
      </c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</row>
    <row r="419" spans="1:35">
      <c r="A419" s="12"/>
      <c r="B419" s="12"/>
      <c r="C419" s="134"/>
      <c r="D419" s="136">
        <f t="shared" si="131"/>
        <v>0</v>
      </c>
      <c r="E419" s="136">
        <f t="shared" si="131"/>
        <v>0</v>
      </c>
      <c r="F419" s="53">
        <f t="shared" si="132"/>
        <v>0</v>
      </c>
      <c r="G419" s="53">
        <f t="shared" si="132"/>
        <v>0</v>
      </c>
      <c r="H419" s="53">
        <f t="shared" si="133"/>
        <v>0</v>
      </c>
      <c r="I419" s="53">
        <f t="shared" si="134"/>
        <v>0</v>
      </c>
      <c r="J419" s="53">
        <f t="shared" si="135"/>
        <v>0</v>
      </c>
      <c r="K419" s="53">
        <f t="shared" si="136"/>
        <v>0</v>
      </c>
      <c r="L419" s="53">
        <f t="shared" si="137"/>
        <v>0</v>
      </c>
      <c r="M419" s="53">
        <f t="shared" ca="1" si="142"/>
        <v>-2.1983915171285819E-2</v>
      </c>
      <c r="N419" s="53">
        <f t="shared" ca="1" si="138"/>
        <v>0</v>
      </c>
      <c r="O419" s="137">
        <f t="shared" ca="1" si="139"/>
        <v>0</v>
      </c>
      <c r="P419" s="53">
        <f t="shared" ca="1" si="140"/>
        <v>0</v>
      </c>
      <c r="Q419" s="53">
        <f t="shared" ca="1" si="141"/>
        <v>0</v>
      </c>
      <c r="R419" s="12">
        <f t="shared" ca="1" si="143"/>
        <v>2.1983915171285819E-2</v>
      </c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</row>
    <row r="420" spans="1:35">
      <c r="A420" s="12"/>
      <c r="B420" s="12"/>
      <c r="C420" s="134"/>
      <c r="D420" s="136">
        <f t="shared" si="131"/>
        <v>0</v>
      </c>
      <c r="E420" s="136">
        <f t="shared" si="131"/>
        <v>0</v>
      </c>
      <c r="F420" s="53">
        <f t="shared" si="132"/>
        <v>0</v>
      </c>
      <c r="G420" s="53">
        <f t="shared" si="132"/>
        <v>0</v>
      </c>
      <c r="H420" s="53">
        <f t="shared" si="133"/>
        <v>0</v>
      </c>
      <c r="I420" s="53">
        <f t="shared" si="134"/>
        <v>0</v>
      </c>
      <c r="J420" s="53">
        <f t="shared" si="135"/>
        <v>0</v>
      </c>
      <c r="K420" s="53">
        <f t="shared" si="136"/>
        <v>0</v>
      </c>
      <c r="L420" s="53">
        <f t="shared" si="137"/>
        <v>0</v>
      </c>
      <c r="M420" s="53">
        <f t="shared" ca="1" si="142"/>
        <v>-2.1983915171285819E-2</v>
      </c>
      <c r="N420" s="53">
        <f t="shared" ca="1" si="138"/>
        <v>0</v>
      </c>
      <c r="O420" s="137">
        <f t="shared" ca="1" si="139"/>
        <v>0</v>
      </c>
      <c r="P420" s="53">
        <f t="shared" ca="1" si="140"/>
        <v>0</v>
      </c>
      <c r="Q420" s="53">
        <f t="shared" ca="1" si="141"/>
        <v>0</v>
      </c>
      <c r="R420" s="12">
        <f t="shared" ca="1" si="143"/>
        <v>2.1983915171285819E-2</v>
      </c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</row>
    <row r="421" spans="1:35">
      <c r="A421" s="12"/>
      <c r="B421" s="12"/>
      <c r="C421" s="134"/>
      <c r="D421" s="136">
        <f t="shared" si="131"/>
        <v>0</v>
      </c>
      <c r="E421" s="136">
        <f t="shared" si="131"/>
        <v>0</v>
      </c>
      <c r="F421" s="53">
        <f t="shared" si="132"/>
        <v>0</v>
      </c>
      <c r="G421" s="53">
        <f t="shared" si="132"/>
        <v>0</v>
      </c>
      <c r="H421" s="53">
        <f t="shared" si="133"/>
        <v>0</v>
      </c>
      <c r="I421" s="53">
        <f t="shared" si="134"/>
        <v>0</v>
      </c>
      <c r="J421" s="53">
        <f t="shared" si="135"/>
        <v>0</v>
      </c>
      <c r="K421" s="53">
        <f t="shared" si="136"/>
        <v>0</v>
      </c>
      <c r="L421" s="53">
        <f t="shared" si="137"/>
        <v>0</v>
      </c>
      <c r="M421" s="53">
        <f t="shared" ca="1" si="142"/>
        <v>-2.1983915171285819E-2</v>
      </c>
      <c r="N421" s="53">
        <f t="shared" ca="1" si="138"/>
        <v>0</v>
      </c>
      <c r="O421" s="137">
        <f t="shared" ca="1" si="139"/>
        <v>0</v>
      </c>
      <c r="P421" s="53">
        <f t="shared" ca="1" si="140"/>
        <v>0</v>
      </c>
      <c r="Q421" s="53">
        <f t="shared" ca="1" si="141"/>
        <v>0</v>
      </c>
      <c r="R421" s="12">
        <f t="shared" ca="1" si="143"/>
        <v>2.1983915171285819E-2</v>
      </c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</row>
    <row r="422" spans="1:35">
      <c r="A422" s="12"/>
      <c r="B422" s="12"/>
      <c r="C422" s="134"/>
      <c r="D422" s="136">
        <f t="shared" si="131"/>
        <v>0</v>
      </c>
      <c r="E422" s="136">
        <f t="shared" si="131"/>
        <v>0</v>
      </c>
      <c r="F422" s="53">
        <f t="shared" si="132"/>
        <v>0</v>
      </c>
      <c r="G422" s="53">
        <f t="shared" si="132"/>
        <v>0</v>
      </c>
      <c r="H422" s="53">
        <f t="shared" si="133"/>
        <v>0</v>
      </c>
      <c r="I422" s="53">
        <f t="shared" si="134"/>
        <v>0</v>
      </c>
      <c r="J422" s="53">
        <f t="shared" si="135"/>
        <v>0</v>
      </c>
      <c r="K422" s="53">
        <f t="shared" si="136"/>
        <v>0</v>
      </c>
      <c r="L422" s="53">
        <f t="shared" si="137"/>
        <v>0</v>
      </c>
      <c r="M422" s="53">
        <f t="shared" ca="1" si="142"/>
        <v>-2.1983915171285819E-2</v>
      </c>
      <c r="N422" s="53">
        <f t="shared" ca="1" si="138"/>
        <v>0</v>
      </c>
      <c r="O422" s="137">
        <f t="shared" ca="1" si="139"/>
        <v>0</v>
      </c>
      <c r="P422" s="53">
        <f t="shared" ca="1" si="140"/>
        <v>0</v>
      </c>
      <c r="Q422" s="53">
        <f t="shared" ca="1" si="141"/>
        <v>0</v>
      </c>
      <c r="R422" s="12">
        <f t="shared" ca="1" si="143"/>
        <v>2.1983915171285819E-2</v>
      </c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</row>
    <row r="423" spans="1:35">
      <c r="A423" s="12"/>
      <c r="B423" s="12"/>
      <c r="C423" s="134"/>
      <c r="D423" s="136">
        <f t="shared" si="131"/>
        <v>0</v>
      </c>
      <c r="E423" s="136">
        <f t="shared" si="131"/>
        <v>0</v>
      </c>
      <c r="F423" s="53">
        <f t="shared" si="132"/>
        <v>0</v>
      </c>
      <c r="G423" s="53">
        <f t="shared" si="132"/>
        <v>0</v>
      </c>
      <c r="H423" s="53">
        <f t="shared" si="133"/>
        <v>0</v>
      </c>
      <c r="I423" s="53">
        <f t="shared" si="134"/>
        <v>0</v>
      </c>
      <c r="J423" s="53">
        <f t="shared" si="135"/>
        <v>0</v>
      </c>
      <c r="K423" s="53">
        <f t="shared" si="136"/>
        <v>0</v>
      </c>
      <c r="L423" s="53">
        <f t="shared" si="137"/>
        <v>0</v>
      </c>
      <c r="M423" s="53">
        <f t="shared" ca="1" si="142"/>
        <v>-2.1983915171285819E-2</v>
      </c>
      <c r="N423" s="53">
        <f t="shared" ca="1" si="138"/>
        <v>0</v>
      </c>
      <c r="O423" s="137">
        <f t="shared" ca="1" si="139"/>
        <v>0</v>
      </c>
      <c r="P423" s="53">
        <f t="shared" ca="1" si="140"/>
        <v>0</v>
      </c>
      <c r="Q423" s="53">
        <f t="shared" ca="1" si="141"/>
        <v>0</v>
      </c>
      <c r="R423" s="12">
        <f t="shared" ca="1" si="143"/>
        <v>2.1983915171285819E-2</v>
      </c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</row>
    <row r="424" spans="1:35">
      <c r="A424" s="12"/>
      <c r="B424" s="12"/>
      <c r="C424" s="134"/>
      <c r="D424" s="136">
        <f t="shared" si="131"/>
        <v>0</v>
      </c>
      <c r="E424" s="136">
        <f t="shared" si="131"/>
        <v>0</v>
      </c>
      <c r="F424" s="53">
        <f t="shared" si="132"/>
        <v>0</v>
      </c>
      <c r="G424" s="53">
        <f t="shared" si="132"/>
        <v>0</v>
      </c>
      <c r="H424" s="53">
        <f t="shared" si="133"/>
        <v>0</v>
      </c>
      <c r="I424" s="53">
        <f t="shared" si="134"/>
        <v>0</v>
      </c>
      <c r="J424" s="53">
        <f t="shared" si="135"/>
        <v>0</v>
      </c>
      <c r="K424" s="53">
        <f t="shared" si="136"/>
        <v>0</v>
      </c>
      <c r="L424" s="53">
        <f t="shared" si="137"/>
        <v>0</v>
      </c>
      <c r="M424" s="53">
        <f t="shared" ca="1" si="142"/>
        <v>-2.1983915171285819E-2</v>
      </c>
      <c r="N424" s="53">
        <f t="shared" ca="1" si="138"/>
        <v>0</v>
      </c>
      <c r="O424" s="137">
        <f t="shared" ca="1" si="139"/>
        <v>0</v>
      </c>
      <c r="P424" s="53">
        <f t="shared" ca="1" si="140"/>
        <v>0</v>
      </c>
      <c r="Q424" s="53">
        <f t="shared" ca="1" si="141"/>
        <v>0</v>
      </c>
      <c r="R424" s="12">
        <f t="shared" ca="1" si="143"/>
        <v>2.1983915171285819E-2</v>
      </c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</row>
    <row r="425" spans="1:35">
      <c r="A425" s="12"/>
      <c r="B425" s="12"/>
      <c r="C425" s="134"/>
      <c r="D425" s="136">
        <f t="shared" si="131"/>
        <v>0</v>
      </c>
      <c r="E425" s="136">
        <f t="shared" si="131"/>
        <v>0</v>
      </c>
      <c r="F425" s="53">
        <f t="shared" si="132"/>
        <v>0</v>
      </c>
      <c r="G425" s="53">
        <f t="shared" si="132"/>
        <v>0</v>
      </c>
      <c r="H425" s="53">
        <f t="shared" si="133"/>
        <v>0</v>
      </c>
      <c r="I425" s="53">
        <f t="shared" si="134"/>
        <v>0</v>
      </c>
      <c r="J425" s="53">
        <f t="shared" si="135"/>
        <v>0</v>
      </c>
      <c r="K425" s="53">
        <f t="shared" si="136"/>
        <v>0</v>
      </c>
      <c r="L425" s="53">
        <f t="shared" si="137"/>
        <v>0</v>
      </c>
      <c r="M425" s="53">
        <f t="shared" ca="1" si="142"/>
        <v>-2.1983915171285819E-2</v>
      </c>
      <c r="N425" s="53">
        <f t="shared" ca="1" si="138"/>
        <v>0</v>
      </c>
      <c r="O425" s="137">
        <f t="shared" ca="1" si="139"/>
        <v>0</v>
      </c>
      <c r="P425" s="53">
        <f t="shared" ca="1" si="140"/>
        <v>0</v>
      </c>
      <c r="Q425" s="53">
        <f t="shared" ca="1" si="141"/>
        <v>0</v>
      </c>
      <c r="R425" s="12">
        <f t="shared" ca="1" si="143"/>
        <v>2.1983915171285819E-2</v>
      </c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</row>
    <row r="426" spans="1:35">
      <c r="A426" s="12"/>
      <c r="B426" s="12"/>
      <c r="C426" s="134"/>
      <c r="D426" s="136">
        <f t="shared" si="131"/>
        <v>0</v>
      </c>
      <c r="E426" s="136">
        <f t="shared" si="131"/>
        <v>0</v>
      </c>
      <c r="F426" s="53">
        <f t="shared" si="132"/>
        <v>0</v>
      </c>
      <c r="G426" s="53">
        <f t="shared" si="132"/>
        <v>0</v>
      </c>
      <c r="H426" s="53">
        <f t="shared" si="133"/>
        <v>0</v>
      </c>
      <c r="I426" s="53">
        <f t="shared" si="134"/>
        <v>0</v>
      </c>
      <c r="J426" s="53">
        <f t="shared" si="135"/>
        <v>0</v>
      </c>
      <c r="K426" s="53">
        <f t="shared" si="136"/>
        <v>0</v>
      </c>
      <c r="L426" s="53">
        <f t="shared" si="137"/>
        <v>0</v>
      </c>
      <c r="M426" s="53">
        <f t="shared" ca="1" si="142"/>
        <v>-2.1983915171285819E-2</v>
      </c>
      <c r="N426" s="53">
        <f t="shared" ca="1" si="138"/>
        <v>0</v>
      </c>
      <c r="O426" s="137">
        <f t="shared" ca="1" si="139"/>
        <v>0</v>
      </c>
      <c r="P426" s="53">
        <f t="shared" ca="1" si="140"/>
        <v>0</v>
      </c>
      <c r="Q426" s="53">
        <f t="shared" ca="1" si="141"/>
        <v>0</v>
      </c>
      <c r="R426" s="12">
        <f t="shared" ca="1" si="143"/>
        <v>2.1983915171285819E-2</v>
      </c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</row>
    <row r="427" spans="1:35">
      <c r="A427" s="12"/>
      <c r="B427" s="12"/>
      <c r="C427" s="134"/>
      <c r="D427" s="136">
        <f t="shared" si="131"/>
        <v>0</v>
      </c>
      <c r="E427" s="136">
        <f t="shared" si="131"/>
        <v>0</v>
      </c>
      <c r="F427" s="53">
        <f t="shared" si="132"/>
        <v>0</v>
      </c>
      <c r="G427" s="53">
        <f t="shared" si="132"/>
        <v>0</v>
      </c>
      <c r="H427" s="53">
        <f t="shared" si="133"/>
        <v>0</v>
      </c>
      <c r="I427" s="53">
        <f t="shared" si="134"/>
        <v>0</v>
      </c>
      <c r="J427" s="53">
        <f t="shared" si="135"/>
        <v>0</v>
      </c>
      <c r="K427" s="53">
        <f t="shared" si="136"/>
        <v>0</v>
      </c>
      <c r="L427" s="53">
        <f t="shared" si="137"/>
        <v>0</v>
      </c>
      <c r="M427" s="53">
        <f t="shared" ca="1" si="142"/>
        <v>-2.1983915171285819E-2</v>
      </c>
      <c r="N427" s="53">
        <f t="shared" ca="1" si="138"/>
        <v>0</v>
      </c>
      <c r="O427" s="137">
        <f t="shared" ca="1" si="139"/>
        <v>0</v>
      </c>
      <c r="P427" s="53">
        <f t="shared" ca="1" si="140"/>
        <v>0</v>
      </c>
      <c r="Q427" s="53">
        <f t="shared" ca="1" si="141"/>
        <v>0</v>
      </c>
      <c r="R427" s="12">
        <f t="shared" ca="1" si="143"/>
        <v>2.1983915171285819E-2</v>
      </c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</row>
    <row r="428" spans="1:35">
      <c r="A428" s="12"/>
      <c r="B428" s="12"/>
      <c r="C428" s="134"/>
      <c r="D428" s="136">
        <f t="shared" si="131"/>
        <v>0</v>
      </c>
      <c r="E428" s="136">
        <f t="shared" si="131"/>
        <v>0</v>
      </c>
      <c r="F428" s="53">
        <f t="shared" si="132"/>
        <v>0</v>
      </c>
      <c r="G428" s="53">
        <f t="shared" si="132"/>
        <v>0</v>
      </c>
      <c r="H428" s="53">
        <f t="shared" si="133"/>
        <v>0</v>
      </c>
      <c r="I428" s="53">
        <f t="shared" si="134"/>
        <v>0</v>
      </c>
      <c r="J428" s="53">
        <f t="shared" si="135"/>
        <v>0</v>
      </c>
      <c r="K428" s="53">
        <f t="shared" si="136"/>
        <v>0</v>
      </c>
      <c r="L428" s="53">
        <f t="shared" si="137"/>
        <v>0</v>
      </c>
      <c r="M428" s="53">
        <f t="shared" ca="1" si="142"/>
        <v>-2.1983915171285819E-2</v>
      </c>
      <c r="N428" s="53">
        <f t="shared" ca="1" si="138"/>
        <v>0</v>
      </c>
      <c r="O428" s="137">
        <f t="shared" ca="1" si="139"/>
        <v>0</v>
      </c>
      <c r="P428" s="53">
        <f t="shared" ca="1" si="140"/>
        <v>0</v>
      </c>
      <c r="Q428" s="53">
        <f t="shared" ca="1" si="141"/>
        <v>0</v>
      </c>
      <c r="R428" s="12">
        <f t="shared" ca="1" si="143"/>
        <v>2.1983915171285819E-2</v>
      </c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</row>
    <row r="429" spans="1:35">
      <c r="A429" s="12"/>
      <c r="B429" s="12"/>
      <c r="C429" s="134"/>
      <c r="D429" s="136">
        <f t="shared" si="131"/>
        <v>0</v>
      </c>
      <c r="E429" s="136">
        <f t="shared" si="131"/>
        <v>0</v>
      </c>
      <c r="F429" s="53">
        <f t="shared" si="132"/>
        <v>0</v>
      </c>
      <c r="G429" s="53">
        <f t="shared" si="132"/>
        <v>0</v>
      </c>
      <c r="H429" s="53">
        <f t="shared" si="133"/>
        <v>0</v>
      </c>
      <c r="I429" s="53">
        <f t="shared" si="134"/>
        <v>0</v>
      </c>
      <c r="J429" s="53">
        <f t="shared" si="135"/>
        <v>0</v>
      </c>
      <c r="K429" s="53">
        <f t="shared" si="136"/>
        <v>0</v>
      </c>
      <c r="L429" s="53">
        <f t="shared" si="137"/>
        <v>0</v>
      </c>
      <c r="M429" s="53">
        <f t="shared" ca="1" si="142"/>
        <v>-2.1983915171285819E-2</v>
      </c>
      <c r="N429" s="53">
        <f t="shared" ca="1" si="138"/>
        <v>0</v>
      </c>
      <c r="O429" s="137">
        <f t="shared" ca="1" si="139"/>
        <v>0</v>
      </c>
      <c r="P429" s="53">
        <f t="shared" ca="1" si="140"/>
        <v>0</v>
      </c>
      <c r="Q429" s="53">
        <f t="shared" ca="1" si="141"/>
        <v>0</v>
      </c>
      <c r="R429" s="12">
        <f t="shared" ca="1" si="143"/>
        <v>2.1983915171285819E-2</v>
      </c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</row>
    <row r="430" spans="1:35">
      <c r="A430" s="12"/>
      <c r="B430" s="12"/>
      <c r="C430" s="134"/>
      <c r="D430" s="136">
        <f t="shared" si="131"/>
        <v>0</v>
      </c>
      <c r="E430" s="136">
        <f t="shared" si="131"/>
        <v>0</v>
      </c>
      <c r="F430" s="53">
        <f t="shared" si="132"/>
        <v>0</v>
      </c>
      <c r="G430" s="53">
        <f t="shared" si="132"/>
        <v>0</v>
      </c>
      <c r="H430" s="53">
        <f t="shared" si="133"/>
        <v>0</v>
      </c>
      <c r="I430" s="53">
        <f t="shared" si="134"/>
        <v>0</v>
      </c>
      <c r="J430" s="53">
        <f t="shared" si="135"/>
        <v>0</v>
      </c>
      <c r="K430" s="53">
        <f t="shared" si="136"/>
        <v>0</v>
      </c>
      <c r="L430" s="53">
        <f t="shared" si="137"/>
        <v>0</v>
      </c>
      <c r="M430" s="53">
        <f t="shared" ca="1" si="142"/>
        <v>-2.1983915171285819E-2</v>
      </c>
      <c r="N430" s="53">
        <f t="shared" ca="1" si="138"/>
        <v>0</v>
      </c>
      <c r="O430" s="137">
        <f t="shared" ca="1" si="139"/>
        <v>0</v>
      </c>
      <c r="P430" s="53">
        <f t="shared" ca="1" si="140"/>
        <v>0</v>
      </c>
      <c r="Q430" s="53">
        <f t="shared" ca="1" si="141"/>
        <v>0</v>
      </c>
      <c r="R430" s="12">
        <f t="shared" ca="1" si="143"/>
        <v>2.1983915171285819E-2</v>
      </c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</row>
    <row r="431" spans="1:35">
      <c r="A431" s="12"/>
      <c r="B431" s="12"/>
      <c r="C431" s="134"/>
      <c r="D431" s="136">
        <f t="shared" si="131"/>
        <v>0</v>
      </c>
      <c r="E431" s="136">
        <f t="shared" si="131"/>
        <v>0</v>
      </c>
      <c r="F431" s="53">
        <f t="shared" si="132"/>
        <v>0</v>
      </c>
      <c r="G431" s="53">
        <f t="shared" si="132"/>
        <v>0</v>
      </c>
      <c r="H431" s="53">
        <f t="shared" si="133"/>
        <v>0</v>
      </c>
      <c r="I431" s="53">
        <f t="shared" si="134"/>
        <v>0</v>
      </c>
      <c r="J431" s="53">
        <f t="shared" si="135"/>
        <v>0</v>
      </c>
      <c r="K431" s="53">
        <f t="shared" si="136"/>
        <v>0</v>
      </c>
      <c r="L431" s="53">
        <f t="shared" si="137"/>
        <v>0</v>
      </c>
      <c r="M431" s="53">
        <f t="shared" ca="1" si="142"/>
        <v>-2.1983915171285819E-2</v>
      </c>
      <c r="N431" s="53">
        <f t="shared" ca="1" si="138"/>
        <v>0</v>
      </c>
      <c r="O431" s="137">
        <f t="shared" ca="1" si="139"/>
        <v>0</v>
      </c>
      <c r="P431" s="53">
        <f t="shared" ca="1" si="140"/>
        <v>0</v>
      </c>
      <c r="Q431" s="53">
        <f t="shared" ca="1" si="141"/>
        <v>0</v>
      </c>
      <c r="R431" s="12">
        <f t="shared" ca="1" si="143"/>
        <v>2.1983915171285819E-2</v>
      </c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</row>
    <row r="432" spans="1:35">
      <c r="A432" s="12"/>
      <c r="B432" s="12"/>
      <c r="C432" s="134"/>
      <c r="D432" s="136">
        <f t="shared" si="131"/>
        <v>0</v>
      </c>
      <c r="E432" s="136">
        <f t="shared" si="131"/>
        <v>0</v>
      </c>
      <c r="F432" s="53">
        <f t="shared" si="132"/>
        <v>0</v>
      </c>
      <c r="G432" s="53">
        <f t="shared" si="132"/>
        <v>0</v>
      </c>
      <c r="H432" s="53">
        <f t="shared" si="133"/>
        <v>0</v>
      </c>
      <c r="I432" s="53">
        <f t="shared" si="134"/>
        <v>0</v>
      </c>
      <c r="J432" s="53">
        <f t="shared" si="135"/>
        <v>0</v>
      </c>
      <c r="K432" s="53">
        <f t="shared" si="136"/>
        <v>0</v>
      </c>
      <c r="L432" s="53">
        <f t="shared" si="137"/>
        <v>0</v>
      </c>
      <c r="M432" s="53">
        <f t="shared" ca="1" si="142"/>
        <v>-2.1983915171285819E-2</v>
      </c>
      <c r="N432" s="53">
        <f t="shared" ca="1" si="138"/>
        <v>0</v>
      </c>
      <c r="O432" s="137">
        <f t="shared" ca="1" si="139"/>
        <v>0</v>
      </c>
      <c r="P432" s="53">
        <f t="shared" ca="1" si="140"/>
        <v>0</v>
      </c>
      <c r="Q432" s="53">
        <f t="shared" ca="1" si="141"/>
        <v>0</v>
      </c>
      <c r="R432" s="12">
        <f t="shared" ca="1" si="143"/>
        <v>2.1983915171285819E-2</v>
      </c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</row>
    <row r="433" spans="1:35">
      <c r="A433" s="12"/>
      <c r="B433" s="12"/>
      <c r="C433" s="134"/>
      <c r="D433" s="136">
        <f t="shared" si="131"/>
        <v>0</v>
      </c>
      <c r="E433" s="136">
        <f t="shared" si="131"/>
        <v>0</v>
      </c>
      <c r="F433" s="53">
        <f t="shared" si="132"/>
        <v>0</v>
      </c>
      <c r="G433" s="53">
        <f t="shared" si="132"/>
        <v>0</v>
      </c>
      <c r="H433" s="53">
        <f t="shared" si="133"/>
        <v>0</v>
      </c>
      <c r="I433" s="53">
        <f t="shared" si="134"/>
        <v>0</v>
      </c>
      <c r="J433" s="53">
        <f t="shared" si="135"/>
        <v>0</v>
      </c>
      <c r="K433" s="53">
        <f t="shared" si="136"/>
        <v>0</v>
      </c>
      <c r="L433" s="53">
        <f t="shared" si="137"/>
        <v>0</v>
      </c>
      <c r="M433" s="53">
        <f t="shared" ca="1" si="142"/>
        <v>-2.1983915171285819E-2</v>
      </c>
      <c r="N433" s="53">
        <f t="shared" ca="1" si="138"/>
        <v>0</v>
      </c>
      <c r="O433" s="137">
        <f t="shared" ca="1" si="139"/>
        <v>0</v>
      </c>
      <c r="P433" s="53">
        <f t="shared" ca="1" si="140"/>
        <v>0</v>
      </c>
      <c r="Q433" s="53">
        <f t="shared" ca="1" si="141"/>
        <v>0</v>
      </c>
      <c r="R433" s="12">
        <f t="shared" ca="1" si="143"/>
        <v>2.1983915171285819E-2</v>
      </c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</row>
    <row r="434" spans="1:35">
      <c r="A434" s="12"/>
      <c r="B434" s="12"/>
      <c r="C434" s="134"/>
      <c r="D434" s="136">
        <f t="shared" si="131"/>
        <v>0</v>
      </c>
      <c r="E434" s="136">
        <f t="shared" si="131"/>
        <v>0</v>
      </c>
      <c r="F434" s="53">
        <f t="shared" si="132"/>
        <v>0</v>
      </c>
      <c r="G434" s="53">
        <f t="shared" si="132"/>
        <v>0</v>
      </c>
      <c r="H434" s="53">
        <f t="shared" si="133"/>
        <v>0</v>
      </c>
      <c r="I434" s="53">
        <f t="shared" si="134"/>
        <v>0</v>
      </c>
      <c r="J434" s="53">
        <f t="shared" si="135"/>
        <v>0</v>
      </c>
      <c r="K434" s="53">
        <f t="shared" si="136"/>
        <v>0</v>
      </c>
      <c r="L434" s="53">
        <f t="shared" si="137"/>
        <v>0</v>
      </c>
      <c r="M434" s="53">
        <f t="shared" ca="1" si="142"/>
        <v>-2.1983915171285819E-2</v>
      </c>
      <c r="N434" s="53">
        <f t="shared" ca="1" si="138"/>
        <v>0</v>
      </c>
      <c r="O434" s="137">
        <f t="shared" ca="1" si="139"/>
        <v>0</v>
      </c>
      <c r="P434" s="53">
        <f t="shared" ca="1" si="140"/>
        <v>0</v>
      </c>
      <c r="Q434" s="53">
        <f t="shared" ca="1" si="141"/>
        <v>0</v>
      </c>
      <c r="R434" s="12">
        <f t="shared" ca="1" si="143"/>
        <v>2.1983915171285819E-2</v>
      </c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</row>
    <row r="435" spans="1:35">
      <c r="A435" s="12"/>
      <c r="B435" s="12"/>
      <c r="C435" s="134"/>
      <c r="D435" s="136">
        <f t="shared" si="131"/>
        <v>0</v>
      </c>
      <c r="E435" s="136">
        <f t="shared" si="131"/>
        <v>0</v>
      </c>
      <c r="F435" s="53">
        <f t="shared" si="132"/>
        <v>0</v>
      </c>
      <c r="G435" s="53">
        <f t="shared" si="132"/>
        <v>0</v>
      </c>
      <c r="H435" s="53">
        <f t="shared" si="133"/>
        <v>0</v>
      </c>
      <c r="I435" s="53">
        <f t="shared" si="134"/>
        <v>0</v>
      </c>
      <c r="J435" s="53">
        <f t="shared" si="135"/>
        <v>0</v>
      </c>
      <c r="K435" s="53">
        <f t="shared" si="136"/>
        <v>0</v>
      </c>
      <c r="L435" s="53">
        <f t="shared" si="137"/>
        <v>0</v>
      </c>
      <c r="M435" s="53">
        <f t="shared" ca="1" si="142"/>
        <v>-2.1983915171285819E-2</v>
      </c>
      <c r="N435" s="53">
        <f t="shared" ca="1" si="138"/>
        <v>0</v>
      </c>
      <c r="O435" s="137">
        <f t="shared" ca="1" si="139"/>
        <v>0</v>
      </c>
      <c r="P435" s="53">
        <f t="shared" ca="1" si="140"/>
        <v>0</v>
      </c>
      <c r="Q435" s="53">
        <f t="shared" ca="1" si="141"/>
        <v>0</v>
      </c>
      <c r="R435" s="12">
        <f t="shared" ca="1" si="143"/>
        <v>2.1983915171285819E-2</v>
      </c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</row>
    <row r="436" spans="1:35">
      <c r="A436" s="12"/>
      <c r="B436" s="12"/>
      <c r="C436" s="134"/>
      <c r="D436" s="136">
        <f t="shared" si="131"/>
        <v>0</v>
      </c>
      <c r="E436" s="136">
        <f t="shared" si="131"/>
        <v>0</v>
      </c>
      <c r="F436" s="53">
        <f t="shared" si="132"/>
        <v>0</v>
      </c>
      <c r="G436" s="53">
        <f t="shared" si="132"/>
        <v>0</v>
      </c>
      <c r="H436" s="53">
        <f t="shared" si="133"/>
        <v>0</v>
      </c>
      <c r="I436" s="53">
        <f t="shared" si="134"/>
        <v>0</v>
      </c>
      <c r="J436" s="53">
        <f t="shared" si="135"/>
        <v>0</v>
      </c>
      <c r="K436" s="53">
        <f t="shared" si="136"/>
        <v>0</v>
      </c>
      <c r="L436" s="53">
        <f t="shared" si="137"/>
        <v>0</v>
      </c>
      <c r="M436" s="53">
        <f t="shared" ca="1" si="142"/>
        <v>-2.1983915171285819E-2</v>
      </c>
      <c r="N436" s="53">
        <f t="shared" ca="1" si="138"/>
        <v>0</v>
      </c>
      <c r="O436" s="137">
        <f t="shared" ca="1" si="139"/>
        <v>0</v>
      </c>
      <c r="P436" s="53">
        <f t="shared" ca="1" si="140"/>
        <v>0</v>
      </c>
      <c r="Q436" s="53">
        <f t="shared" ca="1" si="141"/>
        <v>0</v>
      </c>
      <c r="R436" s="12">
        <f t="shared" ca="1" si="143"/>
        <v>2.1983915171285819E-2</v>
      </c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</row>
    <row r="437" spans="1:35">
      <c r="A437" s="12"/>
      <c r="B437" s="12"/>
      <c r="C437" s="134"/>
      <c r="D437" s="136">
        <f t="shared" si="131"/>
        <v>0</v>
      </c>
      <c r="E437" s="136">
        <f t="shared" si="131"/>
        <v>0</v>
      </c>
      <c r="F437" s="53">
        <f t="shared" si="132"/>
        <v>0</v>
      </c>
      <c r="G437" s="53">
        <f t="shared" si="132"/>
        <v>0</v>
      </c>
      <c r="H437" s="53">
        <f t="shared" si="133"/>
        <v>0</v>
      </c>
      <c r="I437" s="53">
        <f t="shared" si="134"/>
        <v>0</v>
      </c>
      <c r="J437" s="53">
        <f t="shared" si="135"/>
        <v>0</v>
      </c>
      <c r="K437" s="53">
        <f t="shared" si="136"/>
        <v>0</v>
      </c>
      <c r="L437" s="53">
        <f t="shared" si="137"/>
        <v>0</v>
      </c>
      <c r="M437" s="53">
        <f t="shared" ca="1" si="142"/>
        <v>-2.1983915171285819E-2</v>
      </c>
      <c r="N437" s="53">
        <f t="shared" ca="1" si="138"/>
        <v>0</v>
      </c>
      <c r="O437" s="137">
        <f t="shared" ca="1" si="139"/>
        <v>0</v>
      </c>
      <c r="P437" s="53">
        <f t="shared" ca="1" si="140"/>
        <v>0</v>
      </c>
      <c r="Q437" s="53">
        <f t="shared" ca="1" si="141"/>
        <v>0</v>
      </c>
      <c r="R437" s="12">
        <f t="shared" ca="1" si="143"/>
        <v>2.1983915171285819E-2</v>
      </c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</row>
    <row r="438" spans="1:35">
      <c r="A438" s="12"/>
      <c r="B438" s="12"/>
      <c r="C438" s="134"/>
      <c r="D438" s="136">
        <f t="shared" si="131"/>
        <v>0</v>
      </c>
      <c r="E438" s="136">
        <f t="shared" si="131"/>
        <v>0</v>
      </c>
      <c r="F438" s="53">
        <f t="shared" si="132"/>
        <v>0</v>
      </c>
      <c r="G438" s="53">
        <f t="shared" si="132"/>
        <v>0</v>
      </c>
      <c r="H438" s="53">
        <f t="shared" si="133"/>
        <v>0</v>
      </c>
      <c r="I438" s="53">
        <f t="shared" si="134"/>
        <v>0</v>
      </c>
      <c r="J438" s="53">
        <f t="shared" si="135"/>
        <v>0</v>
      </c>
      <c r="K438" s="53">
        <f t="shared" si="136"/>
        <v>0</v>
      </c>
      <c r="L438" s="53">
        <f t="shared" si="137"/>
        <v>0</v>
      </c>
      <c r="M438" s="53">
        <f t="shared" ca="1" si="142"/>
        <v>-2.1983915171285819E-2</v>
      </c>
      <c r="N438" s="53">
        <f t="shared" ca="1" si="138"/>
        <v>0</v>
      </c>
      <c r="O438" s="137">
        <f t="shared" ca="1" si="139"/>
        <v>0</v>
      </c>
      <c r="P438" s="53">
        <f t="shared" ca="1" si="140"/>
        <v>0</v>
      </c>
      <c r="Q438" s="53">
        <f t="shared" ca="1" si="141"/>
        <v>0</v>
      </c>
      <c r="R438" s="12">
        <f t="shared" ca="1" si="143"/>
        <v>2.1983915171285819E-2</v>
      </c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</row>
    <row r="439" spans="1:35">
      <c r="A439" s="12"/>
      <c r="B439" s="12"/>
      <c r="C439" s="134"/>
      <c r="D439" s="136">
        <f t="shared" si="131"/>
        <v>0</v>
      </c>
      <c r="E439" s="136">
        <f t="shared" si="131"/>
        <v>0</v>
      </c>
      <c r="F439" s="53">
        <f t="shared" si="132"/>
        <v>0</v>
      </c>
      <c r="G439" s="53">
        <f t="shared" si="132"/>
        <v>0</v>
      </c>
      <c r="H439" s="53">
        <f t="shared" si="133"/>
        <v>0</v>
      </c>
      <c r="I439" s="53">
        <f t="shared" si="134"/>
        <v>0</v>
      </c>
      <c r="J439" s="53">
        <f t="shared" si="135"/>
        <v>0</v>
      </c>
      <c r="K439" s="53">
        <f t="shared" si="136"/>
        <v>0</v>
      </c>
      <c r="L439" s="53">
        <f t="shared" si="137"/>
        <v>0</v>
      </c>
      <c r="M439" s="53">
        <f t="shared" ca="1" si="142"/>
        <v>-2.1983915171285819E-2</v>
      </c>
      <c r="N439" s="53">
        <f t="shared" ca="1" si="138"/>
        <v>0</v>
      </c>
      <c r="O439" s="137">
        <f t="shared" ca="1" si="139"/>
        <v>0</v>
      </c>
      <c r="P439" s="53">
        <f t="shared" ca="1" si="140"/>
        <v>0</v>
      </c>
      <c r="Q439" s="53">
        <f t="shared" ca="1" si="141"/>
        <v>0</v>
      </c>
      <c r="R439" s="12">
        <f t="shared" ca="1" si="143"/>
        <v>2.1983915171285819E-2</v>
      </c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</row>
    <row r="440" spans="1:35">
      <c r="A440" s="12"/>
      <c r="B440" s="12"/>
      <c r="C440" s="134"/>
      <c r="D440" s="136">
        <f t="shared" si="131"/>
        <v>0</v>
      </c>
      <c r="E440" s="136">
        <f t="shared" si="131"/>
        <v>0</v>
      </c>
      <c r="F440" s="53">
        <f t="shared" si="132"/>
        <v>0</v>
      </c>
      <c r="G440" s="53">
        <f t="shared" si="132"/>
        <v>0</v>
      </c>
      <c r="H440" s="53">
        <f t="shared" si="133"/>
        <v>0</v>
      </c>
      <c r="I440" s="53">
        <f t="shared" si="134"/>
        <v>0</v>
      </c>
      <c r="J440" s="53">
        <f t="shared" si="135"/>
        <v>0</v>
      </c>
      <c r="K440" s="53">
        <f t="shared" si="136"/>
        <v>0</v>
      </c>
      <c r="L440" s="53">
        <f t="shared" si="137"/>
        <v>0</v>
      </c>
      <c r="M440" s="53">
        <f t="shared" ca="1" si="142"/>
        <v>-2.1983915171285819E-2</v>
      </c>
      <c r="N440" s="53">
        <f t="shared" ca="1" si="138"/>
        <v>0</v>
      </c>
      <c r="O440" s="137">
        <f t="shared" ca="1" si="139"/>
        <v>0</v>
      </c>
      <c r="P440" s="53">
        <f t="shared" ca="1" si="140"/>
        <v>0</v>
      </c>
      <c r="Q440" s="53">
        <f t="shared" ca="1" si="141"/>
        <v>0</v>
      </c>
      <c r="R440" s="12">
        <f t="shared" ca="1" si="143"/>
        <v>2.1983915171285819E-2</v>
      </c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</row>
    <row r="441" spans="1:35">
      <c r="A441" s="12"/>
      <c r="B441" s="12"/>
      <c r="C441" s="134"/>
      <c r="D441" s="136">
        <f t="shared" si="131"/>
        <v>0</v>
      </c>
      <c r="E441" s="136">
        <f t="shared" si="131"/>
        <v>0</v>
      </c>
      <c r="F441" s="53">
        <f t="shared" si="132"/>
        <v>0</v>
      </c>
      <c r="G441" s="53">
        <f t="shared" si="132"/>
        <v>0</v>
      </c>
      <c r="H441" s="53">
        <f t="shared" si="133"/>
        <v>0</v>
      </c>
      <c r="I441" s="53">
        <f t="shared" si="134"/>
        <v>0</v>
      </c>
      <c r="J441" s="53">
        <f t="shared" si="135"/>
        <v>0</v>
      </c>
      <c r="K441" s="53">
        <f t="shared" si="136"/>
        <v>0</v>
      </c>
      <c r="L441" s="53">
        <f t="shared" si="137"/>
        <v>0</v>
      </c>
      <c r="M441" s="53">
        <f t="shared" ca="1" si="142"/>
        <v>-2.1983915171285819E-2</v>
      </c>
      <c r="N441" s="53">
        <f t="shared" ca="1" si="138"/>
        <v>0</v>
      </c>
      <c r="O441" s="137">
        <f t="shared" ca="1" si="139"/>
        <v>0</v>
      </c>
      <c r="P441" s="53">
        <f t="shared" ca="1" si="140"/>
        <v>0</v>
      </c>
      <c r="Q441" s="53">
        <f t="shared" ca="1" si="141"/>
        <v>0</v>
      </c>
      <c r="R441" s="12">
        <f t="shared" ca="1" si="143"/>
        <v>2.1983915171285819E-2</v>
      </c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</row>
    <row r="442" spans="1:35">
      <c r="A442" s="12"/>
      <c r="B442" s="12"/>
      <c r="C442" s="134"/>
      <c r="D442" s="136">
        <f t="shared" si="131"/>
        <v>0</v>
      </c>
      <c r="E442" s="136">
        <f t="shared" si="131"/>
        <v>0</v>
      </c>
      <c r="F442" s="53">
        <f t="shared" si="132"/>
        <v>0</v>
      </c>
      <c r="G442" s="53">
        <f t="shared" si="132"/>
        <v>0</v>
      </c>
      <c r="H442" s="53">
        <f t="shared" si="133"/>
        <v>0</v>
      </c>
      <c r="I442" s="53">
        <f t="shared" si="134"/>
        <v>0</v>
      </c>
      <c r="J442" s="53">
        <f t="shared" si="135"/>
        <v>0</v>
      </c>
      <c r="K442" s="53">
        <f t="shared" si="136"/>
        <v>0</v>
      </c>
      <c r="L442" s="53">
        <f t="shared" si="137"/>
        <v>0</v>
      </c>
      <c r="M442" s="53">
        <f t="shared" ca="1" si="142"/>
        <v>-2.1983915171285819E-2</v>
      </c>
      <c r="N442" s="53">
        <f t="shared" ca="1" si="138"/>
        <v>0</v>
      </c>
      <c r="O442" s="137">
        <f t="shared" ca="1" si="139"/>
        <v>0</v>
      </c>
      <c r="P442" s="53">
        <f t="shared" ca="1" si="140"/>
        <v>0</v>
      </c>
      <c r="Q442" s="53">
        <f t="shared" ca="1" si="141"/>
        <v>0</v>
      </c>
      <c r="R442" s="12">
        <f t="shared" ca="1" si="143"/>
        <v>2.1983915171285819E-2</v>
      </c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</row>
    <row r="443" spans="1:35">
      <c r="A443" s="12"/>
      <c r="B443" s="12"/>
      <c r="C443" s="134"/>
      <c r="D443" s="136">
        <f t="shared" si="131"/>
        <v>0</v>
      </c>
      <c r="E443" s="136">
        <f t="shared" si="131"/>
        <v>0</v>
      </c>
      <c r="F443" s="53">
        <f t="shared" si="132"/>
        <v>0</v>
      </c>
      <c r="G443" s="53">
        <f t="shared" si="132"/>
        <v>0</v>
      </c>
      <c r="H443" s="53">
        <f t="shared" si="133"/>
        <v>0</v>
      </c>
      <c r="I443" s="53">
        <f t="shared" si="134"/>
        <v>0</v>
      </c>
      <c r="J443" s="53">
        <f t="shared" si="135"/>
        <v>0</v>
      </c>
      <c r="K443" s="53">
        <f t="shared" si="136"/>
        <v>0</v>
      </c>
      <c r="L443" s="53">
        <f t="shared" si="137"/>
        <v>0</v>
      </c>
      <c r="M443" s="53">
        <f t="shared" ca="1" si="142"/>
        <v>-2.1983915171285819E-2</v>
      </c>
      <c r="N443" s="53">
        <f t="shared" ca="1" si="138"/>
        <v>0</v>
      </c>
      <c r="O443" s="137">
        <f t="shared" ca="1" si="139"/>
        <v>0</v>
      </c>
      <c r="P443" s="53">
        <f t="shared" ca="1" si="140"/>
        <v>0</v>
      </c>
      <c r="Q443" s="53">
        <f t="shared" ca="1" si="141"/>
        <v>0</v>
      </c>
      <c r="R443" s="12">
        <f t="shared" ca="1" si="143"/>
        <v>2.1983915171285819E-2</v>
      </c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</row>
    <row r="444" spans="1:35">
      <c r="A444" s="12"/>
      <c r="B444" s="12"/>
      <c r="C444" s="134"/>
      <c r="D444" s="136">
        <f t="shared" si="131"/>
        <v>0</v>
      </c>
      <c r="E444" s="136">
        <f t="shared" si="131"/>
        <v>0</v>
      </c>
      <c r="F444" s="53">
        <f t="shared" si="132"/>
        <v>0</v>
      </c>
      <c r="G444" s="53">
        <f t="shared" si="132"/>
        <v>0</v>
      </c>
      <c r="H444" s="53">
        <f t="shared" si="133"/>
        <v>0</v>
      </c>
      <c r="I444" s="53">
        <f t="shared" si="134"/>
        <v>0</v>
      </c>
      <c r="J444" s="53">
        <f t="shared" si="135"/>
        <v>0</v>
      </c>
      <c r="K444" s="53">
        <f t="shared" si="136"/>
        <v>0</v>
      </c>
      <c r="L444" s="53">
        <f t="shared" si="137"/>
        <v>0</v>
      </c>
      <c r="M444" s="53">
        <f t="shared" ca="1" si="142"/>
        <v>-2.1983915171285819E-2</v>
      </c>
      <c r="N444" s="53">
        <f t="shared" ca="1" si="138"/>
        <v>0</v>
      </c>
      <c r="O444" s="137">
        <f t="shared" ca="1" si="139"/>
        <v>0</v>
      </c>
      <c r="P444" s="53">
        <f t="shared" ca="1" si="140"/>
        <v>0</v>
      </c>
      <c r="Q444" s="53">
        <f t="shared" ca="1" si="141"/>
        <v>0</v>
      </c>
      <c r="R444" s="12">
        <f t="shared" ca="1" si="143"/>
        <v>2.1983915171285819E-2</v>
      </c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</row>
    <row r="445" spans="1:35">
      <c r="A445" s="12"/>
      <c r="B445" s="12"/>
      <c r="C445" s="134"/>
      <c r="D445" s="136">
        <f t="shared" si="131"/>
        <v>0</v>
      </c>
      <c r="E445" s="136">
        <f t="shared" si="131"/>
        <v>0</v>
      </c>
      <c r="F445" s="53">
        <f t="shared" si="132"/>
        <v>0</v>
      </c>
      <c r="G445" s="53">
        <f t="shared" si="132"/>
        <v>0</v>
      </c>
      <c r="H445" s="53">
        <f t="shared" si="133"/>
        <v>0</v>
      </c>
      <c r="I445" s="53">
        <f t="shared" si="134"/>
        <v>0</v>
      </c>
      <c r="J445" s="53">
        <f t="shared" si="135"/>
        <v>0</v>
      </c>
      <c r="K445" s="53">
        <f t="shared" si="136"/>
        <v>0</v>
      </c>
      <c r="L445" s="53">
        <f t="shared" si="137"/>
        <v>0</v>
      </c>
      <c r="M445" s="53">
        <f t="shared" ca="1" si="142"/>
        <v>-2.1983915171285819E-2</v>
      </c>
      <c r="N445" s="53">
        <f t="shared" ca="1" si="138"/>
        <v>0</v>
      </c>
      <c r="O445" s="137">
        <f t="shared" ca="1" si="139"/>
        <v>0</v>
      </c>
      <c r="P445" s="53">
        <f t="shared" ca="1" si="140"/>
        <v>0</v>
      </c>
      <c r="Q445" s="53">
        <f t="shared" ca="1" si="141"/>
        <v>0</v>
      </c>
      <c r="R445" s="12">
        <f t="shared" ca="1" si="143"/>
        <v>2.1983915171285819E-2</v>
      </c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</row>
    <row r="446" spans="1:35">
      <c r="A446" s="12"/>
      <c r="B446" s="12"/>
      <c r="C446" s="134"/>
      <c r="D446" s="136">
        <f t="shared" si="131"/>
        <v>0</v>
      </c>
      <c r="E446" s="136">
        <f t="shared" si="131"/>
        <v>0</v>
      </c>
      <c r="F446" s="53">
        <f t="shared" si="132"/>
        <v>0</v>
      </c>
      <c r="G446" s="53">
        <f t="shared" si="132"/>
        <v>0</v>
      </c>
      <c r="H446" s="53">
        <f t="shared" si="133"/>
        <v>0</v>
      </c>
      <c r="I446" s="53">
        <f t="shared" si="134"/>
        <v>0</v>
      </c>
      <c r="J446" s="53">
        <f t="shared" si="135"/>
        <v>0</v>
      </c>
      <c r="K446" s="53">
        <f t="shared" si="136"/>
        <v>0</v>
      </c>
      <c r="L446" s="53">
        <f t="shared" si="137"/>
        <v>0</v>
      </c>
      <c r="M446" s="53">
        <f t="shared" ca="1" si="142"/>
        <v>-2.1983915171285819E-2</v>
      </c>
      <c r="N446" s="53">
        <f t="shared" ca="1" si="138"/>
        <v>0</v>
      </c>
      <c r="O446" s="137">
        <f t="shared" ca="1" si="139"/>
        <v>0</v>
      </c>
      <c r="P446" s="53">
        <f t="shared" ca="1" si="140"/>
        <v>0</v>
      </c>
      <c r="Q446" s="53">
        <f t="shared" ca="1" si="141"/>
        <v>0</v>
      </c>
      <c r="R446" s="12">
        <f t="shared" ca="1" si="143"/>
        <v>2.1983915171285819E-2</v>
      </c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</row>
    <row r="447" spans="1:35">
      <c r="A447" s="12"/>
      <c r="B447" s="12"/>
      <c r="C447" s="134"/>
      <c r="D447" s="136">
        <f t="shared" si="131"/>
        <v>0</v>
      </c>
      <c r="E447" s="136">
        <f t="shared" si="131"/>
        <v>0</v>
      </c>
      <c r="F447" s="53">
        <f t="shared" si="132"/>
        <v>0</v>
      </c>
      <c r="G447" s="53">
        <f t="shared" si="132"/>
        <v>0</v>
      </c>
      <c r="H447" s="53">
        <f t="shared" si="133"/>
        <v>0</v>
      </c>
      <c r="I447" s="53">
        <f t="shared" si="134"/>
        <v>0</v>
      </c>
      <c r="J447" s="53">
        <f t="shared" si="135"/>
        <v>0</v>
      </c>
      <c r="K447" s="53">
        <f t="shared" si="136"/>
        <v>0</v>
      </c>
      <c r="L447" s="53">
        <f t="shared" si="137"/>
        <v>0</v>
      </c>
      <c r="M447" s="53">
        <f t="shared" ca="1" si="142"/>
        <v>-2.1983915171285819E-2</v>
      </c>
      <c r="N447" s="53">
        <f t="shared" ca="1" si="138"/>
        <v>0</v>
      </c>
      <c r="O447" s="137">
        <f t="shared" ca="1" si="139"/>
        <v>0</v>
      </c>
      <c r="P447" s="53">
        <f t="shared" ca="1" si="140"/>
        <v>0</v>
      </c>
      <c r="Q447" s="53">
        <f t="shared" ca="1" si="141"/>
        <v>0</v>
      </c>
      <c r="R447" s="12">
        <f t="shared" ca="1" si="143"/>
        <v>2.1983915171285819E-2</v>
      </c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</row>
    <row r="448" spans="1:35">
      <c r="A448" s="12"/>
      <c r="B448" s="12"/>
      <c r="C448" s="134"/>
      <c r="D448" s="136">
        <f t="shared" si="131"/>
        <v>0</v>
      </c>
      <c r="E448" s="136">
        <f t="shared" si="131"/>
        <v>0</v>
      </c>
      <c r="F448" s="53">
        <f t="shared" si="132"/>
        <v>0</v>
      </c>
      <c r="G448" s="53">
        <f t="shared" si="132"/>
        <v>0</v>
      </c>
      <c r="H448" s="53">
        <f t="shared" si="133"/>
        <v>0</v>
      </c>
      <c r="I448" s="53">
        <f t="shared" si="134"/>
        <v>0</v>
      </c>
      <c r="J448" s="53">
        <f t="shared" si="135"/>
        <v>0</v>
      </c>
      <c r="K448" s="53">
        <f t="shared" si="136"/>
        <v>0</v>
      </c>
      <c r="L448" s="53">
        <f t="shared" si="137"/>
        <v>0</v>
      </c>
      <c r="M448" s="53">
        <f t="shared" ca="1" si="142"/>
        <v>-2.1983915171285819E-2</v>
      </c>
      <c r="N448" s="53">
        <f t="shared" ca="1" si="138"/>
        <v>0</v>
      </c>
      <c r="O448" s="137">
        <f t="shared" ca="1" si="139"/>
        <v>0</v>
      </c>
      <c r="P448" s="53">
        <f t="shared" ca="1" si="140"/>
        <v>0</v>
      </c>
      <c r="Q448" s="53">
        <f t="shared" ca="1" si="141"/>
        <v>0</v>
      </c>
      <c r="R448" s="12">
        <f t="shared" ca="1" si="143"/>
        <v>2.1983915171285819E-2</v>
      </c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</row>
    <row r="449" spans="1:35">
      <c r="A449" s="12"/>
      <c r="B449" s="12"/>
      <c r="C449" s="134"/>
      <c r="D449" s="136">
        <f t="shared" si="131"/>
        <v>0</v>
      </c>
      <c r="E449" s="136">
        <f t="shared" si="131"/>
        <v>0</v>
      </c>
      <c r="F449" s="53">
        <f t="shared" si="132"/>
        <v>0</v>
      </c>
      <c r="G449" s="53">
        <f t="shared" si="132"/>
        <v>0</v>
      </c>
      <c r="H449" s="53">
        <f t="shared" si="133"/>
        <v>0</v>
      </c>
      <c r="I449" s="53">
        <f t="shared" si="134"/>
        <v>0</v>
      </c>
      <c r="J449" s="53">
        <f t="shared" si="135"/>
        <v>0</v>
      </c>
      <c r="K449" s="53">
        <f t="shared" si="136"/>
        <v>0</v>
      </c>
      <c r="L449" s="53">
        <f t="shared" si="137"/>
        <v>0</v>
      </c>
      <c r="M449" s="53">
        <f t="shared" ca="1" si="142"/>
        <v>-2.1983915171285819E-2</v>
      </c>
      <c r="N449" s="53">
        <f t="shared" ca="1" si="138"/>
        <v>0</v>
      </c>
      <c r="O449" s="137">
        <f t="shared" ca="1" si="139"/>
        <v>0</v>
      </c>
      <c r="P449" s="53">
        <f t="shared" ca="1" si="140"/>
        <v>0</v>
      </c>
      <c r="Q449" s="53">
        <f t="shared" ca="1" si="141"/>
        <v>0</v>
      </c>
      <c r="R449" s="12">
        <f t="shared" ca="1" si="143"/>
        <v>2.1983915171285819E-2</v>
      </c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</row>
    <row r="450" spans="1:35">
      <c r="A450" s="12"/>
      <c r="B450" s="12"/>
      <c r="C450" s="134"/>
      <c r="D450" s="136">
        <f t="shared" si="131"/>
        <v>0</v>
      </c>
      <c r="E450" s="136">
        <f t="shared" si="131"/>
        <v>0</v>
      </c>
      <c r="F450" s="53">
        <f t="shared" si="132"/>
        <v>0</v>
      </c>
      <c r="G450" s="53">
        <f t="shared" si="132"/>
        <v>0</v>
      </c>
      <c r="H450" s="53">
        <f t="shared" si="133"/>
        <v>0</v>
      </c>
      <c r="I450" s="53">
        <f t="shared" si="134"/>
        <v>0</v>
      </c>
      <c r="J450" s="53">
        <f t="shared" si="135"/>
        <v>0</v>
      </c>
      <c r="K450" s="53">
        <f t="shared" si="136"/>
        <v>0</v>
      </c>
      <c r="L450" s="53">
        <f t="shared" si="137"/>
        <v>0</v>
      </c>
      <c r="M450" s="53">
        <f t="shared" ca="1" si="142"/>
        <v>-2.1983915171285819E-2</v>
      </c>
      <c r="N450" s="53">
        <f t="shared" ca="1" si="138"/>
        <v>0</v>
      </c>
      <c r="O450" s="137">
        <f t="shared" ca="1" si="139"/>
        <v>0</v>
      </c>
      <c r="P450" s="53">
        <f t="shared" ca="1" si="140"/>
        <v>0</v>
      </c>
      <c r="Q450" s="53">
        <f t="shared" ca="1" si="141"/>
        <v>0</v>
      </c>
      <c r="R450" s="12">
        <f t="shared" ca="1" si="143"/>
        <v>2.1983915171285819E-2</v>
      </c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</row>
    <row r="451" spans="1:35">
      <c r="A451" s="12"/>
      <c r="B451" s="12"/>
      <c r="C451" s="134"/>
      <c r="D451" s="136">
        <f t="shared" si="131"/>
        <v>0</v>
      </c>
      <c r="E451" s="136">
        <f t="shared" si="131"/>
        <v>0</v>
      </c>
      <c r="F451" s="53">
        <f t="shared" si="132"/>
        <v>0</v>
      </c>
      <c r="G451" s="53">
        <f t="shared" si="132"/>
        <v>0</v>
      </c>
      <c r="H451" s="53">
        <f t="shared" si="133"/>
        <v>0</v>
      </c>
      <c r="I451" s="53">
        <f t="shared" si="134"/>
        <v>0</v>
      </c>
      <c r="J451" s="53">
        <f t="shared" si="135"/>
        <v>0</v>
      </c>
      <c r="K451" s="53">
        <f t="shared" si="136"/>
        <v>0</v>
      </c>
      <c r="L451" s="53">
        <f t="shared" si="137"/>
        <v>0</v>
      </c>
      <c r="M451" s="53">
        <f t="shared" ca="1" si="142"/>
        <v>-2.1983915171285819E-2</v>
      </c>
      <c r="N451" s="53">
        <f t="shared" ca="1" si="138"/>
        <v>0</v>
      </c>
      <c r="O451" s="137">
        <f t="shared" ca="1" si="139"/>
        <v>0</v>
      </c>
      <c r="P451" s="53">
        <f t="shared" ca="1" si="140"/>
        <v>0</v>
      </c>
      <c r="Q451" s="53">
        <f t="shared" ca="1" si="141"/>
        <v>0</v>
      </c>
      <c r="R451" s="12">
        <f t="shared" ca="1" si="143"/>
        <v>2.1983915171285819E-2</v>
      </c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</row>
    <row r="452" spans="1:35">
      <c r="A452" s="12"/>
      <c r="B452" s="12"/>
      <c r="C452" s="134"/>
      <c r="D452" s="136">
        <f t="shared" si="131"/>
        <v>0</v>
      </c>
      <c r="E452" s="136">
        <f t="shared" si="131"/>
        <v>0</v>
      </c>
      <c r="F452" s="53">
        <f t="shared" si="132"/>
        <v>0</v>
      </c>
      <c r="G452" s="53">
        <f t="shared" si="132"/>
        <v>0</v>
      </c>
      <c r="H452" s="53">
        <f t="shared" si="133"/>
        <v>0</v>
      </c>
      <c r="I452" s="53">
        <f t="shared" si="134"/>
        <v>0</v>
      </c>
      <c r="J452" s="53">
        <f t="shared" si="135"/>
        <v>0</v>
      </c>
      <c r="K452" s="53">
        <f t="shared" si="136"/>
        <v>0</v>
      </c>
      <c r="L452" s="53">
        <f t="shared" si="137"/>
        <v>0</v>
      </c>
      <c r="M452" s="53">
        <f t="shared" ca="1" si="142"/>
        <v>-2.1983915171285819E-2</v>
      </c>
      <c r="N452" s="53">
        <f t="shared" ca="1" si="138"/>
        <v>0</v>
      </c>
      <c r="O452" s="137">
        <f t="shared" ca="1" si="139"/>
        <v>0</v>
      </c>
      <c r="P452" s="53">
        <f t="shared" ca="1" si="140"/>
        <v>0</v>
      </c>
      <c r="Q452" s="53">
        <f t="shared" ca="1" si="141"/>
        <v>0</v>
      </c>
      <c r="R452" s="12">
        <f t="shared" ca="1" si="143"/>
        <v>2.1983915171285819E-2</v>
      </c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</row>
    <row r="453" spans="1:35">
      <c r="A453" s="12"/>
      <c r="B453" s="12"/>
      <c r="C453" s="134"/>
      <c r="D453" s="136">
        <f t="shared" si="131"/>
        <v>0</v>
      </c>
      <c r="E453" s="136">
        <f t="shared" si="131"/>
        <v>0</v>
      </c>
      <c r="F453" s="53">
        <f t="shared" si="132"/>
        <v>0</v>
      </c>
      <c r="G453" s="53">
        <f t="shared" si="132"/>
        <v>0</v>
      </c>
      <c r="H453" s="53">
        <f t="shared" si="133"/>
        <v>0</v>
      </c>
      <c r="I453" s="53">
        <f t="shared" si="134"/>
        <v>0</v>
      </c>
      <c r="J453" s="53">
        <f t="shared" si="135"/>
        <v>0</v>
      </c>
      <c r="K453" s="53">
        <f t="shared" si="136"/>
        <v>0</v>
      </c>
      <c r="L453" s="53">
        <f t="shared" si="137"/>
        <v>0</v>
      </c>
      <c r="M453" s="53">
        <f t="shared" ca="1" si="142"/>
        <v>-2.1983915171285819E-2</v>
      </c>
      <c r="N453" s="53">
        <f t="shared" ca="1" si="138"/>
        <v>0</v>
      </c>
      <c r="O453" s="137">
        <f t="shared" ca="1" si="139"/>
        <v>0</v>
      </c>
      <c r="P453" s="53">
        <f t="shared" ca="1" si="140"/>
        <v>0</v>
      </c>
      <c r="Q453" s="53">
        <f t="shared" ca="1" si="141"/>
        <v>0</v>
      </c>
      <c r="R453" s="12">
        <f t="shared" ca="1" si="143"/>
        <v>2.1983915171285819E-2</v>
      </c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</row>
    <row r="454" spans="1:35">
      <c r="A454" s="12"/>
      <c r="B454" s="12"/>
      <c r="C454" s="134"/>
      <c r="D454" s="136">
        <f t="shared" si="131"/>
        <v>0</v>
      </c>
      <c r="E454" s="136">
        <f t="shared" si="131"/>
        <v>0</v>
      </c>
      <c r="F454" s="53">
        <f t="shared" si="132"/>
        <v>0</v>
      </c>
      <c r="G454" s="53">
        <f t="shared" si="132"/>
        <v>0</v>
      </c>
      <c r="H454" s="53">
        <f t="shared" si="133"/>
        <v>0</v>
      </c>
      <c r="I454" s="53">
        <f t="shared" si="134"/>
        <v>0</v>
      </c>
      <c r="J454" s="53">
        <f t="shared" si="135"/>
        <v>0</v>
      </c>
      <c r="K454" s="53">
        <f t="shared" si="136"/>
        <v>0</v>
      </c>
      <c r="L454" s="53">
        <f t="shared" si="137"/>
        <v>0</v>
      </c>
      <c r="M454" s="53">
        <f t="shared" ca="1" si="142"/>
        <v>-2.1983915171285819E-2</v>
      </c>
      <c r="N454" s="53">
        <f t="shared" ca="1" si="138"/>
        <v>0</v>
      </c>
      <c r="O454" s="137">
        <f t="shared" ca="1" si="139"/>
        <v>0</v>
      </c>
      <c r="P454" s="53">
        <f t="shared" ca="1" si="140"/>
        <v>0</v>
      </c>
      <c r="Q454" s="53">
        <f t="shared" ca="1" si="141"/>
        <v>0</v>
      </c>
      <c r="R454" s="12">
        <f t="shared" ca="1" si="143"/>
        <v>2.1983915171285819E-2</v>
      </c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</row>
    <row r="455" spans="1:35">
      <c r="A455" s="12"/>
      <c r="B455" s="12"/>
      <c r="C455" s="134"/>
      <c r="D455" s="136">
        <f t="shared" si="131"/>
        <v>0</v>
      </c>
      <c r="E455" s="136">
        <f t="shared" si="131"/>
        <v>0</v>
      </c>
      <c r="F455" s="53">
        <f t="shared" si="132"/>
        <v>0</v>
      </c>
      <c r="G455" s="53">
        <f t="shared" si="132"/>
        <v>0</v>
      </c>
      <c r="H455" s="53">
        <f t="shared" si="133"/>
        <v>0</v>
      </c>
      <c r="I455" s="53">
        <f t="shared" si="134"/>
        <v>0</v>
      </c>
      <c r="J455" s="53">
        <f t="shared" si="135"/>
        <v>0</v>
      </c>
      <c r="K455" s="53">
        <f t="shared" si="136"/>
        <v>0</v>
      </c>
      <c r="L455" s="53">
        <f t="shared" si="137"/>
        <v>0</v>
      </c>
      <c r="M455" s="53">
        <f t="shared" ca="1" si="142"/>
        <v>-2.1983915171285819E-2</v>
      </c>
      <c r="N455" s="53">
        <f t="shared" ca="1" si="138"/>
        <v>0</v>
      </c>
      <c r="O455" s="137">
        <f t="shared" ca="1" si="139"/>
        <v>0</v>
      </c>
      <c r="P455" s="53">
        <f t="shared" ca="1" si="140"/>
        <v>0</v>
      </c>
      <c r="Q455" s="53">
        <f t="shared" ca="1" si="141"/>
        <v>0</v>
      </c>
      <c r="R455" s="12">
        <f t="shared" ca="1" si="143"/>
        <v>2.1983915171285819E-2</v>
      </c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</row>
    <row r="456" spans="1:35">
      <c r="A456" s="12"/>
      <c r="B456" s="12"/>
      <c r="C456" s="134"/>
      <c r="D456" s="136">
        <f t="shared" si="131"/>
        <v>0</v>
      </c>
      <c r="E456" s="136">
        <f t="shared" si="131"/>
        <v>0</v>
      </c>
      <c r="F456" s="53">
        <f t="shared" si="132"/>
        <v>0</v>
      </c>
      <c r="G456" s="53">
        <f t="shared" si="132"/>
        <v>0</v>
      </c>
      <c r="H456" s="53">
        <f t="shared" si="133"/>
        <v>0</v>
      </c>
      <c r="I456" s="53">
        <f t="shared" si="134"/>
        <v>0</v>
      </c>
      <c r="J456" s="53">
        <f t="shared" si="135"/>
        <v>0</v>
      </c>
      <c r="K456" s="53">
        <f t="shared" si="136"/>
        <v>0</v>
      </c>
      <c r="L456" s="53">
        <f t="shared" si="137"/>
        <v>0</v>
      </c>
      <c r="M456" s="53">
        <f t="shared" ca="1" si="142"/>
        <v>-2.1983915171285819E-2</v>
      </c>
      <c r="N456" s="53">
        <f t="shared" ca="1" si="138"/>
        <v>0</v>
      </c>
      <c r="O456" s="137">
        <f t="shared" ca="1" si="139"/>
        <v>0</v>
      </c>
      <c r="P456" s="53">
        <f t="shared" ca="1" si="140"/>
        <v>0</v>
      </c>
      <c r="Q456" s="53">
        <f t="shared" ca="1" si="141"/>
        <v>0</v>
      </c>
      <c r="R456" s="12">
        <f t="shared" ca="1" si="143"/>
        <v>2.1983915171285819E-2</v>
      </c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</row>
    <row r="457" spans="1:35">
      <c r="A457" s="12"/>
      <c r="B457" s="12"/>
      <c r="C457" s="134"/>
      <c r="D457" s="136">
        <f t="shared" si="131"/>
        <v>0</v>
      </c>
      <c r="E457" s="136">
        <f t="shared" si="131"/>
        <v>0</v>
      </c>
      <c r="F457" s="53">
        <f t="shared" si="132"/>
        <v>0</v>
      </c>
      <c r="G457" s="53">
        <f t="shared" si="132"/>
        <v>0</v>
      </c>
      <c r="H457" s="53">
        <f t="shared" si="133"/>
        <v>0</v>
      </c>
      <c r="I457" s="53">
        <f t="shared" si="134"/>
        <v>0</v>
      </c>
      <c r="J457" s="53">
        <f t="shared" si="135"/>
        <v>0</v>
      </c>
      <c r="K457" s="53">
        <f t="shared" si="136"/>
        <v>0</v>
      </c>
      <c r="L457" s="53">
        <f t="shared" si="137"/>
        <v>0</v>
      </c>
      <c r="M457" s="53">
        <f t="shared" ca="1" si="142"/>
        <v>-2.1983915171285819E-2</v>
      </c>
      <c r="N457" s="53">
        <f t="shared" ca="1" si="138"/>
        <v>0</v>
      </c>
      <c r="O457" s="137">
        <f t="shared" ca="1" si="139"/>
        <v>0</v>
      </c>
      <c r="P457" s="53">
        <f t="shared" ca="1" si="140"/>
        <v>0</v>
      </c>
      <c r="Q457" s="53">
        <f t="shared" ca="1" si="141"/>
        <v>0</v>
      </c>
      <c r="R457" s="12">
        <f t="shared" ca="1" si="143"/>
        <v>2.1983915171285819E-2</v>
      </c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</row>
    <row r="458" spans="1:35">
      <c r="A458" s="12"/>
      <c r="B458" s="12"/>
      <c r="C458" s="134"/>
      <c r="D458" s="136">
        <f t="shared" si="131"/>
        <v>0</v>
      </c>
      <c r="E458" s="136">
        <f t="shared" si="131"/>
        <v>0</v>
      </c>
      <c r="F458" s="53">
        <f t="shared" si="132"/>
        <v>0</v>
      </c>
      <c r="G458" s="53">
        <f t="shared" si="132"/>
        <v>0</v>
      </c>
      <c r="H458" s="53">
        <f t="shared" si="133"/>
        <v>0</v>
      </c>
      <c r="I458" s="53">
        <f t="shared" si="134"/>
        <v>0</v>
      </c>
      <c r="J458" s="53">
        <f t="shared" si="135"/>
        <v>0</v>
      </c>
      <c r="K458" s="53">
        <f t="shared" si="136"/>
        <v>0</v>
      </c>
      <c r="L458" s="53">
        <f t="shared" si="137"/>
        <v>0</v>
      </c>
      <c r="M458" s="53">
        <f t="shared" ca="1" si="142"/>
        <v>-2.1983915171285819E-2</v>
      </c>
      <c r="N458" s="53">
        <f t="shared" ca="1" si="138"/>
        <v>0</v>
      </c>
      <c r="O458" s="137">
        <f t="shared" ca="1" si="139"/>
        <v>0</v>
      </c>
      <c r="P458" s="53">
        <f t="shared" ca="1" si="140"/>
        <v>0</v>
      </c>
      <c r="Q458" s="53">
        <f t="shared" ca="1" si="141"/>
        <v>0</v>
      </c>
      <c r="R458" s="12">
        <f t="shared" ca="1" si="143"/>
        <v>2.1983915171285819E-2</v>
      </c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</row>
    <row r="459" spans="1:35">
      <c r="A459" s="12"/>
      <c r="B459" s="12"/>
      <c r="C459" s="134"/>
      <c r="D459" s="136">
        <f t="shared" si="131"/>
        <v>0</v>
      </c>
      <c r="E459" s="136">
        <f t="shared" si="131"/>
        <v>0</v>
      </c>
      <c r="F459" s="53">
        <f t="shared" si="132"/>
        <v>0</v>
      </c>
      <c r="G459" s="53">
        <f t="shared" si="132"/>
        <v>0</v>
      </c>
      <c r="H459" s="53">
        <f t="shared" si="133"/>
        <v>0</v>
      </c>
      <c r="I459" s="53">
        <f t="shared" si="134"/>
        <v>0</v>
      </c>
      <c r="J459" s="53">
        <f t="shared" si="135"/>
        <v>0</v>
      </c>
      <c r="K459" s="53">
        <f t="shared" si="136"/>
        <v>0</v>
      </c>
      <c r="L459" s="53">
        <f t="shared" si="137"/>
        <v>0</v>
      </c>
      <c r="M459" s="53">
        <f t="shared" ca="1" si="142"/>
        <v>-2.1983915171285819E-2</v>
      </c>
      <c r="N459" s="53">
        <f t="shared" ca="1" si="138"/>
        <v>0</v>
      </c>
      <c r="O459" s="137">
        <f t="shared" ca="1" si="139"/>
        <v>0</v>
      </c>
      <c r="P459" s="53">
        <f t="shared" ca="1" si="140"/>
        <v>0</v>
      </c>
      <c r="Q459" s="53">
        <f t="shared" ca="1" si="141"/>
        <v>0</v>
      </c>
      <c r="R459" s="12">
        <f t="shared" ca="1" si="143"/>
        <v>2.1983915171285819E-2</v>
      </c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</row>
    <row r="460" spans="1:35">
      <c r="A460" s="12"/>
      <c r="B460" s="12"/>
      <c r="C460" s="134"/>
      <c r="D460" s="136">
        <f t="shared" si="131"/>
        <v>0</v>
      </c>
      <c r="E460" s="136">
        <f t="shared" si="131"/>
        <v>0</v>
      </c>
      <c r="F460" s="53">
        <f t="shared" si="132"/>
        <v>0</v>
      </c>
      <c r="G460" s="53">
        <f t="shared" si="132"/>
        <v>0</v>
      </c>
      <c r="H460" s="53">
        <f t="shared" si="133"/>
        <v>0</v>
      </c>
      <c r="I460" s="53">
        <f t="shared" si="134"/>
        <v>0</v>
      </c>
      <c r="J460" s="53">
        <f t="shared" si="135"/>
        <v>0</v>
      </c>
      <c r="K460" s="53">
        <f t="shared" si="136"/>
        <v>0</v>
      </c>
      <c r="L460" s="53">
        <f t="shared" si="137"/>
        <v>0</v>
      </c>
      <c r="M460" s="53">
        <f t="shared" ca="1" si="142"/>
        <v>-2.1983915171285819E-2</v>
      </c>
      <c r="N460" s="53">
        <f t="shared" ca="1" si="138"/>
        <v>0</v>
      </c>
      <c r="O460" s="137">
        <f t="shared" ca="1" si="139"/>
        <v>0</v>
      </c>
      <c r="P460" s="53">
        <f t="shared" ca="1" si="140"/>
        <v>0</v>
      </c>
      <c r="Q460" s="53">
        <f t="shared" ca="1" si="141"/>
        <v>0</v>
      </c>
      <c r="R460" s="12">
        <f t="shared" ca="1" si="143"/>
        <v>2.1983915171285819E-2</v>
      </c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</row>
    <row r="461" spans="1:35">
      <c r="A461" s="12"/>
      <c r="B461" s="12"/>
      <c r="C461" s="134"/>
      <c r="D461" s="136">
        <f t="shared" ref="D461:E524" si="144">A461/A$18</f>
        <v>0</v>
      </c>
      <c r="E461" s="136">
        <f t="shared" si="144"/>
        <v>0</v>
      </c>
      <c r="F461" s="53">
        <f t="shared" ref="F461:G524" si="145">$C461*D461</f>
        <v>0</v>
      </c>
      <c r="G461" s="53">
        <f t="shared" si="145"/>
        <v>0</v>
      </c>
      <c r="H461" s="53">
        <f t="shared" si="133"/>
        <v>0</v>
      </c>
      <c r="I461" s="53">
        <f t="shared" si="134"/>
        <v>0</v>
      </c>
      <c r="J461" s="53">
        <f t="shared" si="135"/>
        <v>0</v>
      </c>
      <c r="K461" s="53">
        <f t="shared" si="136"/>
        <v>0</v>
      </c>
      <c r="L461" s="53">
        <f t="shared" si="137"/>
        <v>0</v>
      </c>
      <c r="M461" s="53">
        <f t="shared" ca="1" si="142"/>
        <v>-2.1983915171285819E-2</v>
      </c>
      <c r="N461" s="53">
        <f t="shared" ca="1" si="138"/>
        <v>0</v>
      </c>
      <c r="O461" s="137">
        <f t="shared" ca="1" si="139"/>
        <v>0</v>
      </c>
      <c r="P461" s="53">
        <f t="shared" ca="1" si="140"/>
        <v>0</v>
      </c>
      <c r="Q461" s="53">
        <f t="shared" ca="1" si="141"/>
        <v>0</v>
      </c>
      <c r="R461" s="12">
        <f t="shared" ca="1" si="143"/>
        <v>2.1983915171285819E-2</v>
      </c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</row>
    <row r="462" spans="1:35">
      <c r="A462" s="12"/>
      <c r="B462" s="12"/>
      <c r="C462" s="134"/>
      <c r="D462" s="136">
        <f t="shared" si="144"/>
        <v>0</v>
      </c>
      <c r="E462" s="136">
        <f t="shared" si="144"/>
        <v>0</v>
      </c>
      <c r="F462" s="53">
        <f t="shared" si="145"/>
        <v>0</v>
      </c>
      <c r="G462" s="53">
        <f t="shared" si="145"/>
        <v>0</v>
      </c>
      <c r="H462" s="53">
        <f t="shared" ref="H462:H525" si="146">C462*D462*D462</f>
        <v>0</v>
      </c>
      <c r="I462" s="53">
        <f t="shared" ref="I462:I525" si="147">C462*D462*D462*D462</f>
        <v>0</v>
      </c>
      <c r="J462" s="53">
        <f t="shared" ref="J462:J525" si="148">C462*D462*D462*D462*D462</f>
        <v>0</v>
      </c>
      <c r="K462" s="53">
        <f t="shared" ref="K462:K525" si="149">C462*E462*D462</f>
        <v>0</v>
      </c>
      <c r="L462" s="53">
        <f t="shared" ref="L462:L525" si="150">C462*E462*D462*D462</f>
        <v>0</v>
      </c>
      <c r="M462" s="53">
        <f t="shared" ca="1" si="142"/>
        <v>-2.1983915171285819E-2</v>
      </c>
      <c r="N462" s="53">
        <f t="shared" ref="N462:N525" ca="1" si="151">C462*(M462-E462)^2</f>
        <v>0</v>
      </c>
      <c r="O462" s="137">
        <f t="shared" ref="O462:O525" ca="1" si="152">(C462*O$1-O$2*F462+O$3*H462)^2</f>
        <v>0</v>
      </c>
      <c r="P462" s="53">
        <f t="shared" ref="P462:P525" ca="1" si="153">(-C462*O$2+O$4*F462-O$5*H462)^2</f>
        <v>0</v>
      </c>
      <c r="Q462" s="53">
        <f t="shared" ref="Q462:Q525" ca="1" si="154">+(C462*O$3-F462*O$5+H462*O$6)^2</f>
        <v>0</v>
      </c>
      <c r="R462" s="12">
        <f t="shared" ca="1" si="143"/>
        <v>2.1983915171285819E-2</v>
      </c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</row>
    <row r="463" spans="1:35">
      <c r="A463" s="12"/>
      <c r="B463" s="12"/>
      <c r="C463" s="134"/>
      <c r="D463" s="136">
        <f t="shared" si="144"/>
        <v>0</v>
      </c>
      <c r="E463" s="136">
        <f t="shared" si="144"/>
        <v>0</v>
      </c>
      <c r="F463" s="53">
        <f t="shared" si="145"/>
        <v>0</v>
      </c>
      <c r="G463" s="53">
        <f t="shared" si="145"/>
        <v>0</v>
      </c>
      <c r="H463" s="53">
        <f t="shared" si="146"/>
        <v>0</v>
      </c>
      <c r="I463" s="53">
        <f t="shared" si="147"/>
        <v>0</v>
      </c>
      <c r="J463" s="53">
        <f t="shared" si="148"/>
        <v>0</v>
      </c>
      <c r="K463" s="53">
        <f t="shared" si="149"/>
        <v>0</v>
      </c>
      <c r="L463" s="53">
        <f t="shared" si="150"/>
        <v>0</v>
      </c>
      <c r="M463" s="53">
        <f t="shared" ca="1" si="142"/>
        <v>-2.1983915171285819E-2</v>
      </c>
      <c r="N463" s="53">
        <f t="shared" ca="1" si="151"/>
        <v>0</v>
      </c>
      <c r="O463" s="137">
        <f t="shared" ca="1" si="152"/>
        <v>0</v>
      </c>
      <c r="P463" s="53">
        <f t="shared" ca="1" si="153"/>
        <v>0</v>
      </c>
      <c r="Q463" s="53">
        <f t="shared" ca="1" si="154"/>
        <v>0</v>
      </c>
      <c r="R463" s="12">
        <f t="shared" ca="1" si="143"/>
        <v>2.1983915171285819E-2</v>
      </c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</row>
    <row r="464" spans="1:35">
      <c r="A464" s="12"/>
      <c r="B464" s="12"/>
      <c r="C464" s="134"/>
      <c r="D464" s="136">
        <f t="shared" si="144"/>
        <v>0</v>
      </c>
      <c r="E464" s="136">
        <f t="shared" si="144"/>
        <v>0</v>
      </c>
      <c r="F464" s="53">
        <f t="shared" si="145"/>
        <v>0</v>
      </c>
      <c r="G464" s="53">
        <f t="shared" si="145"/>
        <v>0</v>
      </c>
      <c r="H464" s="53">
        <f t="shared" si="146"/>
        <v>0</v>
      </c>
      <c r="I464" s="53">
        <f t="shared" si="147"/>
        <v>0</v>
      </c>
      <c r="J464" s="53">
        <f t="shared" si="148"/>
        <v>0</v>
      </c>
      <c r="K464" s="53">
        <f t="shared" si="149"/>
        <v>0</v>
      </c>
      <c r="L464" s="53">
        <f t="shared" si="150"/>
        <v>0</v>
      </c>
      <c r="M464" s="53">
        <f t="shared" ca="1" si="142"/>
        <v>-2.1983915171285819E-2</v>
      </c>
      <c r="N464" s="53">
        <f t="shared" ca="1" si="151"/>
        <v>0</v>
      </c>
      <c r="O464" s="137">
        <f t="shared" ca="1" si="152"/>
        <v>0</v>
      </c>
      <c r="P464" s="53">
        <f t="shared" ca="1" si="153"/>
        <v>0</v>
      </c>
      <c r="Q464" s="53">
        <f t="shared" ca="1" si="154"/>
        <v>0</v>
      </c>
      <c r="R464" s="12">
        <f t="shared" ca="1" si="143"/>
        <v>2.1983915171285819E-2</v>
      </c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</row>
    <row r="465" spans="1:35">
      <c r="A465" s="12"/>
      <c r="B465" s="12"/>
      <c r="C465" s="134"/>
      <c r="D465" s="136">
        <f t="shared" si="144"/>
        <v>0</v>
      </c>
      <c r="E465" s="136">
        <f t="shared" si="144"/>
        <v>0</v>
      </c>
      <c r="F465" s="53">
        <f t="shared" si="145"/>
        <v>0</v>
      </c>
      <c r="G465" s="53">
        <f t="shared" si="145"/>
        <v>0</v>
      </c>
      <c r="H465" s="53">
        <f t="shared" si="146"/>
        <v>0</v>
      </c>
      <c r="I465" s="53">
        <f t="shared" si="147"/>
        <v>0</v>
      </c>
      <c r="J465" s="53">
        <f t="shared" si="148"/>
        <v>0</v>
      </c>
      <c r="K465" s="53">
        <f t="shared" si="149"/>
        <v>0</v>
      </c>
      <c r="L465" s="53">
        <f t="shared" si="150"/>
        <v>0</v>
      </c>
      <c r="M465" s="53">
        <f t="shared" ca="1" si="142"/>
        <v>-2.1983915171285819E-2</v>
      </c>
      <c r="N465" s="53">
        <f t="shared" ca="1" si="151"/>
        <v>0</v>
      </c>
      <c r="O465" s="137">
        <f t="shared" ca="1" si="152"/>
        <v>0</v>
      </c>
      <c r="P465" s="53">
        <f t="shared" ca="1" si="153"/>
        <v>0</v>
      </c>
      <c r="Q465" s="53">
        <f t="shared" ca="1" si="154"/>
        <v>0</v>
      </c>
      <c r="R465" s="12">
        <f t="shared" ca="1" si="143"/>
        <v>2.1983915171285819E-2</v>
      </c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</row>
    <row r="466" spans="1:35">
      <c r="A466" s="12"/>
      <c r="B466" s="12"/>
      <c r="C466" s="134"/>
      <c r="D466" s="136">
        <f t="shared" si="144"/>
        <v>0</v>
      </c>
      <c r="E466" s="136">
        <f t="shared" si="144"/>
        <v>0</v>
      </c>
      <c r="F466" s="53">
        <f t="shared" si="145"/>
        <v>0</v>
      </c>
      <c r="G466" s="53">
        <f t="shared" si="145"/>
        <v>0</v>
      </c>
      <c r="H466" s="53">
        <f t="shared" si="146"/>
        <v>0</v>
      </c>
      <c r="I466" s="53">
        <f t="shared" si="147"/>
        <v>0</v>
      </c>
      <c r="J466" s="53">
        <f t="shared" si="148"/>
        <v>0</v>
      </c>
      <c r="K466" s="53">
        <f t="shared" si="149"/>
        <v>0</v>
      </c>
      <c r="L466" s="53">
        <f t="shared" si="150"/>
        <v>0</v>
      </c>
      <c r="M466" s="53">
        <f t="shared" ca="1" si="142"/>
        <v>-2.1983915171285819E-2</v>
      </c>
      <c r="N466" s="53">
        <f t="shared" ca="1" si="151"/>
        <v>0</v>
      </c>
      <c r="O466" s="137">
        <f t="shared" ca="1" si="152"/>
        <v>0</v>
      </c>
      <c r="P466" s="53">
        <f t="shared" ca="1" si="153"/>
        <v>0</v>
      </c>
      <c r="Q466" s="53">
        <f t="shared" ca="1" si="154"/>
        <v>0</v>
      </c>
      <c r="R466" s="12">
        <f t="shared" ca="1" si="143"/>
        <v>2.1983915171285819E-2</v>
      </c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</row>
    <row r="467" spans="1:35">
      <c r="A467" s="12"/>
      <c r="B467" s="12"/>
      <c r="C467" s="134"/>
      <c r="D467" s="136">
        <f t="shared" si="144"/>
        <v>0</v>
      </c>
      <c r="E467" s="136">
        <f t="shared" si="144"/>
        <v>0</v>
      </c>
      <c r="F467" s="53">
        <f t="shared" si="145"/>
        <v>0</v>
      </c>
      <c r="G467" s="53">
        <f t="shared" si="145"/>
        <v>0</v>
      </c>
      <c r="H467" s="53">
        <f t="shared" si="146"/>
        <v>0</v>
      </c>
      <c r="I467" s="53">
        <f t="shared" si="147"/>
        <v>0</v>
      </c>
      <c r="J467" s="53">
        <f t="shared" si="148"/>
        <v>0</v>
      </c>
      <c r="K467" s="53">
        <f t="shared" si="149"/>
        <v>0</v>
      </c>
      <c r="L467" s="53">
        <f t="shared" si="150"/>
        <v>0</v>
      </c>
      <c r="M467" s="53">
        <f t="shared" ref="M467:M530" ca="1" si="155">+E$4+E$5*D467+E$6*D467^2</f>
        <v>-2.1983915171285819E-2</v>
      </c>
      <c r="N467" s="53">
        <f t="shared" ca="1" si="151"/>
        <v>0</v>
      </c>
      <c r="O467" s="137">
        <f t="shared" ca="1" si="152"/>
        <v>0</v>
      </c>
      <c r="P467" s="53">
        <f t="shared" ca="1" si="153"/>
        <v>0</v>
      </c>
      <c r="Q467" s="53">
        <f t="shared" ca="1" si="154"/>
        <v>0</v>
      </c>
      <c r="R467" s="12">
        <f t="shared" ref="R467:R530" ca="1" si="156">+E467-M467</f>
        <v>2.1983915171285819E-2</v>
      </c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</row>
    <row r="468" spans="1:35">
      <c r="A468" s="12"/>
      <c r="B468" s="12"/>
      <c r="C468" s="134"/>
      <c r="D468" s="136">
        <f t="shared" si="144"/>
        <v>0</v>
      </c>
      <c r="E468" s="136">
        <f t="shared" si="144"/>
        <v>0</v>
      </c>
      <c r="F468" s="53">
        <f t="shared" si="145"/>
        <v>0</v>
      </c>
      <c r="G468" s="53">
        <f t="shared" si="145"/>
        <v>0</v>
      </c>
      <c r="H468" s="53">
        <f t="shared" si="146"/>
        <v>0</v>
      </c>
      <c r="I468" s="53">
        <f t="shared" si="147"/>
        <v>0</v>
      </c>
      <c r="J468" s="53">
        <f t="shared" si="148"/>
        <v>0</v>
      </c>
      <c r="K468" s="53">
        <f t="shared" si="149"/>
        <v>0</v>
      </c>
      <c r="L468" s="53">
        <f t="shared" si="150"/>
        <v>0</v>
      </c>
      <c r="M468" s="53">
        <f t="shared" ca="1" si="155"/>
        <v>-2.1983915171285819E-2</v>
      </c>
      <c r="N468" s="53">
        <f t="shared" ca="1" si="151"/>
        <v>0</v>
      </c>
      <c r="O468" s="137">
        <f t="shared" ca="1" si="152"/>
        <v>0</v>
      </c>
      <c r="P468" s="53">
        <f t="shared" ca="1" si="153"/>
        <v>0</v>
      </c>
      <c r="Q468" s="53">
        <f t="shared" ca="1" si="154"/>
        <v>0</v>
      </c>
      <c r="R468" s="12">
        <f t="shared" ca="1" si="156"/>
        <v>2.1983915171285819E-2</v>
      </c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</row>
    <row r="469" spans="1:35">
      <c r="A469" s="12"/>
      <c r="B469" s="12"/>
      <c r="C469" s="134"/>
      <c r="D469" s="136">
        <f t="shared" si="144"/>
        <v>0</v>
      </c>
      <c r="E469" s="136">
        <f t="shared" si="144"/>
        <v>0</v>
      </c>
      <c r="F469" s="53">
        <f t="shared" si="145"/>
        <v>0</v>
      </c>
      <c r="G469" s="53">
        <f t="shared" si="145"/>
        <v>0</v>
      </c>
      <c r="H469" s="53">
        <f t="shared" si="146"/>
        <v>0</v>
      </c>
      <c r="I469" s="53">
        <f t="shared" si="147"/>
        <v>0</v>
      </c>
      <c r="J469" s="53">
        <f t="shared" si="148"/>
        <v>0</v>
      </c>
      <c r="K469" s="53">
        <f t="shared" si="149"/>
        <v>0</v>
      </c>
      <c r="L469" s="53">
        <f t="shared" si="150"/>
        <v>0</v>
      </c>
      <c r="M469" s="53">
        <f t="shared" ca="1" si="155"/>
        <v>-2.1983915171285819E-2</v>
      </c>
      <c r="N469" s="53">
        <f t="shared" ca="1" si="151"/>
        <v>0</v>
      </c>
      <c r="O469" s="137">
        <f t="shared" ca="1" si="152"/>
        <v>0</v>
      </c>
      <c r="P469" s="53">
        <f t="shared" ca="1" si="153"/>
        <v>0</v>
      </c>
      <c r="Q469" s="53">
        <f t="shared" ca="1" si="154"/>
        <v>0</v>
      </c>
      <c r="R469" s="12">
        <f t="shared" ca="1" si="156"/>
        <v>2.1983915171285819E-2</v>
      </c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</row>
    <row r="470" spans="1:35">
      <c r="A470" s="12"/>
      <c r="B470" s="12"/>
      <c r="C470" s="134"/>
      <c r="D470" s="136">
        <f t="shared" si="144"/>
        <v>0</v>
      </c>
      <c r="E470" s="136">
        <f t="shared" si="144"/>
        <v>0</v>
      </c>
      <c r="F470" s="53">
        <f t="shared" si="145"/>
        <v>0</v>
      </c>
      <c r="G470" s="53">
        <f t="shared" si="145"/>
        <v>0</v>
      </c>
      <c r="H470" s="53">
        <f t="shared" si="146"/>
        <v>0</v>
      </c>
      <c r="I470" s="53">
        <f t="shared" si="147"/>
        <v>0</v>
      </c>
      <c r="J470" s="53">
        <f t="shared" si="148"/>
        <v>0</v>
      </c>
      <c r="K470" s="53">
        <f t="shared" si="149"/>
        <v>0</v>
      </c>
      <c r="L470" s="53">
        <f t="shared" si="150"/>
        <v>0</v>
      </c>
      <c r="M470" s="53">
        <f t="shared" ca="1" si="155"/>
        <v>-2.1983915171285819E-2</v>
      </c>
      <c r="N470" s="53">
        <f t="shared" ca="1" si="151"/>
        <v>0</v>
      </c>
      <c r="O470" s="137">
        <f t="shared" ca="1" si="152"/>
        <v>0</v>
      </c>
      <c r="P470" s="53">
        <f t="shared" ca="1" si="153"/>
        <v>0</v>
      </c>
      <c r="Q470" s="53">
        <f t="shared" ca="1" si="154"/>
        <v>0</v>
      </c>
      <c r="R470" s="12">
        <f t="shared" ca="1" si="156"/>
        <v>2.1983915171285819E-2</v>
      </c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</row>
    <row r="471" spans="1:35">
      <c r="A471" s="12"/>
      <c r="B471" s="12"/>
      <c r="C471" s="134"/>
      <c r="D471" s="136">
        <f t="shared" si="144"/>
        <v>0</v>
      </c>
      <c r="E471" s="136">
        <f t="shared" si="144"/>
        <v>0</v>
      </c>
      <c r="F471" s="53">
        <f t="shared" si="145"/>
        <v>0</v>
      </c>
      <c r="G471" s="53">
        <f t="shared" si="145"/>
        <v>0</v>
      </c>
      <c r="H471" s="53">
        <f t="shared" si="146"/>
        <v>0</v>
      </c>
      <c r="I471" s="53">
        <f t="shared" si="147"/>
        <v>0</v>
      </c>
      <c r="J471" s="53">
        <f t="shared" si="148"/>
        <v>0</v>
      </c>
      <c r="K471" s="53">
        <f t="shared" si="149"/>
        <v>0</v>
      </c>
      <c r="L471" s="53">
        <f t="shared" si="150"/>
        <v>0</v>
      </c>
      <c r="M471" s="53">
        <f t="shared" ca="1" si="155"/>
        <v>-2.1983915171285819E-2</v>
      </c>
      <c r="N471" s="53">
        <f t="shared" ca="1" si="151"/>
        <v>0</v>
      </c>
      <c r="O471" s="137">
        <f t="shared" ca="1" si="152"/>
        <v>0</v>
      </c>
      <c r="P471" s="53">
        <f t="shared" ca="1" si="153"/>
        <v>0</v>
      </c>
      <c r="Q471" s="53">
        <f t="shared" ca="1" si="154"/>
        <v>0</v>
      </c>
      <c r="R471" s="12">
        <f t="shared" ca="1" si="156"/>
        <v>2.1983915171285819E-2</v>
      </c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</row>
    <row r="472" spans="1:35">
      <c r="A472" s="12"/>
      <c r="B472" s="12"/>
      <c r="C472" s="134"/>
      <c r="D472" s="136">
        <f t="shared" si="144"/>
        <v>0</v>
      </c>
      <c r="E472" s="136">
        <f t="shared" si="144"/>
        <v>0</v>
      </c>
      <c r="F472" s="53">
        <f t="shared" si="145"/>
        <v>0</v>
      </c>
      <c r="G472" s="53">
        <f t="shared" si="145"/>
        <v>0</v>
      </c>
      <c r="H472" s="53">
        <f t="shared" si="146"/>
        <v>0</v>
      </c>
      <c r="I472" s="53">
        <f t="shared" si="147"/>
        <v>0</v>
      </c>
      <c r="J472" s="53">
        <f t="shared" si="148"/>
        <v>0</v>
      </c>
      <c r="K472" s="53">
        <f t="shared" si="149"/>
        <v>0</v>
      </c>
      <c r="L472" s="53">
        <f t="shared" si="150"/>
        <v>0</v>
      </c>
      <c r="M472" s="53">
        <f t="shared" ca="1" si="155"/>
        <v>-2.1983915171285819E-2</v>
      </c>
      <c r="N472" s="53">
        <f t="shared" ca="1" si="151"/>
        <v>0</v>
      </c>
      <c r="O472" s="137">
        <f t="shared" ca="1" si="152"/>
        <v>0</v>
      </c>
      <c r="P472" s="53">
        <f t="shared" ca="1" si="153"/>
        <v>0</v>
      </c>
      <c r="Q472" s="53">
        <f t="shared" ca="1" si="154"/>
        <v>0</v>
      </c>
      <c r="R472" s="12">
        <f t="shared" ca="1" si="156"/>
        <v>2.1983915171285819E-2</v>
      </c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</row>
    <row r="473" spans="1:35">
      <c r="A473" s="12"/>
      <c r="B473" s="12"/>
      <c r="C473" s="134"/>
      <c r="D473" s="136">
        <f t="shared" si="144"/>
        <v>0</v>
      </c>
      <c r="E473" s="136">
        <f t="shared" si="144"/>
        <v>0</v>
      </c>
      <c r="F473" s="53">
        <f t="shared" si="145"/>
        <v>0</v>
      </c>
      <c r="G473" s="53">
        <f t="shared" si="145"/>
        <v>0</v>
      </c>
      <c r="H473" s="53">
        <f t="shared" si="146"/>
        <v>0</v>
      </c>
      <c r="I473" s="53">
        <f t="shared" si="147"/>
        <v>0</v>
      </c>
      <c r="J473" s="53">
        <f t="shared" si="148"/>
        <v>0</v>
      </c>
      <c r="K473" s="53">
        <f t="shared" si="149"/>
        <v>0</v>
      </c>
      <c r="L473" s="53">
        <f t="shared" si="150"/>
        <v>0</v>
      </c>
      <c r="M473" s="53">
        <f t="shared" ca="1" si="155"/>
        <v>-2.1983915171285819E-2</v>
      </c>
      <c r="N473" s="53">
        <f t="shared" ca="1" si="151"/>
        <v>0</v>
      </c>
      <c r="O473" s="137">
        <f t="shared" ca="1" si="152"/>
        <v>0</v>
      </c>
      <c r="P473" s="53">
        <f t="shared" ca="1" si="153"/>
        <v>0</v>
      </c>
      <c r="Q473" s="53">
        <f t="shared" ca="1" si="154"/>
        <v>0</v>
      </c>
      <c r="R473" s="12">
        <f t="shared" ca="1" si="156"/>
        <v>2.1983915171285819E-2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</row>
    <row r="474" spans="1:35">
      <c r="A474" s="12"/>
      <c r="B474" s="12"/>
      <c r="C474" s="134"/>
      <c r="D474" s="136">
        <f t="shared" si="144"/>
        <v>0</v>
      </c>
      <c r="E474" s="136">
        <f t="shared" si="144"/>
        <v>0</v>
      </c>
      <c r="F474" s="53">
        <f t="shared" si="145"/>
        <v>0</v>
      </c>
      <c r="G474" s="53">
        <f t="shared" si="145"/>
        <v>0</v>
      </c>
      <c r="H474" s="53">
        <f t="shared" si="146"/>
        <v>0</v>
      </c>
      <c r="I474" s="53">
        <f t="shared" si="147"/>
        <v>0</v>
      </c>
      <c r="J474" s="53">
        <f t="shared" si="148"/>
        <v>0</v>
      </c>
      <c r="K474" s="53">
        <f t="shared" si="149"/>
        <v>0</v>
      </c>
      <c r="L474" s="53">
        <f t="shared" si="150"/>
        <v>0</v>
      </c>
      <c r="M474" s="53">
        <f t="shared" ca="1" si="155"/>
        <v>-2.1983915171285819E-2</v>
      </c>
      <c r="N474" s="53">
        <f t="shared" ca="1" si="151"/>
        <v>0</v>
      </c>
      <c r="O474" s="137">
        <f t="shared" ca="1" si="152"/>
        <v>0</v>
      </c>
      <c r="P474" s="53">
        <f t="shared" ca="1" si="153"/>
        <v>0</v>
      </c>
      <c r="Q474" s="53">
        <f t="shared" ca="1" si="154"/>
        <v>0</v>
      </c>
      <c r="R474" s="12">
        <f t="shared" ca="1" si="156"/>
        <v>2.1983915171285819E-2</v>
      </c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</row>
    <row r="475" spans="1:35">
      <c r="A475" s="12"/>
      <c r="B475" s="12"/>
      <c r="C475" s="134"/>
      <c r="D475" s="136">
        <f t="shared" si="144"/>
        <v>0</v>
      </c>
      <c r="E475" s="136">
        <f t="shared" si="144"/>
        <v>0</v>
      </c>
      <c r="F475" s="53">
        <f t="shared" si="145"/>
        <v>0</v>
      </c>
      <c r="G475" s="53">
        <f t="shared" si="145"/>
        <v>0</v>
      </c>
      <c r="H475" s="53">
        <f t="shared" si="146"/>
        <v>0</v>
      </c>
      <c r="I475" s="53">
        <f t="shared" si="147"/>
        <v>0</v>
      </c>
      <c r="J475" s="53">
        <f t="shared" si="148"/>
        <v>0</v>
      </c>
      <c r="K475" s="53">
        <f t="shared" si="149"/>
        <v>0</v>
      </c>
      <c r="L475" s="53">
        <f t="shared" si="150"/>
        <v>0</v>
      </c>
      <c r="M475" s="53">
        <f t="shared" ca="1" si="155"/>
        <v>-2.1983915171285819E-2</v>
      </c>
      <c r="N475" s="53">
        <f t="shared" ca="1" si="151"/>
        <v>0</v>
      </c>
      <c r="O475" s="137">
        <f t="shared" ca="1" si="152"/>
        <v>0</v>
      </c>
      <c r="P475" s="53">
        <f t="shared" ca="1" si="153"/>
        <v>0</v>
      </c>
      <c r="Q475" s="53">
        <f t="shared" ca="1" si="154"/>
        <v>0</v>
      </c>
      <c r="R475" s="12">
        <f t="shared" ca="1" si="156"/>
        <v>2.1983915171285819E-2</v>
      </c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</row>
    <row r="476" spans="1:35">
      <c r="A476" s="12"/>
      <c r="B476" s="12"/>
      <c r="C476" s="134"/>
      <c r="D476" s="136">
        <f t="shared" si="144"/>
        <v>0</v>
      </c>
      <c r="E476" s="136">
        <f t="shared" si="144"/>
        <v>0</v>
      </c>
      <c r="F476" s="53">
        <f t="shared" si="145"/>
        <v>0</v>
      </c>
      <c r="G476" s="53">
        <f t="shared" si="145"/>
        <v>0</v>
      </c>
      <c r="H476" s="53">
        <f t="shared" si="146"/>
        <v>0</v>
      </c>
      <c r="I476" s="53">
        <f t="shared" si="147"/>
        <v>0</v>
      </c>
      <c r="J476" s="53">
        <f t="shared" si="148"/>
        <v>0</v>
      </c>
      <c r="K476" s="53">
        <f t="shared" si="149"/>
        <v>0</v>
      </c>
      <c r="L476" s="53">
        <f t="shared" si="150"/>
        <v>0</v>
      </c>
      <c r="M476" s="53">
        <f t="shared" ca="1" si="155"/>
        <v>-2.1983915171285819E-2</v>
      </c>
      <c r="N476" s="53">
        <f t="shared" ca="1" si="151"/>
        <v>0</v>
      </c>
      <c r="O476" s="137">
        <f t="shared" ca="1" si="152"/>
        <v>0</v>
      </c>
      <c r="P476" s="53">
        <f t="shared" ca="1" si="153"/>
        <v>0</v>
      </c>
      <c r="Q476" s="53">
        <f t="shared" ca="1" si="154"/>
        <v>0</v>
      </c>
      <c r="R476" s="12">
        <f t="shared" ca="1" si="156"/>
        <v>2.1983915171285819E-2</v>
      </c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</row>
    <row r="477" spans="1:35">
      <c r="A477" s="12"/>
      <c r="B477" s="12"/>
      <c r="C477" s="134"/>
      <c r="D477" s="136">
        <f t="shared" si="144"/>
        <v>0</v>
      </c>
      <c r="E477" s="136">
        <f t="shared" si="144"/>
        <v>0</v>
      </c>
      <c r="F477" s="53">
        <f t="shared" si="145"/>
        <v>0</v>
      </c>
      <c r="G477" s="53">
        <f t="shared" si="145"/>
        <v>0</v>
      </c>
      <c r="H477" s="53">
        <f t="shared" si="146"/>
        <v>0</v>
      </c>
      <c r="I477" s="53">
        <f t="shared" si="147"/>
        <v>0</v>
      </c>
      <c r="J477" s="53">
        <f t="shared" si="148"/>
        <v>0</v>
      </c>
      <c r="K477" s="53">
        <f t="shared" si="149"/>
        <v>0</v>
      </c>
      <c r="L477" s="53">
        <f t="shared" si="150"/>
        <v>0</v>
      </c>
      <c r="M477" s="53">
        <f t="shared" ca="1" si="155"/>
        <v>-2.1983915171285819E-2</v>
      </c>
      <c r="N477" s="53">
        <f t="shared" ca="1" si="151"/>
        <v>0</v>
      </c>
      <c r="O477" s="137">
        <f t="shared" ca="1" si="152"/>
        <v>0</v>
      </c>
      <c r="P477" s="53">
        <f t="shared" ca="1" si="153"/>
        <v>0</v>
      </c>
      <c r="Q477" s="53">
        <f t="shared" ca="1" si="154"/>
        <v>0</v>
      </c>
      <c r="R477" s="12">
        <f t="shared" ca="1" si="156"/>
        <v>2.1983915171285819E-2</v>
      </c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</row>
    <row r="478" spans="1:35">
      <c r="A478" s="12"/>
      <c r="B478" s="12"/>
      <c r="C478" s="134"/>
      <c r="D478" s="136">
        <f t="shared" si="144"/>
        <v>0</v>
      </c>
      <c r="E478" s="136">
        <f t="shared" si="144"/>
        <v>0</v>
      </c>
      <c r="F478" s="53">
        <f t="shared" si="145"/>
        <v>0</v>
      </c>
      <c r="G478" s="53">
        <f t="shared" si="145"/>
        <v>0</v>
      </c>
      <c r="H478" s="53">
        <f t="shared" si="146"/>
        <v>0</v>
      </c>
      <c r="I478" s="53">
        <f t="shared" si="147"/>
        <v>0</v>
      </c>
      <c r="J478" s="53">
        <f t="shared" si="148"/>
        <v>0</v>
      </c>
      <c r="K478" s="53">
        <f t="shared" si="149"/>
        <v>0</v>
      </c>
      <c r="L478" s="53">
        <f t="shared" si="150"/>
        <v>0</v>
      </c>
      <c r="M478" s="53">
        <f t="shared" ca="1" si="155"/>
        <v>-2.1983915171285819E-2</v>
      </c>
      <c r="N478" s="53">
        <f t="shared" ca="1" si="151"/>
        <v>0</v>
      </c>
      <c r="O478" s="137">
        <f t="shared" ca="1" si="152"/>
        <v>0</v>
      </c>
      <c r="P478" s="53">
        <f t="shared" ca="1" si="153"/>
        <v>0</v>
      </c>
      <c r="Q478" s="53">
        <f t="shared" ca="1" si="154"/>
        <v>0</v>
      </c>
      <c r="R478" s="12">
        <f t="shared" ca="1" si="156"/>
        <v>2.1983915171285819E-2</v>
      </c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</row>
    <row r="479" spans="1:35">
      <c r="A479" s="12"/>
      <c r="B479" s="12"/>
      <c r="C479" s="134"/>
      <c r="D479" s="136">
        <f t="shared" si="144"/>
        <v>0</v>
      </c>
      <c r="E479" s="136">
        <f t="shared" si="144"/>
        <v>0</v>
      </c>
      <c r="F479" s="53">
        <f t="shared" si="145"/>
        <v>0</v>
      </c>
      <c r="G479" s="53">
        <f t="shared" si="145"/>
        <v>0</v>
      </c>
      <c r="H479" s="53">
        <f t="shared" si="146"/>
        <v>0</v>
      </c>
      <c r="I479" s="53">
        <f t="shared" si="147"/>
        <v>0</v>
      </c>
      <c r="J479" s="53">
        <f t="shared" si="148"/>
        <v>0</v>
      </c>
      <c r="K479" s="53">
        <f t="shared" si="149"/>
        <v>0</v>
      </c>
      <c r="L479" s="53">
        <f t="shared" si="150"/>
        <v>0</v>
      </c>
      <c r="M479" s="53">
        <f t="shared" ca="1" si="155"/>
        <v>-2.1983915171285819E-2</v>
      </c>
      <c r="N479" s="53">
        <f t="shared" ca="1" si="151"/>
        <v>0</v>
      </c>
      <c r="O479" s="137">
        <f t="shared" ca="1" si="152"/>
        <v>0</v>
      </c>
      <c r="P479" s="53">
        <f t="shared" ca="1" si="153"/>
        <v>0</v>
      </c>
      <c r="Q479" s="53">
        <f t="shared" ca="1" si="154"/>
        <v>0</v>
      </c>
      <c r="R479" s="12">
        <f t="shared" ca="1" si="156"/>
        <v>2.1983915171285819E-2</v>
      </c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</row>
    <row r="480" spans="1:35">
      <c r="A480" s="12"/>
      <c r="B480" s="12"/>
      <c r="C480" s="134"/>
      <c r="D480" s="136">
        <f t="shared" si="144"/>
        <v>0</v>
      </c>
      <c r="E480" s="136">
        <f t="shared" si="144"/>
        <v>0</v>
      </c>
      <c r="F480" s="53">
        <f t="shared" si="145"/>
        <v>0</v>
      </c>
      <c r="G480" s="53">
        <f t="shared" si="145"/>
        <v>0</v>
      </c>
      <c r="H480" s="53">
        <f t="shared" si="146"/>
        <v>0</v>
      </c>
      <c r="I480" s="53">
        <f t="shared" si="147"/>
        <v>0</v>
      </c>
      <c r="J480" s="53">
        <f t="shared" si="148"/>
        <v>0</v>
      </c>
      <c r="K480" s="53">
        <f t="shared" si="149"/>
        <v>0</v>
      </c>
      <c r="L480" s="53">
        <f t="shared" si="150"/>
        <v>0</v>
      </c>
      <c r="M480" s="53">
        <f t="shared" ca="1" si="155"/>
        <v>-2.1983915171285819E-2</v>
      </c>
      <c r="N480" s="53">
        <f t="shared" ca="1" si="151"/>
        <v>0</v>
      </c>
      <c r="O480" s="137">
        <f t="shared" ca="1" si="152"/>
        <v>0</v>
      </c>
      <c r="P480" s="53">
        <f t="shared" ca="1" si="153"/>
        <v>0</v>
      </c>
      <c r="Q480" s="53">
        <f t="shared" ca="1" si="154"/>
        <v>0</v>
      </c>
      <c r="R480" s="12">
        <f t="shared" ca="1" si="156"/>
        <v>2.1983915171285819E-2</v>
      </c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</row>
    <row r="481" spans="1:35">
      <c r="A481" s="12"/>
      <c r="B481" s="12"/>
      <c r="C481" s="134"/>
      <c r="D481" s="136">
        <f t="shared" si="144"/>
        <v>0</v>
      </c>
      <c r="E481" s="136">
        <f t="shared" si="144"/>
        <v>0</v>
      </c>
      <c r="F481" s="53">
        <f t="shared" si="145"/>
        <v>0</v>
      </c>
      <c r="G481" s="53">
        <f t="shared" si="145"/>
        <v>0</v>
      </c>
      <c r="H481" s="53">
        <f t="shared" si="146"/>
        <v>0</v>
      </c>
      <c r="I481" s="53">
        <f t="shared" si="147"/>
        <v>0</v>
      </c>
      <c r="J481" s="53">
        <f t="shared" si="148"/>
        <v>0</v>
      </c>
      <c r="K481" s="53">
        <f t="shared" si="149"/>
        <v>0</v>
      </c>
      <c r="L481" s="53">
        <f t="shared" si="150"/>
        <v>0</v>
      </c>
      <c r="M481" s="53">
        <f t="shared" ca="1" si="155"/>
        <v>-2.1983915171285819E-2</v>
      </c>
      <c r="N481" s="53">
        <f t="shared" ca="1" si="151"/>
        <v>0</v>
      </c>
      <c r="O481" s="137">
        <f t="shared" ca="1" si="152"/>
        <v>0</v>
      </c>
      <c r="P481" s="53">
        <f t="shared" ca="1" si="153"/>
        <v>0</v>
      </c>
      <c r="Q481" s="53">
        <f t="shared" ca="1" si="154"/>
        <v>0</v>
      </c>
      <c r="R481" s="12">
        <f t="shared" ca="1" si="156"/>
        <v>2.1983915171285819E-2</v>
      </c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</row>
    <row r="482" spans="1:35">
      <c r="A482" s="12"/>
      <c r="B482" s="12"/>
      <c r="C482" s="134"/>
      <c r="D482" s="136">
        <f t="shared" si="144"/>
        <v>0</v>
      </c>
      <c r="E482" s="136">
        <f t="shared" si="144"/>
        <v>0</v>
      </c>
      <c r="F482" s="53">
        <f t="shared" si="145"/>
        <v>0</v>
      </c>
      <c r="G482" s="53">
        <f t="shared" si="145"/>
        <v>0</v>
      </c>
      <c r="H482" s="53">
        <f t="shared" si="146"/>
        <v>0</v>
      </c>
      <c r="I482" s="53">
        <f t="shared" si="147"/>
        <v>0</v>
      </c>
      <c r="J482" s="53">
        <f t="shared" si="148"/>
        <v>0</v>
      </c>
      <c r="K482" s="53">
        <f t="shared" si="149"/>
        <v>0</v>
      </c>
      <c r="L482" s="53">
        <f t="shared" si="150"/>
        <v>0</v>
      </c>
      <c r="M482" s="53">
        <f t="shared" ca="1" si="155"/>
        <v>-2.1983915171285819E-2</v>
      </c>
      <c r="N482" s="53">
        <f t="shared" ca="1" si="151"/>
        <v>0</v>
      </c>
      <c r="O482" s="137">
        <f t="shared" ca="1" si="152"/>
        <v>0</v>
      </c>
      <c r="P482" s="53">
        <f t="shared" ca="1" si="153"/>
        <v>0</v>
      </c>
      <c r="Q482" s="53">
        <f t="shared" ca="1" si="154"/>
        <v>0</v>
      </c>
      <c r="R482" s="12">
        <f t="shared" ca="1" si="156"/>
        <v>2.1983915171285819E-2</v>
      </c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</row>
    <row r="483" spans="1:35">
      <c r="A483" s="12"/>
      <c r="B483" s="12"/>
      <c r="C483" s="134"/>
      <c r="D483" s="136">
        <f t="shared" si="144"/>
        <v>0</v>
      </c>
      <c r="E483" s="136">
        <f t="shared" si="144"/>
        <v>0</v>
      </c>
      <c r="F483" s="53">
        <f t="shared" si="145"/>
        <v>0</v>
      </c>
      <c r="G483" s="53">
        <f t="shared" si="145"/>
        <v>0</v>
      </c>
      <c r="H483" s="53">
        <f t="shared" si="146"/>
        <v>0</v>
      </c>
      <c r="I483" s="53">
        <f t="shared" si="147"/>
        <v>0</v>
      </c>
      <c r="J483" s="53">
        <f t="shared" si="148"/>
        <v>0</v>
      </c>
      <c r="K483" s="53">
        <f t="shared" si="149"/>
        <v>0</v>
      </c>
      <c r="L483" s="53">
        <f t="shared" si="150"/>
        <v>0</v>
      </c>
      <c r="M483" s="53">
        <f t="shared" ca="1" si="155"/>
        <v>-2.1983915171285819E-2</v>
      </c>
      <c r="N483" s="53">
        <f t="shared" ca="1" si="151"/>
        <v>0</v>
      </c>
      <c r="O483" s="137">
        <f t="shared" ca="1" si="152"/>
        <v>0</v>
      </c>
      <c r="P483" s="53">
        <f t="shared" ca="1" si="153"/>
        <v>0</v>
      </c>
      <c r="Q483" s="53">
        <f t="shared" ca="1" si="154"/>
        <v>0</v>
      </c>
      <c r="R483" s="12">
        <f t="shared" ca="1" si="156"/>
        <v>2.1983915171285819E-2</v>
      </c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</row>
    <row r="484" spans="1:35">
      <c r="A484" s="12"/>
      <c r="B484" s="12"/>
      <c r="C484" s="134"/>
      <c r="D484" s="136">
        <f t="shared" si="144"/>
        <v>0</v>
      </c>
      <c r="E484" s="136">
        <f t="shared" si="144"/>
        <v>0</v>
      </c>
      <c r="F484" s="53">
        <f t="shared" si="145"/>
        <v>0</v>
      </c>
      <c r="G484" s="53">
        <f t="shared" si="145"/>
        <v>0</v>
      </c>
      <c r="H484" s="53">
        <f t="shared" si="146"/>
        <v>0</v>
      </c>
      <c r="I484" s="53">
        <f t="shared" si="147"/>
        <v>0</v>
      </c>
      <c r="J484" s="53">
        <f t="shared" si="148"/>
        <v>0</v>
      </c>
      <c r="K484" s="53">
        <f t="shared" si="149"/>
        <v>0</v>
      </c>
      <c r="L484" s="53">
        <f t="shared" si="150"/>
        <v>0</v>
      </c>
      <c r="M484" s="53">
        <f t="shared" ca="1" si="155"/>
        <v>-2.1983915171285819E-2</v>
      </c>
      <c r="N484" s="53">
        <f t="shared" ca="1" si="151"/>
        <v>0</v>
      </c>
      <c r="O484" s="137">
        <f t="shared" ca="1" si="152"/>
        <v>0</v>
      </c>
      <c r="P484" s="53">
        <f t="shared" ca="1" si="153"/>
        <v>0</v>
      </c>
      <c r="Q484" s="53">
        <f t="shared" ca="1" si="154"/>
        <v>0</v>
      </c>
      <c r="R484" s="12">
        <f t="shared" ca="1" si="156"/>
        <v>2.1983915171285819E-2</v>
      </c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</row>
    <row r="485" spans="1:35">
      <c r="A485" s="12"/>
      <c r="B485" s="12"/>
      <c r="C485" s="134"/>
      <c r="D485" s="136">
        <f t="shared" si="144"/>
        <v>0</v>
      </c>
      <c r="E485" s="136">
        <f t="shared" si="144"/>
        <v>0</v>
      </c>
      <c r="F485" s="53">
        <f t="shared" si="145"/>
        <v>0</v>
      </c>
      <c r="G485" s="53">
        <f t="shared" si="145"/>
        <v>0</v>
      </c>
      <c r="H485" s="53">
        <f t="shared" si="146"/>
        <v>0</v>
      </c>
      <c r="I485" s="53">
        <f t="shared" si="147"/>
        <v>0</v>
      </c>
      <c r="J485" s="53">
        <f t="shared" si="148"/>
        <v>0</v>
      </c>
      <c r="K485" s="53">
        <f t="shared" si="149"/>
        <v>0</v>
      </c>
      <c r="L485" s="53">
        <f t="shared" si="150"/>
        <v>0</v>
      </c>
      <c r="M485" s="53">
        <f t="shared" ca="1" si="155"/>
        <v>-2.1983915171285819E-2</v>
      </c>
      <c r="N485" s="53">
        <f t="shared" ca="1" si="151"/>
        <v>0</v>
      </c>
      <c r="O485" s="137">
        <f t="shared" ca="1" si="152"/>
        <v>0</v>
      </c>
      <c r="P485" s="53">
        <f t="shared" ca="1" si="153"/>
        <v>0</v>
      </c>
      <c r="Q485" s="53">
        <f t="shared" ca="1" si="154"/>
        <v>0</v>
      </c>
      <c r="R485" s="12">
        <f t="shared" ca="1" si="156"/>
        <v>2.1983915171285819E-2</v>
      </c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</row>
    <row r="486" spans="1:35">
      <c r="A486" s="12"/>
      <c r="B486" s="12"/>
      <c r="C486" s="134"/>
      <c r="D486" s="136">
        <f t="shared" si="144"/>
        <v>0</v>
      </c>
      <c r="E486" s="136">
        <f t="shared" si="144"/>
        <v>0</v>
      </c>
      <c r="F486" s="53">
        <f t="shared" si="145"/>
        <v>0</v>
      </c>
      <c r="G486" s="53">
        <f t="shared" si="145"/>
        <v>0</v>
      </c>
      <c r="H486" s="53">
        <f t="shared" si="146"/>
        <v>0</v>
      </c>
      <c r="I486" s="53">
        <f t="shared" si="147"/>
        <v>0</v>
      </c>
      <c r="J486" s="53">
        <f t="shared" si="148"/>
        <v>0</v>
      </c>
      <c r="K486" s="53">
        <f t="shared" si="149"/>
        <v>0</v>
      </c>
      <c r="L486" s="53">
        <f t="shared" si="150"/>
        <v>0</v>
      </c>
      <c r="M486" s="53">
        <f t="shared" ca="1" si="155"/>
        <v>-2.1983915171285819E-2</v>
      </c>
      <c r="N486" s="53">
        <f t="shared" ca="1" si="151"/>
        <v>0</v>
      </c>
      <c r="O486" s="137">
        <f t="shared" ca="1" si="152"/>
        <v>0</v>
      </c>
      <c r="P486" s="53">
        <f t="shared" ca="1" si="153"/>
        <v>0</v>
      </c>
      <c r="Q486" s="53">
        <f t="shared" ca="1" si="154"/>
        <v>0</v>
      </c>
      <c r="R486" s="12">
        <f t="shared" ca="1" si="156"/>
        <v>2.1983915171285819E-2</v>
      </c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</row>
    <row r="487" spans="1:35">
      <c r="A487" s="12"/>
      <c r="B487" s="12"/>
      <c r="C487" s="134"/>
      <c r="D487" s="136">
        <f t="shared" si="144"/>
        <v>0</v>
      </c>
      <c r="E487" s="136">
        <f t="shared" si="144"/>
        <v>0</v>
      </c>
      <c r="F487" s="53">
        <f t="shared" si="145"/>
        <v>0</v>
      </c>
      <c r="G487" s="53">
        <f t="shared" si="145"/>
        <v>0</v>
      </c>
      <c r="H487" s="53">
        <f t="shared" si="146"/>
        <v>0</v>
      </c>
      <c r="I487" s="53">
        <f t="shared" si="147"/>
        <v>0</v>
      </c>
      <c r="J487" s="53">
        <f t="shared" si="148"/>
        <v>0</v>
      </c>
      <c r="K487" s="53">
        <f t="shared" si="149"/>
        <v>0</v>
      </c>
      <c r="L487" s="53">
        <f t="shared" si="150"/>
        <v>0</v>
      </c>
      <c r="M487" s="53">
        <f t="shared" ca="1" si="155"/>
        <v>-2.1983915171285819E-2</v>
      </c>
      <c r="N487" s="53">
        <f t="shared" ca="1" si="151"/>
        <v>0</v>
      </c>
      <c r="O487" s="137">
        <f t="shared" ca="1" si="152"/>
        <v>0</v>
      </c>
      <c r="P487" s="53">
        <f t="shared" ca="1" si="153"/>
        <v>0</v>
      </c>
      <c r="Q487" s="53">
        <f t="shared" ca="1" si="154"/>
        <v>0</v>
      </c>
      <c r="R487" s="12">
        <f t="shared" ca="1" si="156"/>
        <v>2.1983915171285819E-2</v>
      </c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</row>
    <row r="488" spans="1:35">
      <c r="A488" s="12"/>
      <c r="B488" s="12"/>
      <c r="C488" s="134"/>
      <c r="D488" s="136">
        <f t="shared" si="144"/>
        <v>0</v>
      </c>
      <c r="E488" s="136">
        <f t="shared" si="144"/>
        <v>0</v>
      </c>
      <c r="F488" s="53">
        <f t="shared" si="145"/>
        <v>0</v>
      </c>
      <c r="G488" s="53">
        <f t="shared" si="145"/>
        <v>0</v>
      </c>
      <c r="H488" s="53">
        <f t="shared" si="146"/>
        <v>0</v>
      </c>
      <c r="I488" s="53">
        <f t="shared" si="147"/>
        <v>0</v>
      </c>
      <c r="J488" s="53">
        <f t="shared" si="148"/>
        <v>0</v>
      </c>
      <c r="K488" s="53">
        <f t="shared" si="149"/>
        <v>0</v>
      </c>
      <c r="L488" s="53">
        <f t="shared" si="150"/>
        <v>0</v>
      </c>
      <c r="M488" s="53">
        <f t="shared" ca="1" si="155"/>
        <v>-2.1983915171285819E-2</v>
      </c>
      <c r="N488" s="53">
        <f t="shared" ca="1" si="151"/>
        <v>0</v>
      </c>
      <c r="O488" s="137">
        <f t="shared" ca="1" si="152"/>
        <v>0</v>
      </c>
      <c r="P488" s="53">
        <f t="shared" ca="1" si="153"/>
        <v>0</v>
      </c>
      <c r="Q488" s="53">
        <f t="shared" ca="1" si="154"/>
        <v>0</v>
      </c>
      <c r="R488" s="12">
        <f t="shared" ca="1" si="156"/>
        <v>2.1983915171285819E-2</v>
      </c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</row>
    <row r="489" spans="1:35">
      <c r="A489" s="12"/>
      <c r="B489" s="12"/>
      <c r="C489" s="134"/>
      <c r="D489" s="136">
        <f t="shared" si="144"/>
        <v>0</v>
      </c>
      <c r="E489" s="136">
        <f t="shared" si="144"/>
        <v>0</v>
      </c>
      <c r="F489" s="53">
        <f t="shared" si="145"/>
        <v>0</v>
      </c>
      <c r="G489" s="53">
        <f t="shared" si="145"/>
        <v>0</v>
      </c>
      <c r="H489" s="53">
        <f t="shared" si="146"/>
        <v>0</v>
      </c>
      <c r="I489" s="53">
        <f t="shared" si="147"/>
        <v>0</v>
      </c>
      <c r="J489" s="53">
        <f t="shared" si="148"/>
        <v>0</v>
      </c>
      <c r="K489" s="53">
        <f t="shared" si="149"/>
        <v>0</v>
      </c>
      <c r="L489" s="53">
        <f t="shared" si="150"/>
        <v>0</v>
      </c>
      <c r="M489" s="53">
        <f t="shared" ca="1" si="155"/>
        <v>-2.1983915171285819E-2</v>
      </c>
      <c r="N489" s="53">
        <f t="shared" ca="1" si="151"/>
        <v>0</v>
      </c>
      <c r="O489" s="137">
        <f t="shared" ca="1" si="152"/>
        <v>0</v>
      </c>
      <c r="P489" s="53">
        <f t="shared" ca="1" si="153"/>
        <v>0</v>
      </c>
      <c r="Q489" s="53">
        <f t="shared" ca="1" si="154"/>
        <v>0</v>
      </c>
      <c r="R489" s="12">
        <f t="shared" ca="1" si="156"/>
        <v>2.1983915171285819E-2</v>
      </c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</row>
    <row r="490" spans="1:35">
      <c r="A490" s="12"/>
      <c r="B490" s="12"/>
      <c r="C490" s="134"/>
      <c r="D490" s="136">
        <f t="shared" si="144"/>
        <v>0</v>
      </c>
      <c r="E490" s="136">
        <f t="shared" si="144"/>
        <v>0</v>
      </c>
      <c r="F490" s="53">
        <f t="shared" si="145"/>
        <v>0</v>
      </c>
      <c r="G490" s="53">
        <f t="shared" si="145"/>
        <v>0</v>
      </c>
      <c r="H490" s="53">
        <f t="shared" si="146"/>
        <v>0</v>
      </c>
      <c r="I490" s="53">
        <f t="shared" si="147"/>
        <v>0</v>
      </c>
      <c r="J490" s="53">
        <f t="shared" si="148"/>
        <v>0</v>
      </c>
      <c r="K490" s="53">
        <f t="shared" si="149"/>
        <v>0</v>
      </c>
      <c r="L490" s="53">
        <f t="shared" si="150"/>
        <v>0</v>
      </c>
      <c r="M490" s="53">
        <f t="shared" ca="1" si="155"/>
        <v>-2.1983915171285819E-2</v>
      </c>
      <c r="N490" s="53">
        <f t="shared" ca="1" si="151"/>
        <v>0</v>
      </c>
      <c r="O490" s="137">
        <f t="shared" ca="1" si="152"/>
        <v>0</v>
      </c>
      <c r="P490" s="53">
        <f t="shared" ca="1" si="153"/>
        <v>0</v>
      </c>
      <c r="Q490" s="53">
        <f t="shared" ca="1" si="154"/>
        <v>0</v>
      </c>
      <c r="R490" s="12">
        <f t="shared" ca="1" si="156"/>
        <v>2.1983915171285819E-2</v>
      </c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</row>
    <row r="491" spans="1:35">
      <c r="A491" s="12"/>
      <c r="B491" s="12"/>
      <c r="C491" s="134"/>
      <c r="D491" s="136">
        <f t="shared" si="144"/>
        <v>0</v>
      </c>
      <c r="E491" s="136">
        <f t="shared" si="144"/>
        <v>0</v>
      </c>
      <c r="F491" s="53">
        <f t="shared" si="145"/>
        <v>0</v>
      </c>
      <c r="G491" s="53">
        <f t="shared" si="145"/>
        <v>0</v>
      </c>
      <c r="H491" s="53">
        <f t="shared" si="146"/>
        <v>0</v>
      </c>
      <c r="I491" s="53">
        <f t="shared" si="147"/>
        <v>0</v>
      </c>
      <c r="J491" s="53">
        <f t="shared" si="148"/>
        <v>0</v>
      </c>
      <c r="K491" s="53">
        <f t="shared" si="149"/>
        <v>0</v>
      </c>
      <c r="L491" s="53">
        <f t="shared" si="150"/>
        <v>0</v>
      </c>
      <c r="M491" s="53">
        <f t="shared" ca="1" si="155"/>
        <v>-2.1983915171285819E-2</v>
      </c>
      <c r="N491" s="53">
        <f t="shared" ca="1" si="151"/>
        <v>0</v>
      </c>
      <c r="O491" s="137">
        <f t="shared" ca="1" si="152"/>
        <v>0</v>
      </c>
      <c r="P491" s="53">
        <f t="shared" ca="1" si="153"/>
        <v>0</v>
      </c>
      <c r="Q491" s="53">
        <f t="shared" ca="1" si="154"/>
        <v>0</v>
      </c>
      <c r="R491" s="12">
        <f t="shared" ca="1" si="156"/>
        <v>2.1983915171285819E-2</v>
      </c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</row>
    <row r="492" spans="1:35">
      <c r="A492" s="12"/>
      <c r="B492" s="12"/>
      <c r="C492" s="134"/>
      <c r="D492" s="136">
        <f t="shared" si="144"/>
        <v>0</v>
      </c>
      <c r="E492" s="136">
        <f t="shared" si="144"/>
        <v>0</v>
      </c>
      <c r="F492" s="53">
        <f t="shared" si="145"/>
        <v>0</v>
      </c>
      <c r="G492" s="53">
        <f t="shared" si="145"/>
        <v>0</v>
      </c>
      <c r="H492" s="53">
        <f t="shared" si="146"/>
        <v>0</v>
      </c>
      <c r="I492" s="53">
        <f t="shared" si="147"/>
        <v>0</v>
      </c>
      <c r="J492" s="53">
        <f t="shared" si="148"/>
        <v>0</v>
      </c>
      <c r="K492" s="53">
        <f t="shared" si="149"/>
        <v>0</v>
      </c>
      <c r="L492" s="53">
        <f t="shared" si="150"/>
        <v>0</v>
      </c>
      <c r="M492" s="53">
        <f t="shared" ca="1" si="155"/>
        <v>-2.1983915171285819E-2</v>
      </c>
      <c r="N492" s="53">
        <f t="shared" ca="1" si="151"/>
        <v>0</v>
      </c>
      <c r="O492" s="137">
        <f t="shared" ca="1" si="152"/>
        <v>0</v>
      </c>
      <c r="P492" s="53">
        <f t="shared" ca="1" si="153"/>
        <v>0</v>
      </c>
      <c r="Q492" s="53">
        <f t="shared" ca="1" si="154"/>
        <v>0</v>
      </c>
      <c r="R492" s="12">
        <f t="shared" ca="1" si="156"/>
        <v>2.1983915171285819E-2</v>
      </c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</row>
    <row r="493" spans="1:35">
      <c r="A493" s="12"/>
      <c r="B493" s="12"/>
      <c r="C493" s="134"/>
      <c r="D493" s="136">
        <f t="shared" si="144"/>
        <v>0</v>
      </c>
      <c r="E493" s="136">
        <f t="shared" si="144"/>
        <v>0</v>
      </c>
      <c r="F493" s="53">
        <f t="shared" si="145"/>
        <v>0</v>
      </c>
      <c r="G493" s="53">
        <f t="shared" si="145"/>
        <v>0</v>
      </c>
      <c r="H493" s="53">
        <f t="shared" si="146"/>
        <v>0</v>
      </c>
      <c r="I493" s="53">
        <f t="shared" si="147"/>
        <v>0</v>
      </c>
      <c r="J493" s="53">
        <f t="shared" si="148"/>
        <v>0</v>
      </c>
      <c r="K493" s="53">
        <f t="shared" si="149"/>
        <v>0</v>
      </c>
      <c r="L493" s="53">
        <f t="shared" si="150"/>
        <v>0</v>
      </c>
      <c r="M493" s="53">
        <f t="shared" ca="1" si="155"/>
        <v>-2.1983915171285819E-2</v>
      </c>
      <c r="N493" s="53">
        <f t="shared" ca="1" si="151"/>
        <v>0</v>
      </c>
      <c r="O493" s="137">
        <f t="shared" ca="1" si="152"/>
        <v>0</v>
      </c>
      <c r="P493" s="53">
        <f t="shared" ca="1" si="153"/>
        <v>0</v>
      </c>
      <c r="Q493" s="53">
        <f t="shared" ca="1" si="154"/>
        <v>0</v>
      </c>
      <c r="R493" s="12">
        <f t="shared" ca="1" si="156"/>
        <v>2.1983915171285819E-2</v>
      </c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</row>
    <row r="494" spans="1:35">
      <c r="A494" s="12"/>
      <c r="B494" s="12"/>
      <c r="C494" s="134"/>
      <c r="D494" s="136">
        <f t="shared" si="144"/>
        <v>0</v>
      </c>
      <c r="E494" s="136">
        <f t="shared" si="144"/>
        <v>0</v>
      </c>
      <c r="F494" s="53">
        <f t="shared" si="145"/>
        <v>0</v>
      </c>
      <c r="G494" s="53">
        <f t="shared" si="145"/>
        <v>0</v>
      </c>
      <c r="H494" s="53">
        <f t="shared" si="146"/>
        <v>0</v>
      </c>
      <c r="I494" s="53">
        <f t="shared" si="147"/>
        <v>0</v>
      </c>
      <c r="J494" s="53">
        <f t="shared" si="148"/>
        <v>0</v>
      </c>
      <c r="K494" s="53">
        <f t="shared" si="149"/>
        <v>0</v>
      </c>
      <c r="L494" s="53">
        <f t="shared" si="150"/>
        <v>0</v>
      </c>
      <c r="M494" s="53">
        <f t="shared" ca="1" si="155"/>
        <v>-2.1983915171285819E-2</v>
      </c>
      <c r="N494" s="53">
        <f t="shared" ca="1" si="151"/>
        <v>0</v>
      </c>
      <c r="O494" s="137">
        <f t="shared" ca="1" si="152"/>
        <v>0</v>
      </c>
      <c r="P494" s="53">
        <f t="shared" ca="1" si="153"/>
        <v>0</v>
      </c>
      <c r="Q494" s="53">
        <f t="shared" ca="1" si="154"/>
        <v>0</v>
      </c>
      <c r="R494" s="12">
        <f t="shared" ca="1" si="156"/>
        <v>2.1983915171285819E-2</v>
      </c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</row>
    <row r="495" spans="1:35">
      <c r="A495" s="12"/>
      <c r="B495" s="12"/>
      <c r="C495" s="134"/>
      <c r="D495" s="136">
        <f t="shared" si="144"/>
        <v>0</v>
      </c>
      <c r="E495" s="136">
        <f t="shared" si="144"/>
        <v>0</v>
      </c>
      <c r="F495" s="53">
        <f t="shared" si="145"/>
        <v>0</v>
      </c>
      <c r="G495" s="53">
        <f t="shared" si="145"/>
        <v>0</v>
      </c>
      <c r="H495" s="53">
        <f t="shared" si="146"/>
        <v>0</v>
      </c>
      <c r="I495" s="53">
        <f t="shared" si="147"/>
        <v>0</v>
      </c>
      <c r="J495" s="53">
        <f t="shared" si="148"/>
        <v>0</v>
      </c>
      <c r="K495" s="53">
        <f t="shared" si="149"/>
        <v>0</v>
      </c>
      <c r="L495" s="53">
        <f t="shared" si="150"/>
        <v>0</v>
      </c>
      <c r="M495" s="53">
        <f t="shared" ca="1" si="155"/>
        <v>-2.1983915171285819E-2</v>
      </c>
      <c r="N495" s="53">
        <f t="shared" ca="1" si="151"/>
        <v>0</v>
      </c>
      <c r="O495" s="137">
        <f t="shared" ca="1" si="152"/>
        <v>0</v>
      </c>
      <c r="P495" s="53">
        <f t="shared" ca="1" si="153"/>
        <v>0</v>
      </c>
      <c r="Q495" s="53">
        <f t="shared" ca="1" si="154"/>
        <v>0</v>
      </c>
      <c r="R495" s="12">
        <f t="shared" ca="1" si="156"/>
        <v>2.1983915171285819E-2</v>
      </c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</row>
    <row r="496" spans="1:35">
      <c r="A496" s="12"/>
      <c r="B496" s="12"/>
      <c r="C496" s="134"/>
      <c r="D496" s="136">
        <f t="shared" si="144"/>
        <v>0</v>
      </c>
      <c r="E496" s="136">
        <f t="shared" si="144"/>
        <v>0</v>
      </c>
      <c r="F496" s="53">
        <f t="shared" si="145"/>
        <v>0</v>
      </c>
      <c r="G496" s="53">
        <f t="shared" si="145"/>
        <v>0</v>
      </c>
      <c r="H496" s="53">
        <f t="shared" si="146"/>
        <v>0</v>
      </c>
      <c r="I496" s="53">
        <f t="shared" si="147"/>
        <v>0</v>
      </c>
      <c r="J496" s="53">
        <f t="shared" si="148"/>
        <v>0</v>
      </c>
      <c r="K496" s="53">
        <f t="shared" si="149"/>
        <v>0</v>
      </c>
      <c r="L496" s="53">
        <f t="shared" si="150"/>
        <v>0</v>
      </c>
      <c r="M496" s="53">
        <f t="shared" ca="1" si="155"/>
        <v>-2.1983915171285819E-2</v>
      </c>
      <c r="N496" s="53">
        <f t="shared" ca="1" si="151"/>
        <v>0</v>
      </c>
      <c r="O496" s="137">
        <f t="shared" ca="1" si="152"/>
        <v>0</v>
      </c>
      <c r="P496" s="53">
        <f t="shared" ca="1" si="153"/>
        <v>0</v>
      </c>
      <c r="Q496" s="53">
        <f t="shared" ca="1" si="154"/>
        <v>0</v>
      </c>
      <c r="R496" s="12">
        <f t="shared" ca="1" si="156"/>
        <v>2.1983915171285819E-2</v>
      </c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</row>
    <row r="497" spans="1:35">
      <c r="A497" s="12"/>
      <c r="B497" s="12"/>
      <c r="C497" s="134"/>
      <c r="D497" s="136">
        <f t="shared" si="144"/>
        <v>0</v>
      </c>
      <c r="E497" s="136">
        <f t="shared" si="144"/>
        <v>0</v>
      </c>
      <c r="F497" s="53">
        <f t="shared" si="145"/>
        <v>0</v>
      </c>
      <c r="G497" s="53">
        <f t="shared" si="145"/>
        <v>0</v>
      </c>
      <c r="H497" s="53">
        <f t="shared" si="146"/>
        <v>0</v>
      </c>
      <c r="I497" s="53">
        <f t="shared" si="147"/>
        <v>0</v>
      </c>
      <c r="J497" s="53">
        <f t="shared" si="148"/>
        <v>0</v>
      </c>
      <c r="K497" s="53">
        <f t="shared" si="149"/>
        <v>0</v>
      </c>
      <c r="L497" s="53">
        <f t="shared" si="150"/>
        <v>0</v>
      </c>
      <c r="M497" s="53">
        <f t="shared" ca="1" si="155"/>
        <v>-2.1983915171285819E-2</v>
      </c>
      <c r="N497" s="53">
        <f t="shared" ca="1" si="151"/>
        <v>0</v>
      </c>
      <c r="O497" s="137">
        <f t="shared" ca="1" si="152"/>
        <v>0</v>
      </c>
      <c r="P497" s="53">
        <f t="shared" ca="1" si="153"/>
        <v>0</v>
      </c>
      <c r="Q497" s="53">
        <f t="shared" ca="1" si="154"/>
        <v>0</v>
      </c>
      <c r="R497" s="12">
        <f t="shared" ca="1" si="156"/>
        <v>2.1983915171285819E-2</v>
      </c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</row>
    <row r="498" spans="1:35">
      <c r="A498" s="12"/>
      <c r="B498" s="12"/>
      <c r="C498" s="134"/>
      <c r="D498" s="136">
        <f t="shared" si="144"/>
        <v>0</v>
      </c>
      <c r="E498" s="136">
        <f t="shared" si="144"/>
        <v>0</v>
      </c>
      <c r="F498" s="53">
        <f t="shared" si="145"/>
        <v>0</v>
      </c>
      <c r="G498" s="53">
        <f t="shared" si="145"/>
        <v>0</v>
      </c>
      <c r="H498" s="53">
        <f t="shared" si="146"/>
        <v>0</v>
      </c>
      <c r="I498" s="53">
        <f t="shared" si="147"/>
        <v>0</v>
      </c>
      <c r="J498" s="53">
        <f t="shared" si="148"/>
        <v>0</v>
      </c>
      <c r="K498" s="53">
        <f t="shared" si="149"/>
        <v>0</v>
      </c>
      <c r="L498" s="53">
        <f t="shared" si="150"/>
        <v>0</v>
      </c>
      <c r="M498" s="53">
        <f t="shared" ca="1" si="155"/>
        <v>-2.1983915171285819E-2</v>
      </c>
      <c r="N498" s="53">
        <f t="shared" ca="1" si="151"/>
        <v>0</v>
      </c>
      <c r="O498" s="137">
        <f t="shared" ca="1" si="152"/>
        <v>0</v>
      </c>
      <c r="P498" s="53">
        <f t="shared" ca="1" si="153"/>
        <v>0</v>
      </c>
      <c r="Q498" s="53">
        <f t="shared" ca="1" si="154"/>
        <v>0</v>
      </c>
      <c r="R498" s="12">
        <f t="shared" ca="1" si="156"/>
        <v>2.1983915171285819E-2</v>
      </c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</row>
    <row r="499" spans="1:35">
      <c r="A499" s="12"/>
      <c r="B499" s="12"/>
      <c r="C499" s="134"/>
      <c r="D499" s="136">
        <f t="shared" si="144"/>
        <v>0</v>
      </c>
      <c r="E499" s="136">
        <f t="shared" si="144"/>
        <v>0</v>
      </c>
      <c r="F499" s="53">
        <f t="shared" si="145"/>
        <v>0</v>
      </c>
      <c r="G499" s="53">
        <f t="shared" si="145"/>
        <v>0</v>
      </c>
      <c r="H499" s="53">
        <f t="shared" si="146"/>
        <v>0</v>
      </c>
      <c r="I499" s="53">
        <f t="shared" si="147"/>
        <v>0</v>
      </c>
      <c r="J499" s="53">
        <f t="shared" si="148"/>
        <v>0</v>
      </c>
      <c r="K499" s="53">
        <f t="shared" si="149"/>
        <v>0</v>
      </c>
      <c r="L499" s="53">
        <f t="shared" si="150"/>
        <v>0</v>
      </c>
      <c r="M499" s="53">
        <f t="shared" ca="1" si="155"/>
        <v>-2.1983915171285819E-2</v>
      </c>
      <c r="N499" s="53">
        <f t="shared" ca="1" si="151"/>
        <v>0</v>
      </c>
      <c r="O499" s="137">
        <f t="shared" ca="1" si="152"/>
        <v>0</v>
      </c>
      <c r="P499" s="53">
        <f t="shared" ca="1" si="153"/>
        <v>0</v>
      </c>
      <c r="Q499" s="53">
        <f t="shared" ca="1" si="154"/>
        <v>0</v>
      </c>
      <c r="R499" s="12">
        <f t="shared" ca="1" si="156"/>
        <v>2.1983915171285819E-2</v>
      </c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</row>
    <row r="500" spans="1:35">
      <c r="A500" s="12"/>
      <c r="B500" s="12"/>
      <c r="C500" s="134"/>
      <c r="D500" s="136">
        <f t="shared" si="144"/>
        <v>0</v>
      </c>
      <c r="E500" s="136">
        <f t="shared" si="144"/>
        <v>0</v>
      </c>
      <c r="F500" s="53">
        <f t="shared" si="145"/>
        <v>0</v>
      </c>
      <c r="G500" s="53">
        <f t="shared" si="145"/>
        <v>0</v>
      </c>
      <c r="H500" s="53">
        <f t="shared" si="146"/>
        <v>0</v>
      </c>
      <c r="I500" s="53">
        <f t="shared" si="147"/>
        <v>0</v>
      </c>
      <c r="J500" s="53">
        <f t="shared" si="148"/>
        <v>0</v>
      </c>
      <c r="K500" s="53">
        <f t="shared" si="149"/>
        <v>0</v>
      </c>
      <c r="L500" s="53">
        <f t="shared" si="150"/>
        <v>0</v>
      </c>
      <c r="M500" s="53">
        <f t="shared" ca="1" si="155"/>
        <v>-2.1983915171285819E-2</v>
      </c>
      <c r="N500" s="53">
        <f t="shared" ca="1" si="151"/>
        <v>0</v>
      </c>
      <c r="O500" s="137">
        <f t="shared" ca="1" si="152"/>
        <v>0</v>
      </c>
      <c r="P500" s="53">
        <f t="shared" ca="1" si="153"/>
        <v>0</v>
      </c>
      <c r="Q500" s="53">
        <f t="shared" ca="1" si="154"/>
        <v>0</v>
      </c>
      <c r="R500" s="12">
        <f t="shared" ca="1" si="156"/>
        <v>2.1983915171285819E-2</v>
      </c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</row>
    <row r="501" spans="1:35">
      <c r="A501" s="12"/>
      <c r="B501" s="12"/>
      <c r="C501" s="134"/>
      <c r="D501" s="136">
        <f t="shared" si="144"/>
        <v>0</v>
      </c>
      <c r="E501" s="136">
        <f t="shared" si="144"/>
        <v>0</v>
      </c>
      <c r="F501" s="53">
        <f t="shared" si="145"/>
        <v>0</v>
      </c>
      <c r="G501" s="53">
        <f t="shared" si="145"/>
        <v>0</v>
      </c>
      <c r="H501" s="53">
        <f t="shared" si="146"/>
        <v>0</v>
      </c>
      <c r="I501" s="53">
        <f t="shared" si="147"/>
        <v>0</v>
      </c>
      <c r="J501" s="53">
        <f t="shared" si="148"/>
        <v>0</v>
      </c>
      <c r="K501" s="53">
        <f t="shared" si="149"/>
        <v>0</v>
      </c>
      <c r="L501" s="53">
        <f t="shared" si="150"/>
        <v>0</v>
      </c>
      <c r="M501" s="53">
        <f t="shared" ca="1" si="155"/>
        <v>-2.1983915171285819E-2</v>
      </c>
      <c r="N501" s="53">
        <f t="shared" ca="1" si="151"/>
        <v>0</v>
      </c>
      <c r="O501" s="137">
        <f t="shared" ca="1" si="152"/>
        <v>0</v>
      </c>
      <c r="P501" s="53">
        <f t="shared" ca="1" si="153"/>
        <v>0</v>
      </c>
      <c r="Q501" s="53">
        <f t="shared" ca="1" si="154"/>
        <v>0</v>
      </c>
      <c r="R501" s="12">
        <f t="shared" ca="1" si="156"/>
        <v>2.1983915171285819E-2</v>
      </c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</row>
    <row r="502" spans="1:35">
      <c r="A502" s="12"/>
      <c r="B502" s="12"/>
      <c r="C502" s="134"/>
      <c r="D502" s="136">
        <f t="shared" si="144"/>
        <v>0</v>
      </c>
      <c r="E502" s="136">
        <f t="shared" si="144"/>
        <v>0</v>
      </c>
      <c r="F502" s="53">
        <f t="shared" si="145"/>
        <v>0</v>
      </c>
      <c r="G502" s="53">
        <f t="shared" si="145"/>
        <v>0</v>
      </c>
      <c r="H502" s="53">
        <f t="shared" si="146"/>
        <v>0</v>
      </c>
      <c r="I502" s="53">
        <f t="shared" si="147"/>
        <v>0</v>
      </c>
      <c r="J502" s="53">
        <f t="shared" si="148"/>
        <v>0</v>
      </c>
      <c r="K502" s="53">
        <f t="shared" si="149"/>
        <v>0</v>
      </c>
      <c r="L502" s="53">
        <f t="shared" si="150"/>
        <v>0</v>
      </c>
      <c r="M502" s="53">
        <f t="shared" ca="1" si="155"/>
        <v>-2.1983915171285819E-2</v>
      </c>
      <c r="N502" s="53">
        <f t="shared" ca="1" si="151"/>
        <v>0</v>
      </c>
      <c r="O502" s="137">
        <f t="shared" ca="1" si="152"/>
        <v>0</v>
      </c>
      <c r="P502" s="53">
        <f t="shared" ca="1" si="153"/>
        <v>0</v>
      </c>
      <c r="Q502" s="53">
        <f t="shared" ca="1" si="154"/>
        <v>0</v>
      </c>
      <c r="R502" s="12">
        <f t="shared" ca="1" si="156"/>
        <v>2.1983915171285819E-2</v>
      </c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</row>
    <row r="503" spans="1:35">
      <c r="A503" s="12"/>
      <c r="B503" s="12"/>
      <c r="C503" s="134"/>
      <c r="D503" s="136">
        <f t="shared" si="144"/>
        <v>0</v>
      </c>
      <c r="E503" s="136">
        <f t="shared" si="144"/>
        <v>0</v>
      </c>
      <c r="F503" s="53">
        <f t="shared" si="145"/>
        <v>0</v>
      </c>
      <c r="G503" s="53">
        <f t="shared" si="145"/>
        <v>0</v>
      </c>
      <c r="H503" s="53">
        <f t="shared" si="146"/>
        <v>0</v>
      </c>
      <c r="I503" s="53">
        <f t="shared" si="147"/>
        <v>0</v>
      </c>
      <c r="J503" s="53">
        <f t="shared" si="148"/>
        <v>0</v>
      </c>
      <c r="K503" s="53">
        <f t="shared" si="149"/>
        <v>0</v>
      </c>
      <c r="L503" s="53">
        <f t="shared" si="150"/>
        <v>0</v>
      </c>
      <c r="M503" s="53">
        <f t="shared" ca="1" si="155"/>
        <v>-2.1983915171285819E-2</v>
      </c>
      <c r="N503" s="53">
        <f t="shared" ca="1" si="151"/>
        <v>0</v>
      </c>
      <c r="O503" s="137">
        <f t="shared" ca="1" si="152"/>
        <v>0</v>
      </c>
      <c r="P503" s="53">
        <f t="shared" ca="1" si="153"/>
        <v>0</v>
      </c>
      <c r="Q503" s="53">
        <f t="shared" ca="1" si="154"/>
        <v>0</v>
      </c>
      <c r="R503" s="12">
        <f t="shared" ca="1" si="156"/>
        <v>2.1983915171285819E-2</v>
      </c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</row>
    <row r="504" spans="1:35">
      <c r="A504" s="12"/>
      <c r="B504" s="12"/>
      <c r="C504" s="134"/>
      <c r="D504" s="136">
        <f t="shared" si="144"/>
        <v>0</v>
      </c>
      <c r="E504" s="136">
        <f t="shared" si="144"/>
        <v>0</v>
      </c>
      <c r="F504" s="53">
        <f t="shared" si="145"/>
        <v>0</v>
      </c>
      <c r="G504" s="53">
        <f t="shared" si="145"/>
        <v>0</v>
      </c>
      <c r="H504" s="53">
        <f t="shared" si="146"/>
        <v>0</v>
      </c>
      <c r="I504" s="53">
        <f t="shared" si="147"/>
        <v>0</v>
      </c>
      <c r="J504" s="53">
        <f t="shared" si="148"/>
        <v>0</v>
      </c>
      <c r="K504" s="53">
        <f t="shared" si="149"/>
        <v>0</v>
      </c>
      <c r="L504" s="53">
        <f t="shared" si="150"/>
        <v>0</v>
      </c>
      <c r="M504" s="53">
        <f t="shared" ca="1" si="155"/>
        <v>-2.1983915171285819E-2</v>
      </c>
      <c r="N504" s="53">
        <f t="shared" ca="1" si="151"/>
        <v>0</v>
      </c>
      <c r="O504" s="137">
        <f t="shared" ca="1" si="152"/>
        <v>0</v>
      </c>
      <c r="P504" s="53">
        <f t="shared" ca="1" si="153"/>
        <v>0</v>
      </c>
      <c r="Q504" s="53">
        <f t="shared" ca="1" si="154"/>
        <v>0</v>
      </c>
      <c r="R504" s="12">
        <f t="shared" ca="1" si="156"/>
        <v>2.1983915171285819E-2</v>
      </c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</row>
    <row r="505" spans="1:35">
      <c r="A505" s="12"/>
      <c r="B505" s="12"/>
      <c r="C505" s="134"/>
      <c r="D505" s="136">
        <f t="shared" si="144"/>
        <v>0</v>
      </c>
      <c r="E505" s="136">
        <f t="shared" si="144"/>
        <v>0</v>
      </c>
      <c r="F505" s="53">
        <f t="shared" si="145"/>
        <v>0</v>
      </c>
      <c r="G505" s="53">
        <f t="shared" si="145"/>
        <v>0</v>
      </c>
      <c r="H505" s="53">
        <f t="shared" si="146"/>
        <v>0</v>
      </c>
      <c r="I505" s="53">
        <f t="shared" si="147"/>
        <v>0</v>
      </c>
      <c r="J505" s="53">
        <f t="shared" si="148"/>
        <v>0</v>
      </c>
      <c r="K505" s="53">
        <f t="shared" si="149"/>
        <v>0</v>
      </c>
      <c r="L505" s="53">
        <f t="shared" si="150"/>
        <v>0</v>
      </c>
      <c r="M505" s="53">
        <f t="shared" ca="1" si="155"/>
        <v>-2.1983915171285819E-2</v>
      </c>
      <c r="N505" s="53">
        <f t="shared" ca="1" si="151"/>
        <v>0</v>
      </c>
      <c r="O505" s="137">
        <f t="shared" ca="1" si="152"/>
        <v>0</v>
      </c>
      <c r="P505" s="53">
        <f t="shared" ca="1" si="153"/>
        <v>0</v>
      </c>
      <c r="Q505" s="53">
        <f t="shared" ca="1" si="154"/>
        <v>0</v>
      </c>
      <c r="R505" s="12">
        <f t="shared" ca="1" si="156"/>
        <v>2.1983915171285819E-2</v>
      </c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</row>
    <row r="506" spans="1:35">
      <c r="A506" s="12"/>
      <c r="B506" s="12"/>
      <c r="C506" s="134"/>
      <c r="D506" s="136">
        <f t="shared" si="144"/>
        <v>0</v>
      </c>
      <c r="E506" s="136">
        <f t="shared" si="144"/>
        <v>0</v>
      </c>
      <c r="F506" s="53">
        <f t="shared" si="145"/>
        <v>0</v>
      </c>
      <c r="G506" s="53">
        <f t="shared" si="145"/>
        <v>0</v>
      </c>
      <c r="H506" s="53">
        <f t="shared" si="146"/>
        <v>0</v>
      </c>
      <c r="I506" s="53">
        <f t="shared" si="147"/>
        <v>0</v>
      </c>
      <c r="J506" s="53">
        <f t="shared" si="148"/>
        <v>0</v>
      </c>
      <c r="K506" s="53">
        <f t="shared" si="149"/>
        <v>0</v>
      </c>
      <c r="L506" s="53">
        <f t="shared" si="150"/>
        <v>0</v>
      </c>
      <c r="M506" s="53">
        <f t="shared" ca="1" si="155"/>
        <v>-2.1983915171285819E-2</v>
      </c>
      <c r="N506" s="53">
        <f t="shared" ca="1" si="151"/>
        <v>0</v>
      </c>
      <c r="O506" s="137">
        <f t="shared" ca="1" si="152"/>
        <v>0</v>
      </c>
      <c r="P506" s="53">
        <f t="shared" ca="1" si="153"/>
        <v>0</v>
      </c>
      <c r="Q506" s="53">
        <f t="shared" ca="1" si="154"/>
        <v>0</v>
      </c>
      <c r="R506" s="12">
        <f t="shared" ca="1" si="156"/>
        <v>2.1983915171285819E-2</v>
      </c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</row>
    <row r="507" spans="1:35">
      <c r="A507" s="12"/>
      <c r="B507" s="12"/>
      <c r="C507" s="134"/>
      <c r="D507" s="136">
        <f t="shared" si="144"/>
        <v>0</v>
      </c>
      <c r="E507" s="136">
        <f t="shared" si="144"/>
        <v>0</v>
      </c>
      <c r="F507" s="53">
        <f t="shared" si="145"/>
        <v>0</v>
      </c>
      <c r="G507" s="53">
        <f t="shared" si="145"/>
        <v>0</v>
      </c>
      <c r="H507" s="53">
        <f t="shared" si="146"/>
        <v>0</v>
      </c>
      <c r="I507" s="53">
        <f t="shared" si="147"/>
        <v>0</v>
      </c>
      <c r="J507" s="53">
        <f t="shared" si="148"/>
        <v>0</v>
      </c>
      <c r="K507" s="53">
        <f t="shared" si="149"/>
        <v>0</v>
      </c>
      <c r="L507" s="53">
        <f t="shared" si="150"/>
        <v>0</v>
      </c>
      <c r="M507" s="53">
        <f t="shared" ca="1" si="155"/>
        <v>-2.1983915171285819E-2</v>
      </c>
      <c r="N507" s="53">
        <f t="shared" ca="1" si="151"/>
        <v>0</v>
      </c>
      <c r="O507" s="137">
        <f t="shared" ca="1" si="152"/>
        <v>0</v>
      </c>
      <c r="P507" s="53">
        <f t="shared" ca="1" si="153"/>
        <v>0</v>
      </c>
      <c r="Q507" s="53">
        <f t="shared" ca="1" si="154"/>
        <v>0</v>
      </c>
      <c r="R507" s="12">
        <f t="shared" ca="1" si="156"/>
        <v>2.1983915171285819E-2</v>
      </c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</row>
    <row r="508" spans="1:35">
      <c r="A508" s="12"/>
      <c r="B508" s="12"/>
      <c r="C508" s="134"/>
      <c r="D508" s="136">
        <f t="shared" si="144"/>
        <v>0</v>
      </c>
      <c r="E508" s="136">
        <f t="shared" si="144"/>
        <v>0</v>
      </c>
      <c r="F508" s="53">
        <f t="shared" si="145"/>
        <v>0</v>
      </c>
      <c r="G508" s="53">
        <f t="shared" si="145"/>
        <v>0</v>
      </c>
      <c r="H508" s="53">
        <f t="shared" si="146"/>
        <v>0</v>
      </c>
      <c r="I508" s="53">
        <f t="shared" si="147"/>
        <v>0</v>
      </c>
      <c r="J508" s="53">
        <f t="shared" si="148"/>
        <v>0</v>
      </c>
      <c r="K508" s="53">
        <f t="shared" si="149"/>
        <v>0</v>
      </c>
      <c r="L508" s="53">
        <f t="shared" si="150"/>
        <v>0</v>
      </c>
      <c r="M508" s="53">
        <f t="shared" ca="1" si="155"/>
        <v>-2.1983915171285819E-2</v>
      </c>
      <c r="N508" s="53">
        <f t="shared" ca="1" si="151"/>
        <v>0</v>
      </c>
      <c r="O508" s="137">
        <f t="shared" ca="1" si="152"/>
        <v>0</v>
      </c>
      <c r="P508" s="53">
        <f t="shared" ca="1" si="153"/>
        <v>0</v>
      </c>
      <c r="Q508" s="53">
        <f t="shared" ca="1" si="154"/>
        <v>0</v>
      </c>
      <c r="R508" s="12">
        <f t="shared" ca="1" si="156"/>
        <v>2.1983915171285819E-2</v>
      </c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</row>
    <row r="509" spans="1:35">
      <c r="A509" s="12"/>
      <c r="B509" s="12"/>
      <c r="C509" s="134"/>
      <c r="D509" s="136">
        <f t="shared" si="144"/>
        <v>0</v>
      </c>
      <c r="E509" s="136">
        <f t="shared" si="144"/>
        <v>0</v>
      </c>
      <c r="F509" s="53">
        <f t="shared" si="145"/>
        <v>0</v>
      </c>
      <c r="G509" s="53">
        <f t="shared" si="145"/>
        <v>0</v>
      </c>
      <c r="H509" s="53">
        <f t="shared" si="146"/>
        <v>0</v>
      </c>
      <c r="I509" s="53">
        <f t="shared" si="147"/>
        <v>0</v>
      </c>
      <c r="J509" s="53">
        <f t="shared" si="148"/>
        <v>0</v>
      </c>
      <c r="K509" s="53">
        <f t="shared" si="149"/>
        <v>0</v>
      </c>
      <c r="L509" s="53">
        <f t="shared" si="150"/>
        <v>0</v>
      </c>
      <c r="M509" s="53">
        <f t="shared" ca="1" si="155"/>
        <v>-2.1983915171285819E-2</v>
      </c>
      <c r="N509" s="53">
        <f t="shared" ca="1" si="151"/>
        <v>0</v>
      </c>
      <c r="O509" s="137">
        <f t="shared" ca="1" si="152"/>
        <v>0</v>
      </c>
      <c r="P509" s="53">
        <f t="shared" ca="1" si="153"/>
        <v>0</v>
      </c>
      <c r="Q509" s="53">
        <f t="shared" ca="1" si="154"/>
        <v>0</v>
      </c>
      <c r="R509" s="12">
        <f t="shared" ca="1" si="156"/>
        <v>2.1983915171285819E-2</v>
      </c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</row>
    <row r="510" spans="1:35">
      <c r="A510" s="12"/>
      <c r="B510" s="12"/>
      <c r="C510" s="134"/>
      <c r="D510" s="136">
        <f t="shared" si="144"/>
        <v>0</v>
      </c>
      <c r="E510" s="136">
        <f t="shared" si="144"/>
        <v>0</v>
      </c>
      <c r="F510" s="53">
        <f t="shared" si="145"/>
        <v>0</v>
      </c>
      <c r="G510" s="53">
        <f t="shared" si="145"/>
        <v>0</v>
      </c>
      <c r="H510" s="53">
        <f t="shared" si="146"/>
        <v>0</v>
      </c>
      <c r="I510" s="53">
        <f t="shared" si="147"/>
        <v>0</v>
      </c>
      <c r="J510" s="53">
        <f t="shared" si="148"/>
        <v>0</v>
      </c>
      <c r="K510" s="53">
        <f t="shared" si="149"/>
        <v>0</v>
      </c>
      <c r="L510" s="53">
        <f t="shared" si="150"/>
        <v>0</v>
      </c>
      <c r="M510" s="53">
        <f t="shared" ca="1" si="155"/>
        <v>-2.1983915171285819E-2</v>
      </c>
      <c r="N510" s="53">
        <f t="shared" ca="1" si="151"/>
        <v>0</v>
      </c>
      <c r="O510" s="137">
        <f t="shared" ca="1" si="152"/>
        <v>0</v>
      </c>
      <c r="P510" s="53">
        <f t="shared" ca="1" si="153"/>
        <v>0</v>
      </c>
      <c r="Q510" s="53">
        <f t="shared" ca="1" si="154"/>
        <v>0</v>
      </c>
      <c r="R510" s="12">
        <f t="shared" ca="1" si="156"/>
        <v>2.1983915171285819E-2</v>
      </c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</row>
    <row r="511" spans="1:35">
      <c r="A511" s="12"/>
      <c r="B511" s="12"/>
      <c r="C511" s="134"/>
      <c r="D511" s="136">
        <f t="shared" si="144"/>
        <v>0</v>
      </c>
      <c r="E511" s="136">
        <f t="shared" si="144"/>
        <v>0</v>
      </c>
      <c r="F511" s="53">
        <f t="shared" si="145"/>
        <v>0</v>
      </c>
      <c r="G511" s="53">
        <f t="shared" si="145"/>
        <v>0</v>
      </c>
      <c r="H511" s="53">
        <f t="shared" si="146"/>
        <v>0</v>
      </c>
      <c r="I511" s="53">
        <f t="shared" si="147"/>
        <v>0</v>
      </c>
      <c r="J511" s="53">
        <f t="shared" si="148"/>
        <v>0</v>
      </c>
      <c r="K511" s="53">
        <f t="shared" si="149"/>
        <v>0</v>
      </c>
      <c r="L511" s="53">
        <f t="shared" si="150"/>
        <v>0</v>
      </c>
      <c r="M511" s="53">
        <f t="shared" ca="1" si="155"/>
        <v>-2.1983915171285819E-2</v>
      </c>
      <c r="N511" s="53">
        <f t="shared" ca="1" si="151"/>
        <v>0</v>
      </c>
      <c r="O511" s="137">
        <f t="shared" ca="1" si="152"/>
        <v>0</v>
      </c>
      <c r="P511" s="53">
        <f t="shared" ca="1" si="153"/>
        <v>0</v>
      </c>
      <c r="Q511" s="53">
        <f t="shared" ca="1" si="154"/>
        <v>0</v>
      </c>
      <c r="R511" s="12">
        <f t="shared" ca="1" si="156"/>
        <v>2.1983915171285819E-2</v>
      </c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</row>
    <row r="512" spans="1:35">
      <c r="A512" s="12"/>
      <c r="B512" s="12"/>
      <c r="C512" s="134"/>
      <c r="D512" s="136">
        <f t="shared" si="144"/>
        <v>0</v>
      </c>
      <c r="E512" s="136">
        <f t="shared" si="144"/>
        <v>0</v>
      </c>
      <c r="F512" s="53">
        <f t="shared" si="145"/>
        <v>0</v>
      </c>
      <c r="G512" s="53">
        <f t="shared" si="145"/>
        <v>0</v>
      </c>
      <c r="H512" s="53">
        <f t="shared" si="146"/>
        <v>0</v>
      </c>
      <c r="I512" s="53">
        <f t="shared" si="147"/>
        <v>0</v>
      </c>
      <c r="J512" s="53">
        <f t="shared" si="148"/>
        <v>0</v>
      </c>
      <c r="K512" s="53">
        <f t="shared" si="149"/>
        <v>0</v>
      </c>
      <c r="L512" s="53">
        <f t="shared" si="150"/>
        <v>0</v>
      </c>
      <c r="M512" s="53">
        <f t="shared" ca="1" si="155"/>
        <v>-2.1983915171285819E-2</v>
      </c>
      <c r="N512" s="53">
        <f t="shared" ca="1" si="151"/>
        <v>0</v>
      </c>
      <c r="O512" s="137">
        <f t="shared" ca="1" si="152"/>
        <v>0</v>
      </c>
      <c r="P512" s="53">
        <f t="shared" ca="1" si="153"/>
        <v>0</v>
      </c>
      <c r="Q512" s="53">
        <f t="shared" ca="1" si="154"/>
        <v>0</v>
      </c>
      <c r="R512" s="12">
        <f t="shared" ca="1" si="156"/>
        <v>2.1983915171285819E-2</v>
      </c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</row>
    <row r="513" spans="1:35">
      <c r="A513" s="12"/>
      <c r="B513" s="12"/>
      <c r="C513" s="134"/>
      <c r="D513" s="136">
        <f t="shared" si="144"/>
        <v>0</v>
      </c>
      <c r="E513" s="136">
        <f t="shared" si="144"/>
        <v>0</v>
      </c>
      <c r="F513" s="53">
        <f t="shared" si="145"/>
        <v>0</v>
      </c>
      <c r="G513" s="53">
        <f t="shared" si="145"/>
        <v>0</v>
      </c>
      <c r="H513" s="53">
        <f t="shared" si="146"/>
        <v>0</v>
      </c>
      <c r="I513" s="53">
        <f t="shared" si="147"/>
        <v>0</v>
      </c>
      <c r="J513" s="53">
        <f t="shared" si="148"/>
        <v>0</v>
      </c>
      <c r="K513" s="53">
        <f t="shared" si="149"/>
        <v>0</v>
      </c>
      <c r="L513" s="53">
        <f t="shared" si="150"/>
        <v>0</v>
      </c>
      <c r="M513" s="53">
        <f t="shared" ca="1" si="155"/>
        <v>-2.1983915171285819E-2</v>
      </c>
      <c r="N513" s="53">
        <f t="shared" ca="1" si="151"/>
        <v>0</v>
      </c>
      <c r="O513" s="137">
        <f t="shared" ca="1" si="152"/>
        <v>0</v>
      </c>
      <c r="P513" s="53">
        <f t="shared" ca="1" si="153"/>
        <v>0</v>
      </c>
      <c r="Q513" s="53">
        <f t="shared" ca="1" si="154"/>
        <v>0</v>
      </c>
      <c r="R513" s="12">
        <f t="shared" ca="1" si="156"/>
        <v>2.1983915171285819E-2</v>
      </c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</row>
    <row r="514" spans="1:35">
      <c r="A514" s="12"/>
      <c r="B514" s="12"/>
      <c r="C514" s="134"/>
      <c r="D514" s="136">
        <f t="shared" si="144"/>
        <v>0</v>
      </c>
      <c r="E514" s="136">
        <f t="shared" si="144"/>
        <v>0</v>
      </c>
      <c r="F514" s="53">
        <f t="shared" si="145"/>
        <v>0</v>
      </c>
      <c r="G514" s="53">
        <f t="shared" si="145"/>
        <v>0</v>
      </c>
      <c r="H514" s="53">
        <f t="shared" si="146"/>
        <v>0</v>
      </c>
      <c r="I514" s="53">
        <f t="shared" si="147"/>
        <v>0</v>
      </c>
      <c r="J514" s="53">
        <f t="shared" si="148"/>
        <v>0</v>
      </c>
      <c r="K514" s="53">
        <f t="shared" si="149"/>
        <v>0</v>
      </c>
      <c r="L514" s="53">
        <f t="shared" si="150"/>
        <v>0</v>
      </c>
      <c r="M514" s="53">
        <f t="shared" ca="1" si="155"/>
        <v>-2.1983915171285819E-2</v>
      </c>
      <c r="N514" s="53">
        <f t="shared" ca="1" si="151"/>
        <v>0</v>
      </c>
      <c r="O514" s="137">
        <f t="shared" ca="1" si="152"/>
        <v>0</v>
      </c>
      <c r="P514" s="53">
        <f t="shared" ca="1" si="153"/>
        <v>0</v>
      </c>
      <c r="Q514" s="53">
        <f t="shared" ca="1" si="154"/>
        <v>0</v>
      </c>
      <c r="R514" s="12">
        <f t="shared" ca="1" si="156"/>
        <v>2.1983915171285819E-2</v>
      </c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</row>
    <row r="515" spans="1:35">
      <c r="A515" s="12"/>
      <c r="B515" s="12"/>
      <c r="C515" s="134"/>
      <c r="D515" s="136">
        <f t="shared" si="144"/>
        <v>0</v>
      </c>
      <c r="E515" s="136">
        <f t="shared" si="144"/>
        <v>0</v>
      </c>
      <c r="F515" s="53">
        <f t="shared" si="145"/>
        <v>0</v>
      </c>
      <c r="G515" s="53">
        <f t="shared" si="145"/>
        <v>0</v>
      </c>
      <c r="H515" s="53">
        <f t="shared" si="146"/>
        <v>0</v>
      </c>
      <c r="I515" s="53">
        <f t="shared" si="147"/>
        <v>0</v>
      </c>
      <c r="J515" s="53">
        <f t="shared" si="148"/>
        <v>0</v>
      </c>
      <c r="K515" s="53">
        <f t="shared" si="149"/>
        <v>0</v>
      </c>
      <c r="L515" s="53">
        <f t="shared" si="150"/>
        <v>0</v>
      </c>
      <c r="M515" s="53">
        <f t="shared" ca="1" si="155"/>
        <v>-2.1983915171285819E-2</v>
      </c>
      <c r="N515" s="53">
        <f t="shared" ca="1" si="151"/>
        <v>0</v>
      </c>
      <c r="O515" s="137">
        <f t="shared" ca="1" si="152"/>
        <v>0</v>
      </c>
      <c r="P515" s="53">
        <f t="shared" ca="1" si="153"/>
        <v>0</v>
      </c>
      <c r="Q515" s="53">
        <f t="shared" ca="1" si="154"/>
        <v>0</v>
      </c>
      <c r="R515" s="12">
        <f t="shared" ca="1" si="156"/>
        <v>2.1983915171285819E-2</v>
      </c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</row>
    <row r="516" spans="1:35">
      <c r="A516" s="12"/>
      <c r="B516" s="12"/>
      <c r="C516" s="134"/>
      <c r="D516" s="136">
        <f t="shared" si="144"/>
        <v>0</v>
      </c>
      <c r="E516" s="136">
        <f t="shared" si="144"/>
        <v>0</v>
      </c>
      <c r="F516" s="53">
        <f t="shared" si="145"/>
        <v>0</v>
      </c>
      <c r="G516" s="53">
        <f t="shared" si="145"/>
        <v>0</v>
      </c>
      <c r="H516" s="53">
        <f t="shared" si="146"/>
        <v>0</v>
      </c>
      <c r="I516" s="53">
        <f t="shared" si="147"/>
        <v>0</v>
      </c>
      <c r="J516" s="53">
        <f t="shared" si="148"/>
        <v>0</v>
      </c>
      <c r="K516" s="53">
        <f t="shared" si="149"/>
        <v>0</v>
      </c>
      <c r="L516" s="53">
        <f t="shared" si="150"/>
        <v>0</v>
      </c>
      <c r="M516" s="53">
        <f t="shared" ca="1" si="155"/>
        <v>-2.1983915171285819E-2</v>
      </c>
      <c r="N516" s="53">
        <f t="shared" ca="1" si="151"/>
        <v>0</v>
      </c>
      <c r="O516" s="137">
        <f t="shared" ca="1" si="152"/>
        <v>0</v>
      </c>
      <c r="P516" s="53">
        <f t="shared" ca="1" si="153"/>
        <v>0</v>
      </c>
      <c r="Q516" s="53">
        <f t="shared" ca="1" si="154"/>
        <v>0</v>
      </c>
      <c r="R516" s="12">
        <f t="shared" ca="1" si="156"/>
        <v>2.1983915171285819E-2</v>
      </c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</row>
    <row r="517" spans="1:35">
      <c r="A517" s="12"/>
      <c r="B517" s="12"/>
      <c r="C517" s="134"/>
      <c r="D517" s="136">
        <f t="shared" si="144"/>
        <v>0</v>
      </c>
      <c r="E517" s="136">
        <f t="shared" si="144"/>
        <v>0</v>
      </c>
      <c r="F517" s="53">
        <f t="shared" si="145"/>
        <v>0</v>
      </c>
      <c r="G517" s="53">
        <f t="shared" si="145"/>
        <v>0</v>
      </c>
      <c r="H517" s="53">
        <f t="shared" si="146"/>
        <v>0</v>
      </c>
      <c r="I517" s="53">
        <f t="shared" si="147"/>
        <v>0</v>
      </c>
      <c r="J517" s="53">
        <f t="shared" si="148"/>
        <v>0</v>
      </c>
      <c r="K517" s="53">
        <f t="shared" si="149"/>
        <v>0</v>
      </c>
      <c r="L517" s="53">
        <f t="shared" si="150"/>
        <v>0</v>
      </c>
      <c r="M517" s="53">
        <f t="shared" ca="1" si="155"/>
        <v>-2.1983915171285819E-2</v>
      </c>
      <c r="N517" s="53">
        <f t="shared" ca="1" si="151"/>
        <v>0</v>
      </c>
      <c r="O517" s="137">
        <f t="shared" ca="1" si="152"/>
        <v>0</v>
      </c>
      <c r="P517" s="53">
        <f t="shared" ca="1" si="153"/>
        <v>0</v>
      </c>
      <c r="Q517" s="53">
        <f t="shared" ca="1" si="154"/>
        <v>0</v>
      </c>
      <c r="R517" s="12">
        <f t="shared" ca="1" si="156"/>
        <v>2.1983915171285819E-2</v>
      </c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</row>
    <row r="518" spans="1:35">
      <c r="A518" s="12"/>
      <c r="B518" s="12"/>
      <c r="C518" s="134"/>
      <c r="D518" s="136">
        <f t="shared" si="144"/>
        <v>0</v>
      </c>
      <c r="E518" s="136">
        <f t="shared" si="144"/>
        <v>0</v>
      </c>
      <c r="F518" s="53">
        <f t="shared" si="145"/>
        <v>0</v>
      </c>
      <c r="G518" s="53">
        <f t="shared" si="145"/>
        <v>0</v>
      </c>
      <c r="H518" s="53">
        <f t="shared" si="146"/>
        <v>0</v>
      </c>
      <c r="I518" s="53">
        <f t="shared" si="147"/>
        <v>0</v>
      </c>
      <c r="J518" s="53">
        <f t="shared" si="148"/>
        <v>0</v>
      </c>
      <c r="K518" s="53">
        <f t="shared" si="149"/>
        <v>0</v>
      </c>
      <c r="L518" s="53">
        <f t="shared" si="150"/>
        <v>0</v>
      </c>
      <c r="M518" s="53">
        <f t="shared" ca="1" si="155"/>
        <v>-2.1983915171285819E-2</v>
      </c>
      <c r="N518" s="53">
        <f t="shared" ca="1" si="151"/>
        <v>0</v>
      </c>
      <c r="O518" s="137">
        <f t="shared" ca="1" si="152"/>
        <v>0</v>
      </c>
      <c r="P518" s="53">
        <f t="shared" ca="1" si="153"/>
        <v>0</v>
      </c>
      <c r="Q518" s="53">
        <f t="shared" ca="1" si="154"/>
        <v>0</v>
      </c>
      <c r="R518" s="12">
        <f t="shared" ca="1" si="156"/>
        <v>2.1983915171285819E-2</v>
      </c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</row>
    <row r="519" spans="1:35">
      <c r="A519" s="12"/>
      <c r="B519" s="12"/>
      <c r="C519" s="134"/>
      <c r="D519" s="136">
        <f t="shared" si="144"/>
        <v>0</v>
      </c>
      <c r="E519" s="136">
        <f t="shared" si="144"/>
        <v>0</v>
      </c>
      <c r="F519" s="53">
        <f t="shared" si="145"/>
        <v>0</v>
      </c>
      <c r="G519" s="53">
        <f t="shared" si="145"/>
        <v>0</v>
      </c>
      <c r="H519" s="53">
        <f t="shared" si="146"/>
        <v>0</v>
      </c>
      <c r="I519" s="53">
        <f t="shared" si="147"/>
        <v>0</v>
      </c>
      <c r="J519" s="53">
        <f t="shared" si="148"/>
        <v>0</v>
      </c>
      <c r="K519" s="53">
        <f t="shared" si="149"/>
        <v>0</v>
      </c>
      <c r="L519" s="53">
        <f t="shared" si="150"/>
        <v>0</v>
      </c>
      <c r="M519" s="53">
        <f t="shared" ca="1" si="155"/>
        <v>-2.1983915171285819E-2</v>
      </c>
      <c r="N519" s="53">
        <f t="shared" ca="1" si="151"/>
        <v>0</v>
      </c>
      <c r="O519" s="137">
        <f t="shared" ca="1" si="152"/>
        <v>0</v>
      </c>
      <c r="P519" s="53">
        <f t="shared" ca="1" si="153"/>
        <v>0</v>
      </c>
      <c r="Q519" s="53">
        <f t="shared" ca="1" si="154"/>
        <v>0</v>
      </c>
      <c r="R519" s="12">
        <f t="shared" ca="1" si="156"/>
        <v>2.1983915171285819E-2</v>
      </c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</row>
    <row r="520" spans="1:35">
      <c r="A520" s="12"/>
      <c r="B520" s="12"/>
      <c r="C520" s="134"/>
      <c r="D520" s="136">
        <f t="shared" si="144"/>
        <v>0</v>
      </c>
      <c r="E520" s="136">
        <f t="shared" si="144"/>
        <v>0</v>
      </c>
      <c r="F520" s="53">
        <f t="shared" si="145"/>
        <v>0</v>
      </c>
      <c r="G520" s="53">
        <f t="shared" si="145"/>
        <v>0</v>
      </c>
      <c r="H520" s="53">
        <f t="shared" si="146"/>
        <v>0</v>
      </c>
      <c r="I520" s="53">
        <f t="shared" si="147"/>
        <v>0</v>
      </c>
      <c r="J520" s="53">
        <f t="shared" si="148"/>
        <v>0</v>
      </c>
      <c r="K520" s="53">
        <f t="shared" si="149"/>
        <v>0</v>
      </c>
      <c r="L520" s="53">
        <f t="shared" si="150"/>
        <v>0</v>
      </c>
      <c r="M520" s="53">
        <f t="shared" ca="1" si="155"/>
        <v>-2.1983915171285819E-2</v>
      </c>
      <c r="N520" s="53">
        <f t="shared" ca="1" si="151"/>
        <v>0</v>
      </c>
      <c r="O520" s="137">
        <f t="shared" ca="1" si="152"/>
        <v>0</v>
      </c>
      <c r="P520" s="53">
        <f t="shared" ca="1" si="153"/>
        <v>0</v>
      </c>
      <c r="Q520" s="53">
        <f t="shared" ca="1" si="154"/>
        <v>0</v>
      </c>
      <c r="R520" s="12">
        <f t="shared" ca="1" si="156"/>
        <v>2.1983915171285819E-2</v>
      </c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</row>
    <row r="521" spans="1:35">
      <c r="A521" s="12"/>
      <c r="B521" s="12"/>
      <c r="C521" s="134"/>
      <c r="D521" s="136">
        <f t="shared" si="144"/>
        <v>0</v>
      </c>
      <c r="E521" s="136">
        <f t="shared" si="144"/>
        <v>0</v>
      </c>
      <c r="F521" s="53">
        <f t="shared" si="145"/>
        <v>0</v>
      </c>
      <c r="G521" s="53">
        <f t="shared" si="145"/>
        <v>0</v>
      </c>
      <c r="H521" s="53">
        <f t="shared" si="146"/>
        <v>0</v>
      </c>
      <c r="I521" s="53">
        <f t="shared" si="147"/>
        <v>0</v>
      </c>
      <c r="J521" s="53">
        <f t="shared" si="148"/>
        <v>0</v>
      </c>
      <c r="K521" s="53">
        <f t="shared" si="149"/>
        <v>0</v>
      </c>
      <c r="L521" s="53">
        <f t="shared" si="150"/>
        <v>0</v>
      </c>
      <c r="M521" s="53">
        <f t="shared" ca="1" si="155"/>
        <v>-2.1983915171285819E-2</v>
      </c>
      <c r="N521" s="53">
        <f t="shared" ca="1" si="151"/>
        <v>0</v>
      </c>
      <c r="O521" s="137">
        <f t="shared" ca="1" si="152"/>
        <v>0</v>
      </c>
      <c r="P521" s="53">
        <f t="shared" ca="1" si="153"/>
        <v>0</v>
      </c>
      <c r="Q521" s="53">
        <f t="shared" ca="1" si="154"/>
        <v>0</v>
      </c>
      <c r="R521" s="12">
        <f t="shared" ca="1" si="156"/>
        <v>2.1983915171285819E-2</v>
      </c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</row>
    <row r="522" spans="1:35">
      <c r="A522" s="12"/>
      <c r="B522" s="12"/>
      <c r="C522" s="134"/>
      <c r="D522" s="136">
        <f t="shared" si="144"/>
        <v>0</v>
      </c>
      <c r="E522" s="136">
        <f t="shared" si="144"/>
        <v>0</v>
      </c>
      <c r="F522" s="53">
        <f t="shared" si="145"/>
        <v>0</v>
      </c>
      <c r="G522" s="53">
        <f t="shared" si="145"/>
        <v>0</v>
      </c>
      <c r="H522" s="53">
        <f t="shared" si="146"/>
        <v>0</v>
      </c>
      <c r="I522" s="53">
        <f t="shared" si="147"/>
        <v>0</v>
      </c>
      <c r="J522" s="53">
        <f t="shared" si="148"/>
        <v>0</v>
      </c>
      <c r="K522" s="53">
        <f t="shared" si="149"/>
        <v>0</v>
      </c>
      <c r="L522" s="53">
        <f t="shared" si="150"/>
        <v>0</v>
      </c>
      <c r="M522" s="53">
        <f t="shared" ca="1" si="155"/>
        <v>-2.1983915171285819E-2</v>
      </c>
      <c r="N522" s="53">
        <f t="shared" ca="1" si="151"/>
        <v>0</v>
      </c>
      <c r="O522" s="137">
        <f t="shared" ca="1" si="152"/>
        <v>0</v>
      </c>
      <c r="P522" s="53">
        <f t="shared" ca="1" si="153"/>
        <v>0</v>
      </c>
      <c r="Q522" s="53">
        <f t="shared" ca="1" si="154"/>
        <v>0</v>
      </c>
      <c r="R522" s="12">
        <f t="shared" ca="1" si="156"/>
        <v>2.1983915171285819E-2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</row>
    <row r="523" spans="1:35">
      <c r="A523" s="12"/>
      <c r="B523" s="12"/>
      <c r="C523" s="134"/>
      <c r="D523" s="136">
        <f t="shared" si="144"/>
        <v>0</v>
      </c>
      <c r="E523" s="136">
        <f t="shared" si="144"/>
        <v>0</v>
      </c>
      <c r="F523" s="53">
        <f t="shared" si="145"/>
        <v>0</v>
      </c>
      <c r="G523" s="53">
        <f t="shared" si="145"/>
        <v>0</v>
      </c>
      <c r="H523" s="53">
        <f t="shared" si="146"/>
        <v>0</v>
      </c>
      <c r="I523" s="53">
        <f t="shared" si="147"/>
        <v>0</v>
      </c>
      <c r="J523" s="53">
        <f t="shared" si="148"/>
        <v>0</v>
      </c>
      <c r="K523" s="53">
        <f t="shared" si="149"/>
        <v>0</v>
      </c>
      <c r="L523" s="53">
        <f t="shared" si="150"/>
        <v>0</v>
      </c>
      <c r="M523" s="53">
        <f t="shared" ca="1" si="155"/>
        <v>-2.1983915171285819E-2</v>
      </c>
      <c r="N523" s="53">
        <f t="shared" ca="1" si="151"/>
        <v>0</v>
      </c>
      <c r="O523" s="137">
        <f t="shared" ca="1" si="152"/>
        <v>0</v>
      </c>
      <c r="P523" s="53">
        <f t="shared" ca="1" si="153"/>
        <v>0</v>
      </c>
      <c r="Q523" s="53">
        <f t="shared" ca="1" si="154"/>
        <v>0</v>
      </c>
      <c r="R523" s="12">
        <f t="shared" ca="1" si="156"/>
        <v>2.1983915171285819E-2</v>
      </c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</row>
    <row r="524" spans="1:35">
      <c r="A524" s="12"/>
      <c r="B524" s="12"/>
      <c r="C524" s="134"/>
      <c r="D524" s="136">
        <f t="shared" si="144"/>
        <v>0</v>
      </c>
      <c r="E524" s="136">
        <f t="shared" si="144"/>
        <v>0</v>
      </c>
      <c r="F524" s="53">
        <f t="shared" si="145"/>
        <v>0</v>
      </c>
      <c r="G524" s="53">
        <f t="shared" si="145"/>
        <v>0</v>
      </c>
      <c r="H524" s="53">
        <f t="shared" si="146"/>
        <v>0</v>
      </c>
      <c r="I524" s="53">
        <f t="shared" si="147"/>
        <v>0</v>
      </c>
      <c r="J524" s="53">
        <f t="shared" si="148"/>
        <v>0</v>
      </c>
      <c r="K524" s="53">
        <f t="shared" si="149"/>
        <v>0</v>
      </c>
      <c r="L524" s="53">
        <f t="shared" si="150"/>
        <v>0</v>
      </c>
      <c r="M524" s="53">
        <f t="shared" ca="1" si="155"/>
        <v>-2.1983915171285819E-2</v>
      </c>
      <c r="N524" s="53">
        <f t="shared" ca="1" si="151"/>
        <v>0</v>
      </c>
      <c r="O524" s="137">
        <f t="shared" ca="1" si="152"/>
        <v>0</v>
      </c>
      <c r="P524" s="53">
        <f t="shared" ca="1" si="153"/>
        <v>0</v>
      </c>
      <c r="Q524" s="53">
        <f t="shared" ca="1" si="154"/>
        <v>0</v>
      </c>
      <c r="R524" s="12">
        <f t="shared" ca="1" si="156"/>
        <v>2.1983915171285819E-2</v>
      </c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</row>
    <row r="525" spans="1:35">
      <c r="A525" s="12"/>
      <c r="B525" s="12"/>
      <c r="C525" s="134"/>
      <c r="D525" s="136">
        <f t="shared" ref="D525:E588" si="157">A525/A$18</f>
        <v>0</v>
      </c>
      <c r="E525" s="136">
        <f t="shared" si="157"/>
        <v>0</v>
      </c>
      <c r="F525" s="53">
        <f t="shared" ref="F525:G588" si="158">$C525*D525</f>
        <v>0</v>
      </c>
      <c r="G525" s="53">
        <f t="shared" si="158"/>
        <v>0</v>
      </c>
      <c r="H525" s="53">
        <f t="shared" si="146"/>
        <v>0</v>
      </c>
      <c r="I525" s="53">
        <f t="shared" si="147"/>
        <v>0</v>
      </c>
      <c r="J525" s="53">
        <f t="shared" si="148"/>
        <v>0</v>
      </c>
      <c r="K525" s="53">
        <f t="shared" si="149"/>
        <v>0</v>
      </c>
      <c r="L525" s="53">
        <f t="shared" si="150"/>
        <v>0</v>
      </c>
      <c r="M525" s="53">
        <f t="shared" ca="1" si="155"/>
        <v>-2.1983915171285819E-2</v>
      </c>
      <c r="N525" s="53">
        <f t="shared" ca="1" si="151"/>
        <v>0</v>
      </c>
      <c r="O525" s="137">
        <f t="shared" ca="1" si="152"/>
        <v>0</v>
      </c>
      <c r="P525" s="53">
        <f t="shared" ca="1" si="153"/>
        <v>0</v>
      </c>
      <c r="Q525" s="53">
        <f t="shared" ca="1" si="154"/>
        <v>0</v>
      </c>
      <c r="R525" s="12">
        <f t="shared" ca="1" si="156"/>
        <v>2.1983915171285819E-2</v>
      </c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</row>
    <row r="526" spans="1:35">
      <c r="A526" s="12"/>
      <c r="B526" s="12"/>
      <c r="C526" s="134"/>
      <c r="D526" s="136">
        <f t="shared" si="157"/>
        <v>0</v>
      </c>
      <c r="E526" s="136">
        <f t="shared" si="157"/>
        <v>0</v>
      </c>
      <c r="F526" s="53">
        <f t="shared" si="158"/>
        <v>0</v>
      </c>
      <c r="G526" s="53">
        <f t="shared" si="158"/>
        <v>0</v>
      </c>
      <c r="H526" s="53">
        <f t="shared" ref="H526:H589" si="159">C526*D526*D526</f>
        <v>0</v>
      </c>
      <c r="I526" s="53">
        <f t="shared" ref="I526:I589" si="160">C526*D526*D526*D526</f>
        <v>0</v>
      </c>
      <c r="J526" s="53">
        <f t="shared" ref="J526:J589" si="161">C526*D526*D526*D526*D526</f>
        <v>0</v>
      </c>
      <c r="K526" s="53">
        <f t="shared" ref="K526:K589" si="162">C526*E526*D526</f>
        <v>0</v>
      </c>
      <c r="L526" s="53">
        <f t="shared" ref="L526:L589" si="163">C526*E526*D526*D526</f>
        <v>0</v>
      </c>
      <c r="M526" s="53">
        <f t="shared" ca="1" si="155"/>
        <v>-2.1983915171285819E-2</v>
      </c>
      <c r="N526" s="53">
        <f t="shared" ref="N526:N589" ca="1" si="164">C526*(M526-E526)^2</f>
        <v>0</v>
      </c>
      <c r="O526" s="137">
        <f t="shared" ref="O526:O589" ca="1" si="165">(C526*O$1-O$2*F526+O$3*H526)^2</f>
        <v>0</v>
      </c>
      <c r="P526" s="53">
        <f t="shared" ref="P526:P589" ca="1" si="166">(-C526*O$2+O$4*F526-O$5*H526)^2</f>
        <v>0</v>
      </c>
      <c r="Q526" s="53">
        <f t="shared" ref="Q526:Q589" ca="1" si="167">+(C526*O$3-F526*O$5+H526*O$6)^2</f>
        <v>0</v>
      </c>
      <c r="R526" s="12">
        <f t="shared" ca="1" si="156"/>
        <v>2.1983915171285819E-2</v>
      </c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</row>
    <row r="527" spans="1:35">
      <c r="A527" s="12"/>
      <c r="B527" s="12"/>
      <c r="C527" s="134"/>
      <c r="D527" s="136">
        <f t="shared" si="157"/>
        <v>0</v>
      </c>
      <c r="E527" s="136">
        <f t="shared" si="157"/>
        <v>0</v>
      </c>
      <c r="F527" s="53">
        <f t="shared" si="158"/>
        <v>0</v>
      </c>
      <c r="G527" s="53">
        <f t="shared" si="158"/>
        <v>0</v>
      </c>
      <c r="H527" s="53">
        <f t="shared" si="159"/>
        <v>0</v>
      </c>
      <c r="I527" s="53">
        <f t="shared" si="160"/>
        <v>0</v>
      </c>
      <c r="J527" s="53">
        <f t="shared" si="161"/>
        <v>0</v>
      </c>
      <c r="K527" s="53">
        <f t="shared" si="162"/>
        <v>0</v>
      </c>
      <c r="L527" s="53">
        <f t="shared" si="163"/>
        <v>0</v>
      </c>
      <c r="M527" s="53">
        <f t="shared" ca="1" si="155"/>
        <v>-2.1983915171285819E-2</v>
      </c>
      <c r="N527" s="53">
        <f t="shared" ca="1" si="164"/>
        <v>0</v>
      </c>
      <c r="O527" s="137">
        <f t="shared" ca="1" si="165"/>
        <v>0</v>
      </c>
      <c r="P527" s="53">
        <f t="shared" ca="1" si="166"/>
        <v>0</v>
      </c>
      <c r="Q527" s="53">
        <f t="shared" ca="1" si="167"/>
        <v>0</v>
      </c>
      <c r="R527" s="12">
        <f t="shared" ca="1" si="156"/>
        <v>2.1983915171285819E-2</v>
      </c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</row>
    <row r="528" spans="1:35">
      <c r="A528" s="12"/>
      <c r="B528" s="12"/>
      <c r="C528" s="134"/>
      <c r="D528" s="136">
        <f t="shared" si="157"/>
        <v>0</v>
      </c>
      <c r="E528" s="136">
        <f t="shared" si="157"/>
        <v>0</v>
      </c>
      <c r="F528" s="53">
        <f t="shared" si="158"/>
        <v>0</v>
      </c>
      <c r="G528" s="53">
        <f t="shared" si="158"/>
        <v>0</v>
      </c>
      <c r="H528" s="53">
        <f t="shared" si="159"/>
        <v>0</v>
      </c>
      <c r="I528" s="53">
        <f t="shared" si="160"/>
        <v>0</v>
      </c>
      <c r="J528" s="53">
        <f t="shared" si="161"/>
        <v>0</v>
      </c>
      <c r="K528" s="53">
        <f t="shared" si="162"/>
        <v>0</v>
      </c>
      <c r="L528" s="53">
        <f t="shared" si="163"/>
        <v>0</v>
      </c>
      <c r="M528" s="53">
        <f t="shared" ca="1" si="155"/>
        <v>-2.1983915171285819E-2</v>
      </c>
      <c r="N528" s="53">
        <f t="shared" ca="1" si="164"/>
        <v>0</v>
      </c>
      <c r="O528" s="137">
        <f t="shared" ca="1" si="165"/>
        <v>0</v>
      </c>
      <c r="P528" s="53">
        <f t="shared" ca="1" si="166"/>
        <v>0</v>
      </c>
      <c r="Q528" s="53">
        <f t="shared" ca="1" si="167"/>
        <v>0</v>
      </c>
      <c r="R528" s="12">
        <f t="shared" ca="1" si="156"/>
        <v>2.1983915171285819E-2</v>
      </c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</row>
    <row r="529" spans="1:35">
      <c r="A529" s="12"/>
      <c r="B529" s="12"/>
      <c r="C529" s="134"/>
      <c r="D529" s="136">
        <f t="shared" si="157"/>
        <v>0</v>
      </c>
      <c r="E529" s="136">
        <f t="shared" si="157"/>
        <v>0</v>
      </c>
      <c r="F529" s="53">
        <f t="shared" si="158"/>
        <v>0</v>
      </c>
      <c r="G529" s="53">
        <f t="shared" si="158"/>
        <v>0</v>
      </c>
      <c r="H529" s="53">
        <f t="shared" si="159"/>
        <v>0</v>
      </c>
      <c r="I529" s="53">
        <f t="shared" si="160"/>
        <v>0</v>
      </c>
      <c r="J529" s="53">
        <f t="shared" si="161"/>
        <v>0</v>
      </c>
      <c r="K529" s="53">
        <f t="shared" si="162"/>
        <v>0</v>
      </c>
      <c r="L529" s="53">
        <f t="shared" si="163"/>
        <v>0</v>
      </c>
      <c r="M529" s="53">
        <f t="shared" ca="1" si="155"/>
        <v>-2.1983915171285819E-2</v>
      </c>
      <c r="N529" s="53">
        <f t="shared" ca="1" si="164"/>
        <v>0</v>
      </c>
      <c r="O529" s="137">
        <f t="shared" ca="1" si="165"/>
        <v>0</v>
      </c>
      <c r="P529" s="53">
        <f t="shared" ca="1" si="166"/>
        <v>0</v>
      </c>
      <c r="Q529" s="53">
        <f t="shared" ca="1" si="167"/>
        <v>0</v>
      </c>
      <c r="R529" s="12">
        <f t="shared" ca="1" si="156"/>
        <v>2.1983915171285819E-2</v>
      </c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</row>
    <row r="530" spans="1:35">
      <c r="A530" s="12"/>
      <c r="B530" s="12"/>
      <c r="C530" s="134"/>
      <c r="D530" s="136">
        <f t="shared" si="157"/>
        <v>0</v>
      </c>
      <c r="E530" s="136">
        <f t="shared" si="157"/>
        <v>0</v>
      </c>
      <c r="F530" s="53">
        <f t="shared" si="158"/>
        <v>0</v>
      </c>
      <c r="G530" s="53">
        <f t="shared" si="158"/>
        <v>0</v>
      </c>
      <c r="H530" s="53">
        <f t="shared" si="159"/>
        <v>0</v>
      </c>
      <c r="I530" s="53">
        <f t="shared" si="160"/>
        <v>0</v>
      </c>
      <c r="J530" s="53">
        <f t="shared" si="161"/>
        <v>0</v>
      </c>
      <c r="K530" s="53">
        <f t="shared" si="162"/>
        <v>0</v>
      </c>
      <c r="L530" s="53">
        <f t="shared" si="163"/>
        <v>0</v>
      </c>
      <c r="M530" s="53">
        <f t="shared" ca="1" si="155"/>
        <v>-2.1983915171285819E-2</v>
      </c>
      <c r="N530" s="53">
        <f t="shared" ca="1" si="164"/>
        <v>0</v>
      </c>
      <c r="O530" s="137">
        <f t="shared" ca="1" si="165"/>
        <v>0</v>
      </c>
      <c r="P530" s="53">
        <f t="shared" ca="1" si="166"/>
        <v>0</v>
      </c>
      <c r="Q530" s="53">
        <f t="shared" ca="1" si="167"/>
        <v>0</v>
      </c>
      <c r="R530" s="12">
        <f t="shared" ca="1" si="156"/>
        <v>2.1983915171285819E-2</v>
      </c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</row>
    <row r="531" spans="1:35">
      <c r="A531" s="12"/>
      <c r="B531" s="12"/>
      <c r="C531" s="134"/>
      <c r="D531" s="136">
        <f t="shared" si="157"/>
        <v>0</v>
      </c>
      <c r="E531" s="136">
        <f t="shared" si="157"/>
        <v>0</v>
      </c>
      <c r="F531" s="53">
        <f t="shared" si="158"/>
        <v>0</v>
      </c>
      <c r="G531" s="53">
        <f t="shared" si="158"/>
        <v>0</v>
      </c>
      <c r="H531" s="53">
        <f t="shared" si="159"/>
        <v>0</v>
      </c>
      <c r="I531" s="53">
        <f t="shared" si="160"/>
        <v>0</v>
      </c>
      <c r="J531" s="53">
        <f t="shared" si="161"/>
        <v>0</v>
      </c>
      <c r="K531" s="53">
        <f t="shared" si="162"/>
        <v>0</v>
      </c>
      <c r="L531" s="53">
        <f t="shared" si="163"/>
        <v>0</v>
      </c>
      <c r="M531" s="53">
        <f t="shared" ref="M531:M594" ca="1" si="168">+E$4+E$5*D531+E$6*D531^2</f>
        <v>-2.1983915171285819E-2</v>
      </c>
      <c r="N531" s="53">
        <f t="shared" ca="1" si="164"/>
        <v>0</v>
      </c>
      <c r="O531" s="137">
        <f t="shared" ca="1" si="165"/>
        <v>0</v>
      </c>
      <c r="P531" s="53">
        <f t="shared" ca="1" si="166"/>
        <v>0</v>
      </c>
      <c r="Q531" s="53">
        <f t="shared" ca="1" si="167"/>
        <v>0</v>
      </c>
      <c r="R531" s="12">
        <f t="shared" ref="R531:R594" ca="1" si="169">+E531-M531</f>
        <v>2.1983915171285819E-2</v>
      </c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</row>
    <row r="532" spans="1:35">
      <c r="A532" s="12"/>
      <c r="B532" s="12"/>
      <c r="C532" s="134"/>
      <c r="D532" s="136">
        <f t="shared" si="157"/>
        <v>0</v>
      </c>
      <c r="E532" s="136">
        <f t="shared" si="157"/>
        <v>0</v>
      </c>
      <c r="F532" s="53">
        <f t="shared" si="158"/>
        <v>0</v>
      </c>
      <c r="G532" s="53">
        <f t="shared" si="158"/>
        <v>0</v>
      </c>
      <c r="H532" s="53">
        <f t="shared" si="159"/>
        <v>0</v>
      </c>
      <c r="I532" s="53">
        <f t="shared" si="160"/>
        <v>0</v>
      </c>
      <c r="J532" s="53">
        <f t="shared" si="161"/>
        <v>0</v>
      </c>
      <c r="K532" s="53">
        <f t="shared" si="162"/>
        <v>0</v>
      </c>
      <c r="L532" s="53">
        <f t="shared" si="163"/>
        <v>0</v>
      </c>
      <c r="M532" s="53">
        <f t="shared" ca="1" si="168"/>
        <v>-2.1983915171285819E-2</v>
      </c>
      <c r="N532" s="53">
        <f t="shared" ca="1" si="164"/>
        <v>0</v>
      </c>
      <c r="O532" s="137">
        <f t="shared" ca="1" si="165"/>
        <v>0</v>
      </c>
      <c r="P532" s="53">
        <f t="shared" ca="1" si="166"/>
        <v>0</v>
      </c>
      <c r="Q532" s="53">
        <f t="shared" ca="1" si="167"/>
        <v>0</v>
      </c>
      <c r="R532" s="12">
        <f t="shared" ca="1" si="169"/>
        <v>2.1983915171285819E-2</v>
      </c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</row>
    <row r="533" spans="1:35">
      <c r="A533" s="12"/>
      <c r="B533" s="12"/>
      <c r="C533" s="134"/>
      <c r="D533" s="136">
        <f t="shared" si="157"/>
        <v>0</v>
      </c>
      <c r="E533" s="136">
        <f t="shared" si="157"/>
        <v>0</v>
      </c>
      <c r="F533" s="53">
        <f t="shared" si="158"/>
        <v>0</v>
      </c>
      <c r="G533" s="53">
        <f t="shared" si="158"/>
        <v>0</v>
      </c>
      <c r="H533" s="53">
        <f t="shared" si="159"/>
        <v>0</v>
      </c>
      <c r="I533" s="53">
        <f t="shared" si="160"/>
        <v>0</v>
      </c>
      <c r="J533" s="53">
        <f t="shared" si="161"/>
        <v>0</v>
      </c>
      <c r="K533" s="53">
        <f t="shared" si="162"/>
        <v>0</v>
      </c>
      <c r="L533" s="53">
        <f t="shared" si="163"/>
        <v>0</v>
      </c>
      <c r="M533" s="53">
        <f t="shared" ca="1" si="168"/>
        <v>-2.1983915171285819E-2</v>
      </c>
      <c r="N533" s="53">
        <f t="shared" ca="1" si="164"/>
        <v>0</v>
      </c>
      <c r="O533" s="137">
        <f t="shared" ca="1" si="165"/>
        <v>0</v>
      </c>
      <c r="P533" s="53">
        <f t="shared" ca="1" si="166"/>
        <v>0</v>
      </c>
      <c r="Q533" s="53">
        <f t="shared" ca="1" si="167"/>
        <v>0</v>
      </c>
      <c r="R533" s="12">
        <f t="shared" ca="1" si="169"/>
        <v>2.1983915171285819E-2</v>
      </c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</row>
    <row r="534" spans="1:35">
      <c r="A534" s="12"/>
      <c r="B534" s="12"/>
      <c r="C534" s="134"/>
      <c r="D534" s="136">
        <f t="shared" si="157"/>
        <v>0</v>
      </c>
      <c r="E534" s="136">
        <f t="shared" si="157"/>
        <v>0</v>
      </c>
      <c r="F534" s="53">
        <f t="shared" si="158"/>
        <v>0</v>
      </c>
      <c r="G534" s="53">
        <f t="shared" si="158"/>
        <v>0</v>
      </c>
      <c r="H534" s="53">
        <f t="shared" si="159"/>
        <v>0</v>
      </c>
      <c r="I534" s="53">
        <f t="shared" si="160"/>
        <v>0</v>
      </c>
      <c r="J534" s="53">
        <f t="shared" si="161"/>
        <v>0</v>
      </c>
      <c r="K534" s="53">
        <f t="shared" si="162"/>
        <v>0</v>
      </c>
      <c r="L534" s="53">
        <f t="shared" si="163"/>
        <v>0</v>
      </c>
      <c r="M534" s="53">
        <f t="shared" ca="1" si="168"/>
        <v>-2.1983915171285819E-2</v>
      </c>
      <c r="N534" s="53">
        <f t="shared" ca="1" si="164"/>
        <v>0</v>
      </c>
      <c r="O534" s="137">
        <f t="shared" ca="1" si="165"/>
        <v>0</v>
      </c>
      <c r="P534" s="53">
        <f t="shared" ca="1" si="166"/>
        <v>0</v>
      </c>
      <c r="Q534" s="53">
        <f t="shared" ca="1" si="167"/>
        <v>0</v>
      </c>
      <c r="R534" s="12">
        <f t="shared" ca="1" si="169"/>
        <v>2.1983915171285819E-2</v>
      </c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</row>
    <row r="535" spans="1:35">
      <c r="A535" s="12"/>
      <c r="B535" s="12"/>
      <c r="C535" s="134"/>
      <c r="D535" s="136">
        <f t="shared" si="157"/>
        <v>0</v>
      </c>
      <c r="E535" s="136">
        <f t="shared" si="157"/>
        <v>0</v>
      </c>
      <c r="F535" s="53">
        <f t="shared" si="158"/>
        <v>0</v>
      </c>
      <c r="G535" s="53">
        <f t="shared" si="158"/>
        <v>0</v>
      </c>
      <c r="H535" s="53">
        <f t="shared" si="159"/>
        <v>0</v>
      </c>
      <c r="I535" s="53">
        <f t="shared" si="160"/>
        <v>0</v>
      </c>
      <c r="J535" s="53">
        <f t="shared" si="161"/>
        <v>0</v>
      </c>
      <c r="K535" s="53">
        <f t="shared" si="162"/>
        <v>0</v>
      </c>
      <c r="L535" s="53">
        <f t="shared" si="163"/>
        <v>0</v>
      </c>
      <c r="M535" s="53">
        <f t="shared" ca="1" si="168"/>
        <v>-2.1983915171285819E-2</v>
      </c>
      <c r="N535" s="53">
        <f t="shared" ca="1" si="164"/>
        <v>0</v>
      </c>
      <c r="O535" s="137">
        <f t="shared" ca="1" si="165"/>
        <v>0</v>
      </c>
      <c r="P535" s="53">
        <f t="shared" ca="1" si="166"/>
        <v>0</v>
      </c>
      <c r="Q535" s="53">
        <f t="shared" ca="1" si="167"/>
        <v>0</v>
      </c>
      <c r="R535" s="12">
        <f t="shared" ca="1" si="169"/>
        <v>2.1983915171285819E-2</v>
      </c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</row>
    <row r="536" spans="1:35">
      <c r="A536" s="12"/>
      <c r="B536" s="12"/>
      <c r="C536" s="134"/>
      <c r="D536" s="136">
        <f t="shared" si="157"/>
        <v>0</v>
      </c>
      <c r="E536" s="136">
        <f t="shared" si="157"/>
        <v>0</v>
      </c>
      <c r="F536" s="53">
        <f t="shared" si="158"/>
        <v>0</v>
      </c>
      <c r="G536" s="53">
        <f t="shared" si="158"/>
        <v>0</v>
      </c>
      <c r="H536" s="53">
        <f t="shared" si="159"/>
        <v>0</v>
      </c>
      <c r="I536" s="53">
        <f t="shared" si="160"/>
        <v>0</v>
      </c>
      <c r="J536" s="53">
        <f t="shared" si="161"/>
        <v>0</v>
      </c>
      <c r="K536" s="53">
        <f t="shared" si="162"/>
        <v>0</v>
      </c>
      <c r="L536" s="53">
        <f t="shared" si="163"/>
        <v>0</v>
      </c>
      <c r="M536" s="53">
        <f t="shared" ca="1" si="168"/>
        <v>-2.1983915171285819E-2</v>
      </c>
      <c r="N536" s="53">
        <f t="shared" ca="1" si="164"/>
        <v>0</v>
      </c>
      <c r="O536" s="137">
        <f t="shared" ca="1" si="165"/>
        <v>0</v>
      </c>
      <c r="P536" s="53">
        <f t="shared" ca="1" si="166"/>
        <v>0</v>
      </c>
      <c r="Q536" s="53">
        <f t="shared" ca="1" si="167"/>
        <v>0</v>
      </c>
      <c r="R536" s="12">
        <f t="shared" ca="1" si="169"/>
        <v>2.1983915171285819E-2</v>
      </c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</row>
    <row r="537" spans="1:35">
      <c r="A537" s="12"/>
      <c r="B537" s="12"/>
      <c r="C537" s="134"/>
      <c r="D537" s="136">
        <f t="shared" si="157"/>
        <v>0</v>
      </c>
      <c r="E537" s="136">
        <f t="shared" si="157"/>
        <v>0</v>
      </c>
      <c r="F537" s="53">
        <f t="shared" si="158"/>
        <v>0</v>
      </c>
      <c r="G537" s="53">
        <f t="shared" si="158"/>
        <v>0</v>
      </c>
      <c r="H537" s="53">
        <f t="shared" si="159"/>
        <v>0</v>
      </c>
      <c r="I537" s="53">
        <f t="shared" si="160"/>
        <v>0</v>
      </c>
      <c r="J537" s="53">
        <f t="shared" si="161"/>
        <v>0</v>
      </c>
      <c r="K537" s="53">
        <f t="shared" si="162"/>
        <v>0</v>
      </c>
      <c r="L537" s="53">
        <f t="shared" si="163"/>
        <v>0</v>
      </c>
      <c r="M537" s="53">
        <f t="shared" ca="1" si="168"/>
        <v>-2.1983915171285819E-2</v>
      </c>
      <c r="N537" s="53">
        <f t="shared" ca="1" si="164"/>
        <v>0</v>
      </c>
      <c r="O537" s="137">
        <f t="shared" ca="1" si="165"/>
        <v>0</v>
      </c>
      <c r="P537" s="53">
        <f t="shared" ca="1" si="166"/>
        <v>0</v>
      </c>
      <c r="Q537" s="53">
        <f t="shared" ca="1" si="167"/>
        <v>0</v>
      </c>
      <c r="R537" s="12">
        <f t="shared" ca="1" si="169"/>
        <v>2.1983915171285819E-2</v>
      </c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</row>
    <row r="538" spans="1:35">
      <c r="A538" s="12"/>
      <c r="B538" s="12"/>
      <c r="C538" s="134"/>
      <c r="D538" s="136">
        <f t="shared" si="157"/>
        <v>0</v>
      </c>
      <c r="E538" s="136">
        <f t="shared" si="157"/>
        <v>0</v>
      </c>
      <c r="F538" s="53">
        <f t="shared" si="158"/>
        <v>0</v>
      </c>
      <c r="G538" s="53">
        <f t="shared" si="158"/>
        <v>0</v>
      </c>
      <c r="H538" s="53">
        <f t="shared" si="159"/>
        <v>0</v>
      </c>
      <c r="I538" s="53">
        <f t="shared" si="160"/>
        <v>0</v>
      </c>
      <c r="J538" s="53">
        <f t="shared" si="161"/>
        <v>0</v>
      </c>
      <c r="K538" s="53">
        <f t="shared" si="162"/>
        <v>0</v>
      </c>
      <c r="L538" s="53">
        <f t="shared" si="163"/>
        <v>0</v>
      </c>
      <c r="M538" s="53">
        <f t="shared" ca="1" si="168"/>
        <v>-2.1983915171285819E-2</v>
      </c>
      <c r="N538" s="53">
        <f t="shared" ca="1" si="164"/>
        <v>0</v>
      </c>
      <c r="O538" s="137">
        <f t="shared" ca="1" si="165"/>
        <v>0</v>
      </c>
      <c r="P538" s="53">
        <f t="shared" ca="1" si="166"/>
        <v>0</v>
      </c>
      <c r="Q538" s="53">
        <f t="shared" ca="1" si="167"/>
        <v>0</v>
      </c>
      <c r="R538" s="12">
        <f t="shared" ca="1" si="169"/>
        <v>2.1983915171285819E-2</v>
      </c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</row>
    <row r="539" spans="1:35">
      <c r="A539" s="12"/>
      <c r="B539" s="12"/>
      <c r="C539" s="134"/>
      <c r="D539" s="136">
        <f t="shared" si="157"/>
        <v>0</v>
      </c>
      <c r="E539" s="136">
        <f t="shared" si="157"/>
        <v>0</v>
      </c>
      <c r="F539" s="53">
        <f t="shared" si="158"/>
        <v>0</v>
      </c>
      <c r="G539" s="53">
        <f t="shared" si="158"/>
        <v>0</v>
      </c>
      <c r="H539" s="53">
        <f t="shared" si="159"/>
        <v>0</v>
      </c>
      <c r="I539" s="53">
        <f t="shared" si="160"/>
        <v>0</v>
      </c>
      <c r="J539" s="53">
        <f t="shared" si="161"/>
        <v>0</v>
      </c>
      <c r="K539" s="53">
        <f t="shared" si="162"/>
        <v>0</v>
      </c>
      <c r="L539" s="53">
        <f t="shared" si="163"/>
        <v>0</v>
      </c>
      <c r="M539" s="53">
        <f t="shared" ca="1" si="168"/>
        <v>-2.1983915171285819E-2</v>
      </c>
      <c r="N539" s="53">
        <f t="shared" ca="1" si="164"/>
        <v>0</v>
      </c>
      <c r="O539" s="137">
        <f t="shared" ca="1" si="165"/>
        <v>0</v>
      </c>
      <c r="P539" s="53">
        <f t="shared" ca="1" si="166"/>
        <v>0</v>
      </c>
      <c r="Q539" s="53">
        <f t="shared" ca="1" si="167"/>
        <v>0</v>
      </c>
      <c r="R539" s="12">
        <f t="shared" ca="1" si="169"/>
        <v>2.1983915171285819E-2</v>
      </c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</row>
    <row r="540" spans="1:35">
      <c r="A540" s="12"/>
      <c r="B540" s="12"/>
      <c r="C540" s="134"/>
      <c r="D540" s="136">
        <f t="shared" si="157"/>
        <v>0</v>
      </c>
      <c r="E540" s="136">
        <f t="shared" si="157"/>
        <v>0</v>
      </c>
      <c r="F540" s="53">
        <f t="shared" si="158"/>
        <v>0</v>
      </c>
      <c r="G540" s="53">
        <f t="shared" si="158"/>
        <v>0</v>
      </c>
      <c r="H540" s="53">
        <f t="shared" si="159"/>
        <v>0</v>
      </c>
      <c r="I540" s="53">
        <f t="shared" si="160"/>
        <v>0</v>
      </c>
      <c r="J540" s="53">
        <f t="shared" si="161"/>
        <v>0</v>
      </c>
      <c r="K540" s="53">
        <f t="shared" si="162"/>
        <v>0</v>
      </c>
      <c r="L540" s="53">
        <f t="shared" si="163"/>
        <v>0</v>
      </c>
      <c r="M540" s="53">
        <f t="shared" ca="1" si="168"/>
        <v>-2.1983915171285819E-2</v>
      </c>
      <c r="N540" s="53">
        <f t="shared" ca="1" si="164"/>
        <v>0</v>
      </c>
      <c r="O540" s="137">
        <f t="shared" ca="1" si="165"/>
        <v>0</v>
      </c>
      <c r="P540" s="53">
        <f t="shared" ca="1" si="166"/>
        <v>0</v>
      </c>
      <c r="Q540" s="53">
        <f t="shared" ca="1" si="167"/>
        <v>0</v>
      </c>
      <c r="R540" s="12">
        <f t="shared" ca="1" si="169"/>
        <v>2.1983915171285819E-2</v>
      </c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</row>
    <row r="541" spans="1:35">
      <c r="A541" s="12"/>
      <c r="B541" s="12"/>
      <c r="C541" s="134"/>
      <c r="D541" s="136">
        <f t="shared" si="157"/>
        <v>0</v>
      </c>
      <c r="E541" s="136">
        <f t="shared" si="157"/>
        <v>0</v>
      </c>
      <c r="F541" s="53">
        <f t="shared" si="158"/>
        <v>0</v>
      </c>
      <c r="G541" s="53">
        <f t="shared" si="158"/>
        <v>0</v>
      </c>
      <c r="H541" s="53">
        <f t="shared" si="159"/>
        <v>0</v>
      </c>
      <c r="I541" s="53">
        <f t="shared" si="160"/>
        <v>0</v>
      </c>
      <c r="J541" s="53">
        <f t="shared" si="161"/>
        <v>0</v>
      </c>
      <c r="K541" s="53">
        <f t="shared" si="162"/>
        <v>0</v>
      </c>
      <c r="L541" s="53">
        <f t="shared" si="163"/>
        <v>0</v>
      </c>
      <c r="M541" s="53">
        <f t="shared" ca="1" si="168"/>
        <v>-2.1983915171285819E-2</v>
      </c>
      <c r="N541" s="53">
        <f t="shared" ca="1" si="164"/>
        <v>0</v>
      </c>
      <c r="O541" s="137">
        <f t="shared" ca="1" si="165"/>
        <v>0</v>
      </c>
      <c r="P541" s="53">
        <f t="shared" ca="1" si="166"/>
        <v>0</v>
      </c>
      <c r="Q541" s="53">
        <f t="shared" ca="1" si="167"/>
        <v>0</v>
      </c>
      <c r="R541" s="12">
        <f t="shared" ca="1" si="169"/>
        <v>2.1983915171285819E-2</v>
      </c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</row>
    <row r="542" spans="1:35">
      <c r="A542" s="12"/>
      <c r="B542" s="12"/>
      <c r="C542" s="134"/>
      <c r="D542" s="136">
        <f t="shared" si="157"/>
        <v>0</v>
      </c>
      <c r="E542" s="136">
        <f t="shared" si="157"/>
        <v>0</v>
      </c>
      <c r="F542" s="53">
        <f t="shared" si="158"/>
        <v>0</v>
      </c>
      <c r="G542" s="53">
        <f t="shared" si="158"/>
        <v>0</v>
      </c>
      <c r="H542" s="53">
        <f t="shared" si="159"/>
        <v>0</v>
      </c>
      <c r="I542" s="53">
        <f t="shared" si="160"/>
        <v>0</v>
      </c>
      <c r="J542" s="53">
        <f t="shared" si="161"/>
        <v>0</v>
      </c>
      <c r="K542" s="53">
        <f t="shared" si="162"/>
        <v>0</v>
      </c>
      <c r="L542" s="53">
        <f t="shared" si="163"/>
        <v>0</v>
      </c>
      <c r="M542" s="53">
        <f t="shared" ca="1" si="168"/>
        <v>-2.1983915171285819E-2</v>
      </c>
      <c r="N542" s="53">
        <f t="shared" ca="1" si="164"/>
        <v>0</v>
      </c>
      <c r="O542" s="137">
        <f t="shared" ca="1" si="165"/>
        <v>0</v>
      </c>
      <c r="P542" s="53">
        <f t="shared" ca="1" si="166"/>
        <v>0</v>
      </c>
      <c r="Q542" s="53">
        <f t="shared" ca="1" si="167"/>
        <v>0</v>
      </c>
      <c r="R542" s="12">
        <f t="shared" ca="1" si="169"/>
        <v>2.1983915171285819E-2</v>
      </c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</row>
    <row r="543" spans="1:35">
      <c r="A543" s="12"/>
      <c r="B543" s="12"/>
      <c r="C543" s="134"/>
      <c r="D543" s="136">
        <f t="shared" si="157"/>
        <v>0</v>
      </c>
      <c r="E543" s="136">
        <f t="shared" si="157"/>
        <v>0</v>
      </c>
      <c r="F543" s="53">
        <f t="shared" si="158"/>
        <v>0</v>
      </c>
      <c r="G543" s="53">
        <f t="shared" si="158"/>
        <v>0</v>
      </c>
      <c r="H543" s="53">
        <f t="shared" si="159"/>
        <v>0</v>
      </c>
      <c r="I543" s="53">
        <f t="shared" si="160"/>
        <v>0</v>
      </c>
      <c r="J543" s="53">
        <f t="shared" si="161"/>
        <v>0</v>
      </c>
      <c r="K543" s="53">
        <f t="shared" si="162"/>
        <v>0</v>
      </c>
      <c r="L543" s="53">
        <f t="shared" si="163"/>
        <v>0</v>
      </c>
      <c r="M543" s="53">
        <f t="shared" ca="1" si="168"/>
        <v>-2.1983915171285819E-2</v>
      </c>
      <c r="N543" s="53">
        <f t="shared" ca="1" si="164"/>
        <v>0</v>
      </c>
      <c r="O543" s="137">
        <f t="shared" ca="1" si="165"/>
        <v>0</v>
      </c>
      <c r="P543" s="53">
        <f t="shared" ca="1" si="166"/>
        <v>0</v>
      </c>
      <c r="Q543" s="53">
        <f t="shared" ca="1" si="167"/>
        <v>0</v>
      </c>
      <c r="R543" s="12">
        <f t="shared" ca="1" si="169"/>
        <v>2.1983915171285819E-2</v>
      </c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</row>
    <row r="544" spans="1:35">
      <c r="A544" s="12"/>
      <c r="B544" s="12"/>
      <c r="C544" s="134"/>
      <c r="D544" s="136">
        <f t="shared" si="157"/>
        <v>0</v>
      </c>
      <c r="E544" s="136">
        <f t="shared" si="157"/>
        <v>0</v>
      </c>
      <c r="F544" s="53">
        <f t="shared" si="158"/>
        <v>0</v>
      </c>
      <c r="G544" s="53">
        <f t="shared" si="158"/>
        <v>0</v>
      </c>
      <c r="H544" s="53">
        <f t="shared" si="159"/>
        <v>0</v>
      </c>
      <c r="I544" s="53">
        <f t="shared" si="160"/>
        <v>0</v>
      </c>
      <c r="J544" s="53">
        <f t="shared" si="161"/>
        <v>0</v>
      </c>
      <c r="K544" s="53">
        <f t="shared" si="162"/>
        <v>0</v>
      </c>
      <c r="L544" s="53">
        <f t="shared" si="163"/>
        <v>0</v>
      </c>
      <c r="M544" s="53">
        <f t="shared" ca="1" si="168"/>
        <v>-2.1983915171285819E-2</v>
      </c>
      <c r="N544" s="53">
        <f t="shared" ca="1" si="164"/>
        <v>0</v>
      </c>
      <c r="O544" s="137">
        <f t="shared" ca="1" si="165"/>
        <v>0</v>
      </c>
      <c r="P544" s="53">
        <f t="shared" ca="1" si="166"/>
        <v>0</v>
      </c>
      <c r="Q544" s="53">
        <f t="shared" ca="1" si="167"/>
        <v>0</v>
      </c>
      <c r="R544" s="12">
        <f t="shared" ca="1" si="169"/>
        <v>2.1983915171285819E-2</v>
      </c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</row>
    <row r="545" spans="1:35">
      <c r="A545" s="12"/>
      <c r="B545" s="12"/>
      <c r="C545" s="134"/>
      <c r="D545" s="136">
        <f t="shared" si="157"/>
        <v>0</v>
      </c>
      <c r="E545" s="136">
        <f t="shared" si="157"/>
        <v>0</v>
      </c>
      <c r="F545" s="53">
        <f t="shared" si="158"/>
        <v>0</v>
      </c>
      <c r="G545" s="53">
        <f t="shared" si="158"/>
        <v>0</v>
      </c>
      <c r="H545" s="53">
        <f t="shared" si="159"/>
        <v>0</v>
      </c>
      <c r="I545" s="53">
        <f t="shared" si="160"/>
        <v>0</v>
      </c>
      <c r="J545" s="53">
        <f t="shared" si="161"/>
        <v>0</v>
      </c>
      <c r="K545" s="53">
        <f t="shared" si="162"/>
        <v>0</v>
      </c>
      <c r="L545" s="53">
        <f t="shared" si="163"/>
        <v>0</v>
      </c>
      <c r="M545" s="53">
        <f t="shared" ca="1" si="168"/>
        <v>-2.1983915171285819E-2</v>
      </c>
      <c r="N545" s="53">
        <f t="shared" ca="1" si="164"/>
        <v>0</v>
      </c>
      <c r="O545" s="137">
        <f t="shared" ca="1" si="165"/>
        <v>0</v>
      </c>
      <c r="P545" s="53">
        <f t="shared" ca="1" si="166"/>
        <v>0</v>
      </c>
      <c r="Q545" s="53">
        <f t="shared" ca="1" si="167"/>
        <v>0</v>
      </c>
      <c r="R545" s="12">
        <f t="shared" ca="1" si="169"/>
        <v>2.1983915171285819E-2</v>
      </c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</row>
    <row r="546" spans="1:35">
      <c r="A546" s="12"/>
      <c r="B546" s="12"/>
      <c r="C546" s="134"/>
      <c r="D546" s="136">
        <f t="shared" si="157"/>
        <v>0</v>
      </c>
      <c r="E546" s="136">
        <f t="shared" si="157"/>
        <v>0</v>
      </c>
      <c r="F546" s="53">
        <f t="shared" si="158"/>
        <v>0</v>
      </c>
      <c r="G546" s="53">
        <f t="shared" si="158"/>
        <v>0</v>
      </c>
      <c r="H546" s="53">
        <f t="shared" si="159"/>
        <v>0</v>
      </c>
      <c r="I546" s="53">
        <f t="shared" si="160"/>
        <v>0</v>
      </c>
      <c r="J546" s="53">
        <f t="shared" si="161"/>
        <v>0</v>
      </c>
      <c r="K546" s="53">
        <f t="shared" si="162"/>
        <v>0</v>
      </c>
      <c r="L546" s="53">
        <f t="shared" si="163"/>
        <v>0</v>
      </c>
      <c r="M546" s="53">
        <f t="shared" ca="1" si="168"/>
        <v>-2.1983915171285819E-2</v>
      </c>
      <c r="N546" s="53">
        <f t="shared" ca="1" si="164"/>
        <v>0</v>
      </c>
      <c r="O546" s="137">
        <f t="shared" ca="1" si="165"/>
        <v>0</v>
      </c>
      <c r="P546" s="53">
        <f t="shared" ca="1" si="166"/>
        <v>0</v>
      </c>
      <c r="Q546" s="53">
        <f t="shared" ca="1" si="167"/>
        <v>0</v>
      </c>
      <c r="R546" s="12">
        <f t="shared" ca="1" si="169"/>
        <v>2.1983915171285819E-2</v>
      </c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</row>
    <row r="547" spans="1:35">
      <c r="A547" s="12"/>
      <c r="B547" s="12"/>
      <c r="C547" s="134"/>
      <c r="D547" s="136">
        <f t="shared" si="157"/>
        <v>0</v>
      </c>
      <c r="E547" s="136">
        <f t="shared" si="157"/>
        <v>0</v>
      </c>
      <c r="F547" s="53">
        <f t="shared" si="158"/>
        <v>0</v>
      </c>
      <c r="G547" s="53">
        <f t="shared" si="158"/>
        <v>0</v>
      </c>
      <c r="H547" s="53">
        <f t="shared" si="159"/>
        <v>0</v>
      </c>
      <c r="I547" s="53">
        <f t="shared" si="160"/>
        <v>0</v>
      </c>
      <c r="J547" s="53">
        <f t="shared" si="161"/>
        <v>0</v>
      </c>
      <c r="K547" s="53">
        <f t="shared" si="162"/>
        <v>0</v>
      </c>
      <c r="L547" s="53">
        <f t="shared" si="163"/>
        <v>0</v>
      </c>
      <c r="M547" s="53">
        <f t="shared" ca="1" si="168"/>
        <v>-2.1983915171285819E-2</v>
      </c>
      <c r="N547" s="53">
        <f t="shared" ca="1" si="164"/>
        <v>0</v>
      </c>
      <c r="O547" s="137">
        <f t="shared" ca="1" si="165"/>
        <v>0</v>
      </c>
      <c r="P547" s="53">
        <f t="shared" ca="1" si="166"/>
        <v>0</v>
      </c>
      <c r="Q547" s="53">
        <f t="shared" ca="1" si="167"/>
        <v>0</v>
      </c>
      <c r="R547" s="12">
        <f t="shared" ca="1" si="169"/>
        <v>2.1983915171285819E-2</v>
      </c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</row>
    <row r="548" spans="1:35">
      <c r="A548" s="12"/>
      <c r="B548" s="12"/>
      <c r="C548" s="134"/>
      <c r="D548" s="136">
        <f t="shared" si="157"/>
        <v>0</v>
      </c>
      <c r="E548" s="136">
        <f t="shared" si="157"/>
        <v>0</v>
      </c>
      <c r="F548" s="53">
        <f t="shared" si="158"/>
        <v>0</v>
      </c>
      <c r="G548" s="53">
        <f t="shared" si="158"/>
        <v>0</v>
      </c>
      <c r="H548" s="53">
        <f t="shared" si="159"/>
        <v>0</v>
      </c>
      <c r="I548" s="53">
        <f t="shared" si="160"/>
        <v>0</v>
      </c>
      <c r="J548" s="53">
        <f t="shared" si="161"/>
        <v>0</v>
      </c>
      <c r="K548" s="53">
        <f t="shared" si="162"/>
        <v>0</v>
      </c>
      <c r="L548" s="53">
        <f t="shared" si="163"/>
        <v>0</v>
      </c>
      <c r="M548" s="53">
        <f t="shared" ca="1" si="168"/>
        <v>-2.1983915171285819E-2</v>
      </c>
      <c r="N548" s="53">
        <f t="shared" ca="1" si="164"/>
        <v>0</v>
      </c>
      <c r="O548" s="137">
        <f t="shared" ca="1" si="165"/>
        <v>0</v>
      </c>
      <c r="P548" s="53">
        <f t="shared" ca="1" si="166"/>
        <v>0</v>
      </c>
      <c r="Q548" s="53">
        <f t="shared" ca="1" si="167"/>
        <v>0</v>
      </c>
      <c r="R548" s="12">
        <f t="shared" ca="1" si="169"/>
        <v>2.1983915171285819E-2</v>
      </c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</row>
    <row r="549" spans="1:35">
      <c r="A549" s="12"/>
      <c r="B549" s="12"/>
      <c r="C549" s="134"/>
      <c r="D549" s="136">
        <f t="shared" si="157"/>
        <v>0</v>
      </c>
      <c r="E549" s="136">
        <f t="shared" si="157"/>
        <v>0</v>
      </c>
      <c r="F549" s="53">
        <f t="shared" si="158"/>
        <v>0</v>
      </c>
      <c r="G549" s="53">
        <f t="shared" si="158"/>
        <v>0</v>
      </c>
      <c r="H549" s="53">
        <f t="shared" si="159"/>
        <v>0</v>
      </c>
      <c r="I549" s="53">
        <f t="shared" si="160"/>
        <v>0</v>
      </c>
      <c r="J549" s="53">
        <f t="shared" si="161"/>
        <v>0</v>
      </c>
      <c r="K549" s="53">
        <f t="shared" si="162"/>
        <v>0</v>
      </c>
      <c r="L549" s="53">
        <f t="shared" si="163"/>
        <v>0</v>
      </c>
      <c r="M549" s="53">
        <f t="shared" ca="1" si="168"/>
        <v>-2.1983915171285819E-2</v>
      </c>
      <c r="N549" s="53">
        <f t="shared" ca="1" si="164"/>
        <v>0</v>
      </c>
      <c r="O549" s="137">
        <f t="shared" ca="1" si="165"/>
        <v>0</v>
      </c>
      <c r="P549" s="53">
        <f t="shared" ca="1" si="166"/>
        <v>0</v>
      </c>
      <c r="Q549" s="53">
        <f t="shared" ca="1" si="167"/>
        <v>0</v>
      </c>
      <c r="R549" s="12">
        <f t="shared" ca="1" si="169"/>
        <v>2.1983915171285819E-2</v>
      </c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</row>
    <row r="550" spans="1:35">
      <c r="A550" s="12"/>
      <c r="B550" s="12"/>
      <c r="C550" s="134"/>
      <c r="D550" s="136">
        <f t="shared" si="157"/>
        <v>0</v>
      </c>
      <c r="E550" s="136">
        <f t="shared" si="157"/>
        <v>0</v>
      </c>
      <c r="F550" s="53">
        <f t="shared" si="158"/>
        <v>0</v>
      </c>
      <c r="G550" s="53">
        <f t="shared" si="158"/>
        <v>0</v>
      </c>
      <c r="H550" s="53">
        <f t="shared" si="159"/>
        <v>0</v>
      </c>
      <c r="I550" s="53">
        <f t="shared" si="160"/>
        <v>0</v>
      </c>
      <c r="J550" s="53">
        <f t="shared" si="161"/>
        <v>0</v>
      </c>
      <c r="K550" s="53">
        <f t="shared" si="162"/>
        <v>0</v>
      </c>
      <c r="L550" s="53">
        <f t="shared" si="163"/>
        <v>0</v>
      </c>
      <c r="M550" s="53">
        <f t="shared" ca="1" si="168"/>
        <v>-2.1983915171285819E-2</v>
      </c>
      <c r="N550" s="53">
        <f t="shared" ca="1" si="164"/>
        <v>0</v>
      </c>
      <c r="O550" s="137">
        <f t="shared" ca="1" si="165"/>
        <v>0</v>
      </c>
      <c r="P550" s="53">
        <f t="shared" ca="1" si="166"/>
        <v>0</v>
      </c>
      <c r="Q550" s="53">
        <f t="shared" ca="1" si="167"/>
        <v>0</v>
      </c>
      <c r="R550" s="12">
        <f t="shared" ca="1" si="169"/>
        <v>2.1983915171285819E-2</v>
      </c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</row>
    <row r="551" spans="1:35">
      <c r="A551" s="12"/>
      <c r="B551" s="12"/>
      <c r="C551" s="134"/>
      <c r="D551" s="136">
        <f t="shared" si="157"/>
        <v>0</v>
      </c>
      <c r="E551" s="136">
        <f t="shared" si="157"/>
        <v>0</v>
      </c>
      <c r="F551" s="53">
        <f t="shared" si="158"/>
        <v>0</v>
      </c>
      <c r="G551" s="53">
        <f t="shared" si="158"/>
        <v>0</v>
      </c>
      <c r="H551" s="53">
        <f t="shared" si="159"/>
        <v>0</v>
      </c>
      <c r="I551" s="53">
        <f t="shared" si="160"/>
        <v>0</v>
      </c>
      <c r="J551" s="53">
        <f t="shared" si="161"/>
        <v>0</v>
      </c>
      <c r="K551" s="53">
        <f t="shared" si="162"/>
        <v>0</v>
      </c>
      <c r="L551" s="53">
        <f t="shared" si="163"/>
        <v>0</v>
      </c>
      <c r="M551" s="53">
        <f t="shared" ca="1" si="168"/>
        <v>-2.1983915171285819E-2</v>
      </c>
      <c r="N551" s="53">
        <f t="shared" ca="1" si="164"/>
        <v>0</v>
      </c>
      <c r="O551" s="137">
        <f t="shared" ca="1" si="165"/>
        <v>0</v>
      </c>
      <c r="P551" s="53">
        <f t="shared" ca="1" si="166"/>
        <v>0</v>
      </c>
      <c r="Q551" s="53">
        <f t="shared" ca="1" si="167"/>
        <v>0</v>
      </c>
      <c r="R551" s="12">
        <f t="shared" ca="1" si="169"/>
        <v>2.1983915171285819E-2</v>
      </c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</row>
    <row r="552" spans="1:35">
      <c r="A552" s="12"/>
      <c r="B552" s="12"/>
      <c r="C552" s="134"/>
      <c r="D552" s="136">
        <f t="shared" si="157"/>
        <v>0</v>
      </c>
      <c r="E552" s="136">
        <f t="shared" si="157"/>
        <v>0</v>
      </c>
      <c r="F552" s="53">
        <f t="shared" si="158"/>
        <v>0</v>
      </c>
      <c r="G552" s="53">
        <f t="shared" si="158"/>
        <v>0</v>
      </c>
      <c r="H552" s="53">
        <f t="shared" si="159"/>
        <v>0</v>
      </c>
      <c r="I552" s="53">
        <f t="shared" si="160"/>
        <v>0</v>
      </c>
      <c r="J552" s="53">
        <f t="shared" si="161"/>
        <v>0</v>
      </c>
      <c r="K552" s="53">
        <f t="shared" si="162"/>
        <v>0</v>
      </c>
      <c r="L552" s="53">
        <f t="shared" si="163"/>
        <v>0</v>
      </c>
      <c r="M552" s="53">
        <f t="shared" ca="1" si="168"/>
        <v>-2.1983915171285819E-2</v>
      </c>
      <c r="N552" s="53">
        <f t="shared" ca="1" si="164"/>
        <v>0</v>
      </c>
      <c r="O552" s="137">
        <f t="shared" ca="1" si="165"/>
        <v>0</v>
      </c>
      <c r="P552" s="53">
        <f t="shared" ca="1" si="166"/>
        <v>0</v>
      </c>
      <c r="Q552" s="53">
        <f t="shared" ca="1" si="167"/>
        <v>0</v>
      </c>
      <c r="R552" s="12">
        <f t="shared" ca="1" si="169"/>
        <v>2.1983915171285819E-2</v>
      </c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</row>
    <row r="553" spans="1:35">
      <c r="A553" s="12"/>
      <c r="B553" s="12"/>
      <c r="C553" s="134"/>
      <c r="D553" s="136">
        <f t="shared" si="157"/>
        <v>0</v>
      </c>
      <c r="E553" s="136">
        <f t="shared" si="157"/>
        <v>0</v>
      </c>
      <c r="F553" s="53">
        <f t="shared" si="158"/>
        <v>0</v>
      </c>
      <c r="G553" s="53">
        <f t="shared" si="158"/>
        <v>0</v>
      </c>
      <c r="H553" s="53">
        <f t="shared" si="159"/>
        <v>0</v>
      </c>
      <c r="I553" s="53">
        <f t="shared" si="160"/>
        <v>0</v>
      </c>
      <c r="J553" s="53">
        <f t="shared" si="161"/>
        <v>0</v>
      </c>
      <c r="K553" s="53">
        <f t="shared" si="162"/>
        <v>0</v>
      </c>
      <c r="L553" s="53">
        <f t="shared" si="163"/>
        <v>0</v>
      </c>
      <c r="M553" s="53">
        <f t="shared" ca="1" si="168"/>
        <v>-2.1983915171285819E-2</v>
      </c>
      <c r="N553" s="53">
        <f t="shared" ca="1" si="164"/>
        <v>0</v>
      </c>
      <c r="O553" s="137">
        <f t="shared" ca="1" si="165"/>
        <v>0</v>
      </c>
      <c r="P553" s="53">
        <f t="shared" ca="1" si="166"/>
        <v>0</v>
      </c>
      <c r="Q553" s="53">
        <f t="shared" ca="1" si="167"/>
        <v>0</v>
      </c>
      <c r="R553" s="12">
        <f t="shared" ca="1" si="169"/>
        <v>2.1983915171285819E-2</v>
      </c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</row>
    <row r="554" spans="1:35">
      <c r="A554" s="12"/>
      <c r="B554" s="12"/>
      <c r="C554" s="134"/>
      <c r="D554" s="136">
        <f t="shared" si="157"/>
        <v>0</v>
      </c>
      <c r="E554" s="136">
        <f t="shared" si="157"/>
        <v>0</v>
      </c>
      <c r="F554" s="53">
        <f t="shared" si="158"/>
        <v>0</v>
      </c>
      <c r="G554" s="53">
        <f t="shared" si="158"/>
        <v>0</v>
      </c>
      <c r="H554" s="53">
        <f t="shared" si="159"/>
        <v>0</v>
      </c>
      <c r="I554" s="53">
        <f t="shared" si="160"/>
        <v>0</v>
      </c>
      <c r="J554" s="53">
        <f t="shared" si="161"/>
        <v>0</v>
      </c>
      <c r="K554" s="53">
        <f t="shared" si="162"/>
        <v>0</v>
      </c>
      <c r="L554" s="53">
        <f t="shared" si="163"/>
        <v>0</v>
      </c>
      <c r="M554" s="53">
        <f t="shared" ca="1" si="168"/>
        <v>-2.1983915171285819E-2</v>
      </c>
      <c r="N554" s="53">
        <f t="shared" ca="1" si="164"/>
        <v>0</v>
      </c>
      <c r="O554" s="137">
        <f t="shared" ca="1" si="165"/>
        <v>0</v>
      </c>
      <c r="P554" s="53">
        <f t="shared" ca="1" si="166"/>
        <v>0</v>
      </c>
      <c r="Q554" s="53">
        <f t="shared" ca="1" si="167"/>
        <v>0</v>
      </c>
      <c r="R554" s="12">
        <f t="shared" ca="1" si="169"/>
        <v>2.1983915171285819E-2</v>
      </c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</row>
    <row r="555" spans="1:35">
      <c r="A555" s="12"/>
      <c r="B555" s="12"/>
      <c r="C555" s="134"/>
      <c r="D555" s="136">
        <f t="shared" si="157"/>
        <v>0</v>
      </c>
      <c r="E555" s="136">
        <f t="shared" si="157"/>
        <v>0</v>
      </c>
      <c r="F555" s="53">
        <f t="shared" si="158"/>
        <v>0</v>
      </c>
      <c r="G555" s="53">
        <f t="shared" si="158"/>
        <v>0</v>
      </c>
      <c r="H555" s="53">
        <f t="shared" si="159"/>
        <v>0</v>
      </c>
      <c r="I555" s="53">
        <f t="shared" si="160"/>
        <v>0</v>
      </c>
      <c r="J555" s="53">
        <f t="shared" si="161"/>
        <v>0</v>
      </c>
      <c r="K555" s="53">
        <f t="shared" si="162"/>
        <v>0</v>
      </c>
      <c r="L555" s="53">
        <f t="shared" si="163"/>
        <v>0</v>
      </c>
      <c r="M555" s="53">
        <f t="shared" ca="1" si="168"/>
        <v>-2.1983915171285819E-2</v>
      </c>
      <c r="N555" s="53">
        <f t="shared" ca="1" si="164"/>
        <v>0</v>
      </c>
      <c r="O555" s="137">
        <f t="shared" ca="1" si="165"/>
        <v>0</v>
      </c>
      <c r="P555" s="53">
        <f t="shared" ca="1" si="166"/>
        <v>0</v>
      </c>
      <c r="Q555" s="53">
        <f t="shared" ca="1" si="167"/>
        <v>0</v>
      </c>
      <c r="R555" s="12">
        <f t="shared" ca="1" si="169"/>
        <v>2.1983915171285819E-2</v>
      </c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</row>
    <row r="556" spans="1:35">
      <c r="A556" s="12"/>
      <c r="B556" s="12"/>
      <c r="C556" s="134"/>
      <c r="D556" s="136">
        <f t="shared" si="157"/>
        <v>0</v>
      </c>
      <c r="E556" s="136">
        <f t="shared" si="157"/>
        <v>0</v>
      </c>
      <c r="F556" s="53">
        <f t="shared" si="158"/>
        <v>0</v>
      </c>
      <c r="G556" s="53">
        <f t="shared" si="158"/>
        <v>0</v>
      </c>
      <c r="H556" s="53">
        <f t="shared" si="159"/>
        <v>0</v>
      </c>
      <c r="I556" s="53">
        <f t="shared" si="160"/>
        <v>0</v>
      </c>
      <c r="J556" s="53">
        <f t="shared" si="161"/>
        <v>0</v>
      </c>
      <c r="K556" s="53">
        <f t="shared" si="162"/>
        <v>0</v>
      </c>
      <c r="L556" s="53">
        <f t="shared" si="163"/>
        <v>0</v>
      </c>
      <c r="M556" s="53">
        <f t="shared" ca="1" si="168"/>
        <v>-2.1983915171285819E-2</v>
      </c>
      <c r="N556" s="53">
        <f t="shared" ca="1" si="164"/>
        <v>0</v>
      </c>
      <c r="O556" s="137">
        <f t="shared" ca="1" si="165"/>
        <v>0</v>
      </c>
      <c r="P556" s="53">
        <f t="shared" ca="1" si="166"/>
        <v>0</v>
      </c>
      <c r="Q556" s="53">
        <f t="shared" ca="1" si="167"/>
        <v>0</v>
      </c>
      <c r="R556" s="12">
        <f t="shared" ca="1" si="169"/>
        <v>2.1983915171285819E-2</v>
      </c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</row>
    <row r="557" spans="1:35">
      <c r="A557" s="12"/>
      <c r="B557" s="12"/>
      <c r="C557" s="134"/>
      <c r="D557" s="136">
        <f t="shared" si="157"/>
        <v>0</v>
      </c>
      <c r="E557" s="136">
        <f t="shared" si="157"/>
        <v>0</v>
      </c>
      <c r="F557" s="53">
        <f t="shared" si="158"/>
        <v>0</v>
      </c>
      <c r="G557" s="53">
        <f t="shared" si="158"/>
        <v>0</v>
      </c>
      <c r="H557" s="53">
        <f t="shared" si="159"/>
        <v>0</v>
      </c>
      <c r="I557" s="53">
        <f t="shared" si="160"/>
        <v>0</v>
      </c>
      <c r="J557" s="53">
        <f t="shared" si="161"/>
        <v>0</v>
      </c>
      <c r="K557" s="53">
        <f t="shared" si="162"/>
        <v>0</v>
      </c>
      <c r="L557" s="53">
        <f t="shared" si="163"/>
        <v>0</v>
      </c>
      <c r="M557" s="53">
        <f t="shared" ca="1" si="168"/>
        <v>-2.1983915171285819E-2</v>
      </c>
      <c r="N557" s="53">
        <f t="shared" ca="1" si="164"/>
        <v>0</v>
      </c>
      <c r="O557" s="137">
        <f t="shared" ca="1" si="165"/>
        <v>0</v>
      </c>
      <c r="P557" s="53">
        <f t="shared" ca="1" si="166"/>
        <v>0</v>
      </c>
      <c r="Q557" s="53">
        <f t="shared" ca="1" si="167"/>
        <v>0</v>
      </c>
      <c r="R557" s="12">
        <f t="shared" ca="1" si="169"/>
        <v>2.1983915171285819E-2</v>
      </c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</row>
    <row r="558" spans="1:35">
      <c r="A558" s="12"/>
      <c r="B558" s="12"/>
      <c r="C558" s="134"/>
      <c r="D558" s="136">
        <f t="shared" si="157"/>
        <v>0</v>
      </c>
      <c r="E558" s="136">
        <f t="shared" si="157"/>
        <v>0</v>
      </c>
      <c r="F558" s="53">
        <f t="shared" si="158"/>
        <v>0</v>
      </c>
      <c r="G558" s="53">
        <f t="shared" si="158"/>
        <v>0</v>
      </c>
      <c r="H558" s="53">
        <f t="shared" si="159"/>
        <v>0</v>
      </c>
      <c r="I558" s="53">
        <f t="shared" si="160"/>
        <v>0</v>
      </c>
      <c r="J558" s="53">
        <f t="shared" si="161"/>
        <v>0</v>
      </c>
      <c r="K558" s="53">
        <f t="shared" si="162"/>
        <v>0</v>
      </c>
      <c r="L558" s="53">
        <f t="shared" si="163"/>
        <v>0</v>
      </c>
      <c r="M558" s="53">
        <f t="shared" ca="1" si="168"/>
        <v>-2.1983915171285819E-2</v>
      </c>
      <c r="N558" s="53">
        <f t="shared" ca="1" si="164"/>
        <v>0</v>
      </c>
      <c r="O558" s="137">
        <f t="shared" ca="1" si="165"/>
        <v>0</v>
      </c>
      <c r="P558" s="53">
        <f t="shared" ca="1" si="166"/>
        <v>0</v>
      </c>
      <c r="Q558" s="53">
        <f t="shared" ca="1" si="167"/>
        <v>0</v>
      </c>
      <c r="R558" s="12">
        <f t="shared" ca="1" si="169"/>
        <v>2.1983915171285819E-2</v>
      </c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</row>
    <row r="559" spans="1:35">
      <c r="A559" s="12"/>
      <c r="B559" s="12"/>
      <c r="C559" s="134"/>
      <c r="D559" s="136">
        <f t="shared" si="157"/>
        <v>0</v>
      </c>
      <c r="E559" s="136">
        <f t="shared" si="157"/>
        <v>0</v>
      </c>
      <c r="F559" s="53">
        <f t="shared" si="158"/>
        <v>0</v>
      </c>
      <c r="G559" s="53">
        <f t="shared" si="158"/>
        <v>0</v>
      </c>
      <c r="H559" s="53">
        <f t="shared" si="159"/>
        <v>0</v>
      </c>
      <c r="I559" s="53">
        <f t="shared" si="160"/>
        <v>0</v>
      </c>
      <c r="J559" s="53">
        <f t="shared" si="161"/>
        <v>0</v>
      </c>
      <c r="K559" s="53">
        <f t="shared" si="162"/>
        <v>0</v>
      </c>
      <c r="L559" s="53">
        <f t="shared" si="163"/>
        <v>0</v>
      </c>
      <c r="M559" s="53">
        <f t="shared" ca="1" si="168"/>
        <v>-2.1983915171285819E-2</v>
      </c>
      <c r="N559" s="53">
        <f t="shared" ca="1" si="164"/>
        <v>0</v>
      </c>
      <c r="O559" s="137">
        <f t="shared" ca="1" si="165"/>
        <v>0</v>
      </c>
      <c r="P559" s="53">
        <f t="shared" ca="1" si="166"/>
        <v>0</v>
      </c>
      <c r="Q559" s="53">
        <f t="shared" ca="1" si="167"/>
        <v>0</v>
      </c>
      <c r="R559" s="12">
        <f t="shared" ca="1" si="169"/>
        <v>2.1983915171285819E-2</v>
      </c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</row>
    <row r="560" spans="1:35">
      <c r="A560" s="12"/>
      <c r="B560" s="12"/>
      <c r="C560" s="134"/>
      <c r="D560" s="136">
        <f t="shared" si="157"/>
        <v>0</v>
      </c>
      <c r="E560" s="136">
        <f t="shared" si="157"/>
        <v>0</v>
      </c>
      <c r="F560" s="53">
        <f t="shared" si="158"/>
        <v>0</v>
      </c>
      <c r="G560" s="53">
        <f t="shared" si="158"/>
        <v>0</v>
      </c>
      <c r="H560" s="53">
        <f t="shared" si="159"/>
        <v>0</v>
      </c>
      <c r="I560" s="53">
        <f t="shared" si="160"/>
        <v>0</v>
      </c>
      <c r="J560" s="53">
        <f t="shared" si="161"/>
        <v>0</v>
      </c>
      <c r="K560" s="53">
        <f t="shared" si="162"/>
        <v>0</v>
      </c>
      <c r="L560" s="53">
        <f t="shared" si="163"/>
        <v>0</v>
      </c>
      <c r="M560" s="53">
        <f t="shared" ca="1" si="168"/>
        <v>-2.1983915171285819E-2</v>
      </c>
      <c r="N560" s="53">
        <f t="shared" ca="1" si="164"/>
        <v>0</v>
      </c>
      <c r="O560" s="137">
        <f t="shared" ca="1" si="165"/>
        <v>0</v>
      </c>
      <c r="P560" s="53">
        <f t="shared" ca="1" si="166"/>
        <v>0</v>
      </c>
      <c r="Q560" s="53">
        <f t="shared" ca="1" si="167"/>
        <v>0</v>
      </c>
      <c r="R560" s="12">
        <f t="shared" ca="1" si="169"/>
        <v>2.1983915171285819E-2</v>
      </c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</row>
    <row r="561" spans="1:35">
      <c r="A561" s="12"/>
      <c r="B561" s="12"/>
      <c r="C561" s="134"/>
      <c r="D561" s="136">
        <f t="shared" si="157"/>
        <v>0</v>
      </c>
      <c r="E561" s="136">
        <f t="shared" si="157"/>
        <v>0</v>
      </c>
      <c r="F561" s="53">
        <f t="shared" si="158"/>
        <v>0</v>
      </c>
      <c r="G561" s="53">
        <f t="shared" si="158"/>
        <v>0</v>
      </c>
      <c r="H561" s="53">
        <f t="shared" si="159"/>
        <v>0</v>
      </c>
      <c r="I561" s="53">
        <f t="shared" si="160"/>
        <v>0</v>
      </c>
      <c r="J561" s="53">
        <f t="shared" si="161"/>
        <v>0</v>
      </c>
      <c r="K561" s="53">
        <f t="shared" si="162"/>
        <v>0</v>
      </c>
      <c r="L561" s="53">
        <f t="shared" si="163"/>
        <v>0</v>
      </c>
      <c r="M561" s="53">
        <f t="shared" ca="1" si="168"/>
        <v>-2.1983915171285819E-2</v>
      </c>
      <c r="N561" s="53">
        <f t="shared" ca="1" si="164"/>
        <v>0</v>
      </c>
      <c r="O561" s="137">
        <f t="shared" ca="1" si="165"/>
        <v>0</v>
      </c>
      <c r="P561" s="53">
        <f t="shared" ca="1" si="166"/>
        <v>0</v>
      </c>
      <c r="Q561" s="53">
        <f t="shared" ca="1" si="167"/>
        <v>0</v>
      </c>
      <c r="R561" s="12">
        <f t="shared" ca="1" si="169"/>
        <v>2.1983915171285819E-2</v>
      </c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</row>
    <row r="562" spans="1:35">
      <c r="A562" s="12"/>
      <c r="B562" s="12"/>
      <c r="C562" s="134"/>
      <c r="D562" s="136">
        <f t="shared" si="157"/>
        <v>0</v>
      </c>
      <c r="E562" s="136">
        <f t="shared" si="157"/>
        <v>0</v>
      </c>
      <c r="F562" s="53">
        <f t="shared" si="158"/>
        <v>0</v>
      </c>
      <c r="G562" s="53">
        <f t="shared" si="158"/>
        <v>0</v>
      </c>
      <c r="H562" s="53">
        <f t="shared" si="159"/>
        <v>0</v>
      </c>
      <c r="I562" s="53">
        <f t="shared" si="160"/>
        <v>0</v>
      </c>
      <c r="J562" s="53">
        <f t="shared" si="161"/>
        <v>0</v>
      </c>
      <c r="K562" s="53">
        <f t="shared" si="162"/>
        <v>0</v>
      </c>
      <c r="L562" s="53">
        <f t="shared" si="163"/>
        <v>0</v>
      </c>
      <c r="M562" s="53">
        <f t="shared" ca="1" si="168"/>
        <v>-2.1983915171285819E-2</v>
      </c>
      <c r="N562" s="53">
        <f t="shared" ca="1" si="164"/>
        <v>0</v>
      </c>
      <c r="O562" s="137">
        <f t="shared" ca="1" si="165"/>
        <v>0</v>
      </c>
      <c r="P562" s="53">
        <f t="shared" ca="1" si="166"/>
        <v>0</v>
      </c>
      <c r="Q562" s="53">
        <f t="shared" ca="1" si="167"/>
        <v>0</v>
      </c>
      <c r="R562" s="12">
        <f t="shared" ca="1" si="169"/>
        <v>2.1983915171285819E-2</v>
      </c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</row>
    <row r="563" spans="1:35">
      <c r="A563" s="12"/>
      <c r="B563" s="12"/>
      <c r="C563" s="134"/>
      <c r="D563" s="136">
        <f t="shared" si="157"/>
        <v>0</v>
      </c>
      <c r="E563" s="136">
        <f t="shared" si="157"/>
        <v>0</v>
      </c>
      <c r="F563" s="53">
        <f t="shared" si="158"/>
        <v>0</v>
      </c>
      <c r="G563" s="53">
        <f t="shared" si="158"/>
        <v>0</v>
      </c>
      <c r="H563" s="53">
        <f t="shared" si="159"/>
        <v>0</v>
      </c>
      <c r="I563" s="53">
        <f t="shared" si="160"/>
        <v>0</v>
      </c>
      <c r="J563" s="53">
        <f t="shared" si="161"/>
        <v>0</v>
      </c>
      <c r="K563" s="53">
        <f t="shared" si="162"/>
        <v>0</v>
      </c>
      <c r="L563" s="53">
        <f t="shared" si="163"/>
        <v>0</v>
      </c>
      <c r="M563" s="53">
        <f t="shared" ca="1" si="168"/>
        <v>-2.1983915171285819E-2</v>
      </c>
      <c r="N563" s="53">
        <f t="shared" ca="1" si="164"/>
        <v>0</v>
      </c>
      <c r="O563" s="137">
        <f t="shared" ca="1" si="165"/>
        <v>0</v>
      </c>
      <c r="P563" s="53">
        <f t="shared" ca="1" si="166"/>
        <v>0</v>
      </c>
      <c r="Q563" s="53">
        <f t="shared" ca="1" si="167"/>
        <v>0</v>
      </c>
      <c r="R563" s="12">
        <f t="shared" ca="1" si="169"/>
        <v>2.1983915171285819E-2</v>
      </c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</row>
    <row r="564" spans="1:35">
      <c r="A564" s="12"/>
      <c r="B564" s="12"/>
      <c r="C564" s="134"/>
      <c r="D564" s="136">
        <f t="shared" si="157"/>
        <v>0</v>
      </c>
      <c r="E564" s="136">
        <f t="shared" si="157"/>
        <v>0</v>
      </c>
      <c r="F564" s="53">
        <f t="shared" si="158"/>
        <v>0</v>
      </c>
      <c r="G564" s="53">
        <f t="shared" si="158"/>
        <v>0</v>
      </c>
      <c r="H564" s="53">
        <f t="shared" si="159"/>
        <v>0</v>
      </c>
      <c r="I564" s="53">
        <f t="shared" si="160"/>
        <v>0</v>
      </c>
      <c r="J564" s="53">
        <f t="shared" si="161"/>
        <v>0</v>
      </c>
      <c r="K564" s="53">
        <f t="shared" si="162"/>
        <v>0</v>
      </c>
      <c r="L564" s="53">
        <f t="shared" si="163"/>
        <v>0</v>
      </c>
      <c r="M564" s="53">
        <f t="shared" ca="1" si="168"/>
        <v>-2.1983915171285819E-2</v>
      </c>
      <c r="N564" s="53">
        <f t="shared" ca="1" si="164"/>
        <v>0</v>
      </c>
      <c r="O564" s="137">
        <f t="shared" ca="1" si="165"/>
        <v>0</v>
      </c>
      <c r="P564" s="53">
        <f t="shared" ca="1" si="166"/>
        <v>0</v>
      </c>
      <c r="Q564" s="53">
        <f t="shared" ca="1" si="167"/>
        <v>0</v>
      </c>
      <c r="R564" s="12">
        <f t="shared" ca="1" si="169"/>
        <v>2.1983915171285819E-2</v>
      </c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</row>
    <row r="565" spans="1:35">
      <c r="A565" s="12"/>
      <c r="B565" s="12"/>
      <c r="C565" s="134"/>
      <c r="D565" s="136">
        <f t="shared" si="157"/>
        <v>0</v>
      </c>
      <c r="E565" s="136">
        <f t="shared" si="157"/>
        <v>0</v>
      </c>
      <c r="F565" s="53">
        <f t="shared" si="158"/>
        <v>0</v>
      </c>
      <c r="G565" s="53">
        <f t="shared" si="158"/>
        <v>0</v>
      </c>
      <c r="H565" s="53">
        <f t="shared" si="159"/>
        <v>0</v>
      </c>
      <c r="I565" s="53">
        <f t="shared" si="160"/>
        <v>0</v>
      </c>
      <c r="J565" s="53">
        <f t="shared" si="161"/>
        <v>0</v>
      </c>
      <c r="K565" s="53">
        <f t="shared" si="162"/>
        <v>0</v>
      </c>
      <c r="L565" s="53">
        <f t="shared" si="163"/>
        <v>0</v>
      </c>
      <c r="M565" s="53">
        <f t="shared" ca="1" si="168"/>
        <v>-2.1983915171285819E-2</v>
      </c>
      <c r="N565" s="53">
        <f t="shared" ca="1" si="164"/>
        <v>0</v>
      </c>
      <c r="O565" s="137">
        <f t="shared" ca="1" si="165"/>
        <v>0</v>
      </c>
      <c r="P565" s="53">
        <f t="shared" ca="1" si="166"/>
        <v>0</v>
      </c>
      <c r="Q565" s="53">
        <f t="shared" ca="1" si="167"/>
        <v>0</v>
      </c>
      <c r="R565" s="12">
        <f t="shared" ca="1" si="169"/>
        <v>2.1983915171285819E-2</v>
      </c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</row>
    <row r="566" spans="1:35">
      <c r="A566" s="12"/>
      <c r="B566" s="12"/>
      <c r="C566" s="134"/>
      <c r="D566" s="136">
        <f t="shared" si="157"/>
        <v>0</v>
      </c>
      <c r="E566" s="136">
        <f t="shared" si="157"/>
        <v>0</v>
      </c>
      <c r="F566" s="53">
        <f t="shared" si="158"/>
        <v>0</v>
      </c>
      <c r="G566" s="53">
        <f t="shared" si="158"/>
        <v>0</v>
      </c>
      <c r="H566" s="53">
        <f t="shared" si="159"/>
        <v>0</v>
      </c>
      <c r="I566" s="53">
        <f t="shared" si="160"/>
        <v>0</v>
      </c>
      <c r="J566" s="53">
        <f t="shared" si="161"/>
        <v>0</v>
      </c>
      <c r="K566" s="53">
        <f t="shared" si="162"/>
        <v>0</v>
      </c>
      <c r="L566" s="53">
        <f t="shared" si="163"/>
        <v>0</v>
      </c>
      <c r="M566" s="53">
        <f t="shared" ca="1" si="168"/>
        <v>-2.1983915171285819E-2</v>
      </c>
      <c r="N566" s="53">
        <f t="shared" ca="1" si="164"/>
        <v>0</v>
      </c>
      <c r="O566" s="137">
        <f t="shared" ca="1" si="165"/>
        <v>0</v>
      </c>
      <c r="P566" s="53">
        <f t="shared" ca="1" si="166"/>
        <v>0</v>
      </c>
      <c r="Q566" s="53">
        <f t="shared" ca="1" si="167"/>
        <v>0</v>
      </c>
      <c r="R566" s="12">
        <f t="shared" ca="1" si="169"/>
        <v>2.1983915171285819E-2</v>
      </c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</row>
    <row r="567" spans="1:35">
      <c r="A567" s="12"/>
      <c r="B567" s="12"/>
      <c r="C567" s="134"/>
      <c r="D567" s="136">
        <f t="shared" si="157"/>
        <v>0</v>
      </c>
      <c r="E567" s="136">
        <f t="shared" si="157"/>
        <v>0</v>
      </c>
      <c r="F567" s="53">
        <f t="shared" si="158"/>
        <v>0</v>
      </c>
      <c r="G567" s="53">
        <f t="shared" si="158"/>
        <v>0</v>
      </c>
      <c r="H567" s="53">
        <f t="shared" si="159"/>
        <v>0</v>
      </c>
      <c r="I567" s="53">
        <f t="shared" si="160"/>
        <v>0</v>
      </c>
      <c r="J567" s="53">
        <f t="shared" si="161"/>
        <v>0</v>
      </c>
      <c r="K567" s="53">
        <f t="shared" si="162"/>
        <v>0</v>
      </c>
      <c r="L567" s="53">
        <f t="shared" si="163"/>
        <v>0</v>
      </c>
      <c r="M567" s="53">
        <f t="shared" ca="1" si="168"/>
        <v>-2.1983915171285819E-2</v>
      </c>
      <c r="N567" s="53">
        <f t="shared" ca="1" si="164"/>
        <v>0</v>
      </c>
      <c r="O567" s="137">
        <f t="shared" ca="1" si="165"/>
        <v>0</v>
      </c>
      <c r="P567" s="53">
        <f t="shared" ca="1" si="166"/>
        <v>0</v>
      </c>
      <c r="Q567" s="53">
        <f t="shared" ca="1" si="167"/>
        <v>0</v>
      </c>
      <c r="R567" s="12">
        <f t="shared" ca="1" si="169"/>
        <v>2.1983915171285819E-2</v>
      </c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</row>
    <row r="568" spans="1:35">
      <c r="A568" s="12"/>
      <c r="B568" s="12"/>
      <c r="C568" s="134"/>
      <c r="D568" s="136">
        <f t="shared" si="157"/>
        <v>0</v>
      </c>
      <c r="E568" s="136">
        <f t="shared" si="157"/>
        <v>0</v>
      </c>
      <c r="F568" s="53">
        <f t="shared" si="158"/>
        <v>0</v>
      </c>
      <c r="G568" s="53">
        <f t="shared" si="158"/>
        <v>0</v>
      </c>
      <c r="H568" s="53">
        <f t="shared" si="159"/>
        <v>0</v>
      </c>
      <c r="I568" s="53">
        <f t="shared" si="160"/>
        <v>0</v>
      </c>
      <c r="J568" s="53">
        <f t="shared" si="161"/>
        <v>0</v>
      </c>
      <c r="K568" s="53">
        <f t="shared" si="162"/>
        <v>0</v>
      </c>
      <c r="L568" s="53">
        <f t="shared" si="163"/>
        <v>0</v>
      </c>
      <c r="M568" s="53">
        <f t="shared" ca="1" si="168"/>
        <v>-2.1983915171285819E-2</v>
      </c>
      <c r="N568" s="53">
        <f t="shared" ca="1" si="164"/>
        <v>0</v>
      </c>
      <c r="O568" s="137">
        <f t="shared" ca="1" si="165"/>
        <v>0</v>
      </c>
      <c r="P568" s="53">
        <f t="shared" ca="1" si="166"/>
        <v>0</v>
      </c>
      <c r="Q568" s="53">
        <f t="shared" ca="1" si="167"/>
        <v>0</v>
      </c>
      <c r="R568" s="12">
        <f t="shared" ca="1" si="169"/>
        <v>2.1983915171285819E-2</v>
      </c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</row>
    <row r="569" spans="1:35">
      <c r="A569" s="12"/>
      <c r="B569" s="12"/>
      <c r="C569" s="134"/>
      <c r="D569" s="136">
        <f t="shared" si="157"/>
        <v>0</v>
      </c>
      <c r="E569" s="136">
        <f t="shared" si="157"/>
        <v>0</v>
      </c>
      <c r="F569" s="53">
        <f t="shared" si="158"/>
        <v>0</v>
      </c>
      <c r="G569" s="53">
        <f t="shared" si="158"/>
        <v>0</v>
      </c>
      <c r="H569" s="53">
        <f t="shared" si="159"/>
        <v>0</v>
      </c>
      <c r="I569" s="53">
        <f t="shared" si="160"/>
        <v>0</v>
      </c>
      <c r="J569" s="53">
        <f t="shared" si="161"/>
        <v>0</v>
      </c>
      <c r="K569" s="53">
        <f t="shared" si="162"/>
        <v>0</v>
      </c>
      <c r="L569" s="53">
        <f t="shared" si="163"/>
        <v>0</v>
      </c>
      <c r="M569" s="53">
        <f t="shared" ca="1" si="168"/>
        <v>-2.1983915171285819E-2</v>
      </c>
      <c r="N569" s="53">
        <f t="shared" ca="1" si="164"/>
        <v>0</v>
      </c>
      <c r="O569" s="137">
        <f t="shared" ca="1" si="165"/>
        <v>0</v>
      </c>
      <c r="P569" s="53">
        <f t="shared" ca="1" si="166"/>
        <v>0</v>
      </c>
      <c r="Q569" s="53">
        <f t="shared" ca="1" si="167"/>
        <v>0</v>
      </c>
      <c r="R569" s="12">
        <f t="shared" ca="1" si="169"/>
        <v>2.1983915171285819E-2</v>
      </c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</row>
    <row r="570" spans="1:35">
      <c r="A570" s="12"/>
      <c r="B570" s="12"/>
      <c r="C570" s="134"/>
      <c r="D570" s="136">
        <f t="shared" si="157"/>
        <v>0</v>
      </c>
      <c r="E570" s="136">
        <f t="shared" si="157"/>
        <v>0</v>
      </c>
      <c r="F570" s="53">
        <f t="shared" si="158"/>
        <v>0</v>
      </c>
      <c r="G570" s="53">
        <f t="shared" si="158"/>
        <v>0</v>
      </c>
      <c r="H570" s="53">
        <f t="shared" si="159"/>
        <v>0</v>
      </c>
      <c r="I570" s="53">
        <f t="shared" si="160"/>
        <v>0</v>
      </c>
      <c r="J570" s="53">
        <f t="shared" si="161"/>
        <v>0</v>
      </c>
      <c r="K570" s="53">
        <f t="shared" si="162"/>
        <v>0</v>
      </c>
      <c r="L570" s="53">
        <f t="shared" si="163"/>
        <v>0</v>
      </c>
      <c r="M570" s="53">
        <f t="shared" ca="1" si="168"/>
        <v>-2.1983915171285819E-2</v>
      </c>
      <c r="N570" s="53">
        <f t="shared" ca="1" si="164"/>
        <v>0</v>
      </c>
      <c r="O570" s="137">
        <f t="shared" ca="1" si="165"/>
        <v>0</v>
      </c>
      <c r="P570" s="53">
        <f t="shared" ca="1" si="166"/>
        <v>0</v>
      </c>
      <c r="Q570" s="53">
        <f t="shared" ca="1" si="167"/>
        <v>0</v>
      </c>
      <c r="R570" s="12">
        <f t="shared" ca="1" si="169"/>
        <v>2.1983915171285819E-2</v>
      </c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</row>
    <row r="571" spans="1:35">
      <c r="A571" s="12"/>
      <c r="B571" s="12"/>
      <c r="C571" s="134"/>
      <c r="D571" s="136">
        <f t="shared" si="157"/>
        <v>0</v>
      </c>
      <c r="E571" s="136">
        <f t="shared" si="157"/>
        <v>0</v>
      </c>
      <c r="F571" s="53">
        <f t="shared" si="158"/>
        <v>0</v>
      </c>
      <c r="G571" s="53">
        <f t="shared" si="158"/>
        <v>0</v>
      </c>
      <c r="H571" s="53">
        <f t="shared" si="159"/>
        <v>0</v>
      </c>
      <c r="I571" s="53">
        <f t="shared" si="160"/>
        <v>0</v>
      </c>
      <c r="J571" s="53">
        <f t="shared" si="161"/>
        <v>0</v>
      </c>
      <c r="K571" s="53">
        <f t="shared" si="162"/>
        <v>0</v>
      </c>
      <c r="L571" s="53">
        <f t="shared" si="163"/>
        <v>0</v>
      </c>
      <c r="M571" s="53">
        <f t="shared" ca="1" si="168"/>
        <v>-2.1983915171285819E-2</v>
      </c>
      <c r="N571" s="53">
        <f t="shared" ca="1" si="164"/>
        <v>0</v>
      </c>
      <c r="O571" s="137">
        <f t="shared" ca="1" si="165"/>
        <v>0</v>
      </c>
      <c r="P571" s="53">
        <f t="shared" ca="1" si="166"/>
        <v>0</v>
      </c>
      <c r="Q571" s="53">
        <f t="shared" ca="1" si="167"/>
        <v>0</v>
      </c>
      <c r="R571" s="12">
        <f t="shared" ca="1" si="169"/>
        <v>2.1983915171285819E-2</v>
      </c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</row>
    <row r="572" spans="1:35">
      <c r="A572" s="12"/>
      <c r="B572" s="12"/>
      <c r="C572" s="134"/>
      <c r="D572" s="136">
        <f t="shared" si="157"/>
        <v>0</v>
      </c>
      <c r="E572" s="136">
        <f t="shared" si="157"/>
        <v>0</v>
      </c>
      <c r="F572" s="53">
        <f t="shared" si="158"/>
        <v>0</v>
      </c>
      <c r="G572" s="53">
        <f t="shared" si="158"/>
        <v>0</v>
      </c>
      <c r="H572" s="53">
        <f t="shared" si="159"/>
        <v>0</v>
      </c>
      <c r="I572" s="53">
        <f t="shared" si="160"/>
        <v>0</v>
      </c>
      <c r="J572" s="53">
        <f t="shared" si="161"/>
        <v>0</v>
      </c>
      <c r="K572" s="53">
        <f t="shared" si="162"/>
        <v>0</v>
      </c>
      <c r="L572" s="53">
        <f t="shared" si="163"/>
        <v>0</v>
      </c>
      <c r="M572" s="53">
        <f t="shared" ca="1" si="168"/>
        <v>-2.1983915171285819E-2</v>
      </c>
      <c r="N572" s="53">
        <f t="shared" ca="1" si="164"/>
        <v>0</v>
      </c>
      <c r="O572" s="137">
        <f t="shared" ca="1" si="165"/>
        <v>0</v>
      </c>
      <c r="P572" s="53">
        <f t="shared" ca="1" si="166"/>
        <v>0</v>
      </c>
      <c r="Q572" s="53">
        <f t="shared" ca="1" si="167"/>
        <v>0</v>
      </c>
      <c r="R572" s="12">
        <f t="shared" ca="1" si="169"/>
        <v>2.1983915171285819E-2</v>
      </c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</row>
    <row r="573" spans="1:35">
      <c r="A573" s="12"/>
      <c r="B573" s="12"/>
      <c r="C573" s="134"/>
      <c r="D573" s="136">
        <f t="shared" si="157"/>
        <v>0</v>
      </c>
      <c r="E573" s="136">
        <f t="shared" si="157"/>
        <v>0</v>
      </c>
      <c r="F573" s="53">
        <f t="shared" si="158"/>
        <v>0</v>
      </c>
      <c r="G573" s="53">
        <f t="shared" si="158"/>
        <v>0</v>
      </c>
      <c r="H573" s="53">
        <f t="shared" si="159"/>
        <v>0</v>
      </c>
      <c r="I573" s="53">
        <f t="shared" si="160"/>
        <v>0</v>
      </c>
      <c r="J573" s="53">
        <f t="shared" si="161"/>
        <v>0</v>
      </c>
      <c r="K573" s="53">
        <f t="shared" si="162"/>
        <v>0</v>
      </c>
      <c r="L573" s="53">
        <f t="shared" si="163"/>
        <v>0</v>
      </c>
      <c r="M573" s="53">
        <f t="shared" ca="1" si="168"/>
        <v>-2.1983915171285819E-2</v>
      </c>
      <c r="N573" s="53">
        <f t="shared" ca="1" si="164"/>
        <v>0</v>
      </c>
      <c r="O573" s="137">
        <f t="shared" ca="1" si="165"/>
        <v>0</v>
      </c>
      <c r="P573" s="53">
        <f t="shared" ca="1" si="166"/>
        <v>0</v>
      </c>
      <c r="Q573" s="53">
        <f t="shared" ca="1" si="167"/>
        <v>0</v>
      </c>
      <c r="R573" s="12">
        <f t="shared" ca="1" si="169"/>
        <v>2.1983915171285819E-2</v>
      </c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</row>
    <row r="574" spans="1:35">
      <c r="A574" s="12"/>
      <c r="B574" s="12"/>
      <c r="C574" s="134"/>
      <c r="D574" s="136">
        <f t="shared" si="157"/>
        <v>0</v>
      </c>
      <c r="E574" s="136">
        <f t="shared" si="157"/>
        <v>0</v>
      </c>
      <c r="F574" s="53">
        <f t="shared" si="158"/>
        <v>0</v>
      </c>
      <c r="G574" s="53">
        <f t="shared" si="158"/>
        <v>0</v>
      </c>
      <c r="H574" s="53">
        <f t="shared" si="159"/>
        <v>0</v>
      </c>
      <c r="I574" s="53">
        <f t="shared" si="160"/>
        <v>0</v>
      </c>
      <c r="J574" s="53">
        <f t="shared" si="161"/>
        <v>0</v>
      </c>
      <c r="K574" s="53">
        <f t="shared" si="162"/>
        <v>0</v>
      </c>
      <c r="L574" s="53">
        <f t="shared" si="163"/>
        <v>0</v>
      </c>
      <c r="M574" s="53">
        <f t="shared" ca="1" si="168"/>
        <v>-2.1983915171285819E-2</v>
      </c>
      <c r="N574" s="53">
        <f t="shared" ca="1" si="164"/>
        <v>0</v>
      </c>
      <c r="O574" s="137">
        <f t="shared" ca="1" si="165"/>
        <v>0</v>
      </c>
      <c r="P574" s="53">
        <f t="shared" ca="1" si="166"/>
        <v>0</v>
      </c>
      <c r="Q574" s="53">
        <f t="shared" ca="1" si="167"/>
        <v>0</v>
      </c>
      <c r="R574" s="12">
        <f t="shared" ca="1" si="169"/>
        <v>2.1983915171285819E-2</v>
      </c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</row>
    <row r="575" spans="1:35">
      <c r="A575" s="12"/>
      <c r="B575" s="12"/>
      <c r="C575" s="134"/>
      <c r="D575" s="136">
        <f t="shared" si="157"/>
        <v>0</v>
      </c>
      <c r="E575" s="136">
        <f t="shared" si="157"/>
        <v>0</v>
      </c>
      <c r="F575" s="53">
        <f t="shared" si="158"/>
        <v>0</v>
      </c>
      <c r="G575" s="53">
        <f t="shared" si="158"/>
        <v>0</v>
      </c>
      <c r="H575" s="53">
        <f t="shared" si="159"/>
        <v>0</v>
      </c>
      <c r="I575" s="53">
        <f t="shared" si="160"/>
        <v>0</v>
      </c>
      <c r="J575" s="53">
        <f t="shared" si="161"/>
        <v>0</v>
      </c>
      <c r="K575" s="53">
        <f t="shared" si="162"/>
        <v>0</v>
      </c>
      <c r="L575" s="53">
        <f t="shared" si="163"/>
        <v>0</v>
      </c>
      <c r="M575" s="53">
        <f t="shared" ca="1" si="168"/>
        <v>-2.1983915171285819E-2</v>
      </c>
      <c r="N575" s="53">
        <f t="shared" ca="1" si="164"/>
        <v>0</v>
      </c>
      <c r="O575" s="137">
        <f t="shared" ca="1" si="165"/>
        <v>0</v>
      </c>
      <c r="P575" s="53">
        <f t="shared" ca="1" si="166"/>
        <v>0</v>
      </c>
      <c r="Q575" s="53">
        <f t="shared" ca="1" si="167"/>
        <v>0</v>
      </c>
      <c r="R575" s="12">
        <f t="shared" ca="1" si="169"/>
        <v>2.1983915171285819E-2</v>
      </c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</row>
    <row r="576" spans="1:35">
      <c r="A576" s="12"/>
      <c r="B576" s="12"/>
      <c r="C576" s="134"/>
      <c r="D576" s="136">
        <f t="shared" si="157"/>
        <v>0</v>
      </c>
      <c r="E576" s="136">
        <f t="shared" si="157"/>
        <v>0</v>
      </c>
      <c r="F576" s="53">
        <f t="shared" si="158"/>
        <v>0</v>
      </c>
      <c r="G576" s="53">
        <f t="shared" si="158"/>
        <v>0</v>
      </c>
      <c r="H576" s="53">
        <f t="shared" si="159"/>
        <v>0</v>
      </c>
      <c r="I576" s="53">
        <f t="shared" si="160"/>
        <v>0</v>
      </c>
      <c r="J576" s="53">
        <f t="shared" si="161"/>
        <v>0</v>
      </c>
      <c r="K576" s="53">
        <f t="shared" si="162"/>
        <v>0</v>
      </c>
      <c r="L576" s="53">
        <f t="shared" si="163"/>
        <v>0</v>
      </c>
      <c r="M576" s="53">
        <f t="shared" ca="1" si="168"/>
        <v>-2.1983915171285819E-2</v>
      </c>
      <c r="N576" s="53">
        <f t="shared" ca="1" si="164"/>
        <v>0</v>
      </c>
      <c r="O576" s="137">
        <f t="shared" ca="1" si="165"/>
        <v>0</v>
      </c>
      <c r="P576" s="53">
        <f t="shared" ca="1" si="166"/>
        <v>0</v>
      </c>
      <c r="Q576" s="53">
        <f t="shared" ca="1" si="167"/>
        <v>0</v>
      </c>
      <c r="R576" s="12">
        <f t="shared" ca="1" si="169"/>
        <v>2.1983915171285819E-2</v>
      </c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</row>
    <row r="577" spans="1:35">
      <c r="A577" s="12"/>
      <c r="B577" s="12"/>
      <c r="C577" s="134"/>
      <c r="D577" s="136">
        <f t="shared" si="157"/>
        <v>0</v>
      </c>
      <c r="E577" s="136">
        <f t="shared" si="157"/>
        <v>0</v>
      </c>
      <c r="F577" s="53">
        <f t="shared" si="158"/>
        <v>0</v>
      </c>
      <c r="G577" s="53">
        <f t="shared" si="158"/>
        <v>0</v>
      </c>
      <c r="H577" s="53">
        <f t="shared" si="159"/>
        <v>0</v>
      </c>
      <c r="I577" s="53">
        <f t="shared" si="160"/>
        <v>0</v>
      </c>
      <c r="J577" s="53">
        <f t="shared" si="161"/>
        <v>0</v>
      </c>
      <c r="K577" s="53">
        <f t="shared" si="162"/>
        <v>0</v>
      </c>
      <c r="L577" s="53">
        <f t="shared" si="163"/>
        <v>0</v>
      </c>
      <c r="M577" s="53">
        <f t="shared" ca="1" si="168"/>
        <v>-2.1983915171285819E-2</v>
      </c>
      <c r="N577" s="53">
        <f t="shared" ca="1" si="164"/>
        <v>0</v>
      </c>
      <c r="O577" s="137">
        <f t="shared" ca="1" si="165"/>
        <v>0</v>
      </c>
      <c r="P577" s="53">
        <f t="shared" ca="1" si="166"/>
        <v>0</v>
      </c>
      <c r="Q577" s="53">
        <f t="shared" ca="1" si="167"/>
        <v>0</v>
      </c>
      <c r="R577" s="12">
        <f t="shared" ca="1" si="169"/>
        <v>2.1983915171285819E-2</v>
      </c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</row>
    <row r="578" spans="1:35">
      <c r="A578" s="12"/>
      <c r="B578" s="12"/>
      <c r="C578" s="134"/>
      <c r="D578" s="136">
        <f t="shared" si="157"/>
        <v>0</v>
      </c>
      <c r="E578" s="136">
        <f t="shared" si="157"/>
        <v>0</v>
      </c>
      <c r="F578" s="53">
        <f t="shared" si="158"/>
        <v>0</v>
      </c>
      <c r="G578" s="53">
        <f t="shared" si="158"/>
        <v>0</v>
      </c>
      <c r="H578" s="53">
        <f t="shared" si="159"/>
        <v>0</v>
      </c>
      <c r="I578" s="53">
        <f t="shared" si="160"/>
        <v>0</v>
      </c>
      <c r="J578" s="53">
        <f t="shared" si="161"/>
        <v>0</v>
      </c>
      <c r="K578" s="53">
        <f t="shared" si="162"/>
        <v>0</v>
      </c>
      <c r="L578" s="53">
        <f t="shared" si="163"/>
        <v>0</v>
      </c>
      <c r="M578" s="53">
        <f t="shared" ca="1" si="168"/>
        <v>-2.1983915171285819E-2</v>
      </c>
      <c r="N578" s="53">
        <f t="shared" ca="1" si="164"/>
        <v>0</v>
      </c>
      <c r="O578" s="137">
        <f t="shared" ca="1" si="165"/>
        <v>0</v>
      </c>
      <c r="P578" s="53">
        <f t="shared" ca="1" si="166"/>
        <v>0</v>
      </c>
      <c r="Q578" s="53">
        <f t="shared" ca="1" si="167"/>
        <v>0</v>
      </c>
      <c r="R578" s="12">
        <f t="shared" ca="1" si="169"/>
        <v>2.1983915171285819E-2</v>
      </c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</row>
    <row r="579" spans="1:35">
      <c r="A579" s="12"/>
      <c r="B579" s="12"/>
      <c r="C579" s="134"/>
      <c r="D579" s="136">
        <f t="shared" si="157"/>
        <v>0</v>
      </c>
      <c r="E579" s="136">
        <f t="shared" si="157"/>
        <v>0</v>
      </c>
      <c r="F579" s="53">
        <f t="shared" si="158"/>
        <v>0</v>
      </c>
      <c r="G579" s="53">
        <f t="shared" si="158"/>
        <v>0</v>
      </c>
      <c r="H579" s="53">
        <f t="shared" si="159"/>
        <v>0</v>
      </c>
      <c r="I579" s="53">
        <f t="shared" si="160"/>
        <v>0</v>
      </c>
      <c r="J579" s="53">
        <f t="shared" si="161"/>
        <v>0</v>
      </c>
      <c r="K579" s="53">
        <f t="shared" si="162"/>
        <v>0</v>
      </c>
      <c r="L579" s="53">
        <f t="shared" si="163"/>
        <v>0</v>
      </c>
      <c r="M579" s="53">
        <f t="shared" ca="1" si="168"/>
        <v>-2.1983915171285819E-2</v>
      </c>
      <c r="N579" s="53">
        <f t="shared" ca="1" si="164"/>
        <v>0</v>
      </c>
      <c r="O579" s="137">
        <f t="shared" ca="1" si="165"/>
        <v>0</v>
      </c>
      <c r="P579" s="53">
        <f t="shared" ca="1" si="166"/>
        <v>0</v>
      </c>
      <c r="Q579" s="53">
        <f t="shared" ca="1" si="167"/>
        <v>0</v>
      </c>
      <c r="R579" s="12">
        <f t="shared" ca="1" si="169"/>
        <v>2.1983915171285819E-2</v>
      </c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</row>
    <row r="580" spans="1:35">
      <c r="A580" s="12"/>
      <c r="B580" s="12"/>
      <c r="C580" s="134"/>
      <c r="D580" s="136">
        <f t="shared" si="157"/>
        <v>0</v>
      </c>
      <c r="E580" s="136">
        <f t="shared" si="157"/>
        <v>0</v>
      </c>
      <c r="F580" s="53">
        <f t="shared" si="158"/>
        <v>0</v>
      </c>
      <c r="G580" s="53">
        <f t="shared" si="158"/>
        <v>0</v>
      </c>
      <c r="H580" s="53">
        <f t="shared" si="159"/>
        <v>0</v>
      </c>
      <c r="I580" s="53">
        <f t="shared" si="160"/>
        <v>0</v>
      </c>
      <c r="J580" s="53">
        <f t="shared" si="161"/>
        <v>0</v>
      </c>
      <c r="K580" s="53">
        <f t="shared" si="162"/>
        <v>0</v>
      </c>
      <c r="L580" s="53">
        <f t="shared" si="163"/>
        <v>0</v>
      </c>
      <c r="M580" s="53">
        <f t="shared" ca="1" si="168"/>
        <v>-2.1983915171285819E-2</v>
      </c>
      <c r="N580" s="53">
        <f t="shared" ca="1" si="164"/>
        <v>0</v>
      </c>
      <c r="O580" s="137">
        <f t="shared" ca="1" si="165"/>
        <v>0</v>
      </c>
      <c r="P580" s="53">
        <f t="shared" ca="1" si="166"/>
        <v>0</v>
      </c>
      <c r="Q580" s="53">
        <f t="shared" ca="1" si="167"/>
        <v>0</v>
      </c>
      <c r="R580" s="12">
        <f t="shared" ca="1" si="169"/>
        <v>2.1983915171285819E-2</v>
      </c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</row>
    <row r="581" spans="1:35">
      <c r="A581" s="12"/>
      <c r="B581" s="12"/>
      <c r="C581" s="134"/>
      <c r="D581" s="136">
        <f t="shared" si="157"/>
        <v>0</v>
      </c>
      <c r="E581" s="136">
        <f t="shared" si="157"/>
        <v>0</v>
      </c>
      <c r="F581" s="53">
        <f t="shared" si="158"/>
        <v>0</v>
      </c>
      <c r="G581" s="53">
        <f t="shared" si="158"/>
        <v>0</v>
      </c>
      <c r="H581" s="53">
        <f t="shared" si="159"/>
        <v>0</v>
      </c>
      <c r="I581" s="53">
        <f t="shared" si="160"/>
        <v>0</v>
      </c>
      <c r="J581" s="53">
        <f t="shared" si="161"/>
        <v>0</v>
      </c>
      <c r="K581" s="53">
        <f t="shared" si="162"/>
        <v>0</v>
      </c>
      <c r="L581" s="53">
        <f t="shared" si="163"/>
        <v>0</v>
      </c>
      <c r="M581" s="53">
        <f t="shared" ca="1" si="168"/>
        <v>-2.1983915171285819E-2</v>
      </c>
      <c r="N581" s="53">
        <f t="shared" ca="1" si="164"/>
        <v>0</v>
      </c>
      <c r="O581" s="137">
        <f t="shared" ca="1" si="165"/>
        <v>0</v>
      </c>
      <c r="P581" s="53">
        <f t="shared" ca="1" si="166"/>
        <v>0</v>
      </c>
      <c r="Q581" s="53">
        <f t="shared" ca="1" si="167"/>
        <v>0</v>
      </c>
      <c r="R581" s="12">
        <f t="shared" ca="1" si="169"/>
        <v>2.1983915171285819E-2</v>
      </c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</row>
    <row r="582" spans="1:35">
      <c r="A582" s="12"/>
      <c r="B582" s="12"/>
      <c r="C582" s="134"/>
      <c r="D582" s="136">
        <f t="shared" si="157"/>
        <v>0</v>
      </c>
      <c r="E582" s="136">
        <f t="shared" si="157"/>
        <v>0</v>
      </c>
      <c r="F582" s="53">
        <f t="shared" si="158"/>
        <v>0</v>
      </c>
      <c r="G582" s="53">
        <f t="shared" si="158"/>
        <v>0</v>
      </c>
      <c r="H582" s="53">
        <f t="shared" si="159"/>
        <v>0</v>
      </c>
      <c r="I582" s="53">
        <f t="shared" si="160"/>
        <v>0</v>
      </c>
      <c r="J582" s="53">
        <f t="shared" si="161"/>
        <v>0</v>
      </c>
      <c r="K582" s="53">
        <f t="shared" si="162"/>
        <v>0</v>
      </c>
      <c r="L582" s="53">
        <f t="shared" si="163"/>
        <v>0</v>
      </c>
      <c r="M582" s="53">
        <f t="shared" ca="1" si="168"/>
        <v>-2.1983915171285819E-2</v>
      </c>
      <c r="N582" s="53">
        <f t="shared" ca="1" si="164"/>
        <v>0</v>
      </c>
      <c r="O582" s="137">
        <f t="shared" ca="1" si="165"/>
        <v>0</v>
      </c>
      <c r="P582" s="53">
        <f t="shared" ca="1" si="166"/>
        <v>0</v>
      </c>
      <c r="Q582" s="53">
        <f t="shared" ca="1" si="167"/>
        <v>0</v>
      </c>
      <c r="R582" s="12">
        <f t="shared" ca="1" si="169"/>
        <v>2.1983915171285819E-2</v>
      </c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</row>
    <row r="583" spans="1:35">
      <c r="A583" s="12"/>
      <c r="B583" s="12"/>
      <c r="C583" s="134"/>
      <c r="D583" s="136">
        <f t="shared" si="157"/>
        <v>0</v>
      </c>
      <c r="E583" s="136">
        <f t="shared" si="157"/>
        <v>0</v>
      </c>
      <c r="F583" s="53">
        <f t="shared" si="158"/>
        <v>0</v>
      </c>
      <c r="G583" s="53">
        <f t="shared" si="158"/>
        <v>0</v>
      </c>
      <c r="H583" s="53">
        <f t="shared" si="159"/>
        <v>0</v>
      </c>
      <c r="I583" s="53">
        <f t="shared" si="160"/>
        <v>0</v>
      </c>
      <c r="J583" s="53">
        <f t="shared" si="161"/>
        <v>0</v>
      </c>
      <c r="K583" s="53">
        <f t="shared" si="162"/>
        <v>0</v>
      </c>
      <c r="L583" s="53">
        <f t="shared" si="163"/>
        <v>0</v>
      </c>
      <c r="M583" s="53">
        <f t="shared" ca="1" si="168"/>
        <v>-2.1983915171285819E-2</v>
      </c>
      <c r="N583" s="53">
        <f t="shared" ca="1" si="164"/>
        <v>0</v>
      </c>
      <c r="O583" s="137">
        <f t="shared" ca="1" si="165"/>
        <v>0</v>
      </c>
      <c r="P583" s="53">
        <f t="shared" ca="1" si="166"/>
        <v>0</v>
      </c>
      <c r="Q583" s="53">
        <f t="shared" ca="1" si="167"/>
        <v>0</v>
      </c>
      <c r="R583" s="12">
        <f t="shared" ca="1" si="169"/>
        <v>2.1983915171285819E-2</v>
      </c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</row>
    <row r="584" spans="1:35">
      <c r="A584" s="12"/>
      <c r="B584" s="12"/>
      <c r="C584" s="134"/>
      <c r="D584" s="136">
        <f t="shared" si="157"/>
        <v>0</v>
      </c>
      <c r="E584" s="136">
        <f t="shared" si="157"/>
        <v>0</v>
      </c>
      <c r="F584" s="53">
        <f t="shared" si="158"/>
        <v>0</v>
      </c>
      <c r="G584" s="53">
        <f t="shared" si="158"/>
        <v>0</v>
      </c>
      <c r="H584" s="53">
        <f t="shared" si="159"/>
        <v>0</v>
      </c>
      <c r="I584" s="53">
        <f t="shared" si="160"/>
        <v>0</v>
      </c>
      <c r="J584" s="53">
        <f t="shared" si="161"/>
        <v>0</v>
      </c>
      <c r="K584" s="53">
        <f t="shared" si="162"/>
        <v>0</v>
      </c>
      <c r="L584" s="53">
        <f t="shared" si="163"/>
        <v>0</v>
      </c>
      <c r="M584" s="53">
        <f t="shared" ca="1" si="168"/>
        <v>-2.1983915171285819E-2</v>
      </c>
      <c r="N584" s="53">
        <f t="shared" ca="1" si="164"/>
        <v>0</v>
      </c>
      <c r="O584" s="137">
        <f t="shared" ca="1" si="165"/>
        <v>0</v>
      </c>
      <c r="P584" s="53">
        <f t="shared" ca="1" si="166"/>
        <v>0</v>
      </c>
      <c r="Q584" s="53">
        <f t="shared" ca="1" si="167"/>
        <v>0</v>
      </c>
      <c r="R584" s="12">
        <f t="shared" ca="1" si="169"/>
        <v>2.1983915171285819E-2</v>
      </c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</row>
    <row r="585" spans="1:35">
      <c r="A585" s="12"/>
      <c r="B585" s="12"/>
      <c r="C585" s="134"/>
      <c r="D585" s="136">
        <f t="shared" si="157"/>
        <v>0</v>
      </c>
      <c r="E585" s="136">
        <f t="shared" si="157"/>
        <v>0</v>
      </c>
      <c r="F585" s="53">
        <f t="shared" si="158"/>
        <v>0</v>
      </c>
      <c r="G585" s="53">
        <f t="shared" si="158"/>
        <v>0</v>
      </c>
      <c r="H585" s="53">
        <f t="shared" si="159"/>
        <v>0</v>
      </c>
      <c r="I585" s="53">
        <f t="shared" si="160"/>
        <v>0</v>
      </c>
      <c r="J585" s="53">
        <f t="shared" si="161"/>
        <v>0</v>
      </c>
      <c r="K585" s="53">
        <f t="shared" si="162"/>
        <v>0</v>
      </c>
      <c r="L585" s="53">
        <f t="shared" si="163"/>
        <v>0</v>
      </c>
      <c r="M585" s="53">
        <f t="shared" ca="1" si="168"/>
        <v>-2.1983915171285819E-2</v>
      </c>
      <c r="N585" s="53">
        <f t="shared" ca="1" si="164"/>
        <v>0</v>
      </c>
      <c r="O585" s="137">
        <f t="shared" ca="1" si="165"/>
        <v>0</v>
      </c>
      <c r="P585" s="53">
        <f t="shared" ca="1" si="166"/>
        <v>0</v>
      </c>
      <c r="Q585" s="53">
        <f t="shared" ca="1" si="167"/>
        <v>0</v>
      </c>
      <c r="R585" s="12">
        <f t="shared" ca="1" si="169"/>
        <v>2.1983915171285819E-2</v>
      </c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</row>
    <row r="586" spans="1:35">
      <c r="A586" s="12"/>
      <c r="B586" s="12"/>
      <c r="C586" s="134"/>
      <c r="D586" s="136">
        <f t="shared" si="157"/>
        <v>0</v>
      </c>
      <c r="E586" s="136">
        <f t="shared" si="157"/>
        <v>0</v>
      </c>
      <c r="F586" s="53">
        <f t="shared" si="158"/>
        <v>0</v>
      </c>
      <c r="G586" s="53">
        <f t="shared" si="158"/>
        <v>0</v>
      </c>
      <c r="H586" s="53">
        <f t="shared" si="159"/>
        <v>0</v>
      </c>
      <c r="I586" s="53">
        <f t="shared" si="160"/>
        <v>0</v>
      </c>
      <c r="J586" s="53">
        <f t="shared" si="161"/>
        <v>0</v>
      </c>
      <c r="K586" s="53">
        <f t="shared" si="162"/>
        <v>0</v>
      </c>
      <c r="L586" s="53">
        <f t="shared" si="163"/>
        <v>0</v>
      </c>
      <c r="M586" s="53">
        <f t="shared" ca="1" si="168"/>
        <v>-2.1983915171285819E-2</v>
      </c>
      <c r="N586" s="53">
        <f t="shared" ca="1" si="164"/>
        <v>0</v>
      </c>
      <c r="O586" s="137">
        <f t="shared" ca="1" si="165"/>
        <v>0</v>
      </c>
      <c r="P586" s="53">
        <f t="shared" ca="1" si="166"/>
        <v>0</v>
      </c>
      <c r="Q586" s="53">
        <f t="shared" ca="1" si="167"/>
        <v>0</v>
      </c>
      <c r="R586" s="12">
        <f t="shared" ca="1" si="169"/>
        <v>2.1983915171285819E-2</v>
      </c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</row>
    <row r="587" spans="1:35">
      <c r="A587" s="12"/>
      <c r="B587" s="12"/>
      <c r="C587" s="134"/>
      <c r="D587" s="136">
        <f t="shared" si="157"/>
        <v>0</v>
      </c>
      <c r="E587" s="136">
        <f t="shared" si="157"/>
        <v>0</v>
      </c>
      <c r="F587" s="53">
        <f t="shared" si="158"/>
        <v>0</v>
      </c>
      <c r="G587" s="53">
        <f t="shared" si="158"/>
        <v>0</v>
      </c>
      <c r="H587" s="53">
        <f t="shared" si="159"/>
        <v>0</v>
      </c>
      <c r="I587" s="53">
        <f t="shared" si="160"/>
        <v>0</v>
      </c>
      <c r="J587" s="53">
        <f t="shared" si="161"/>
        <v>0</v>
      </c>
      <c r="K587" s="53">
        <f t="shared" si="162"/>
        <v>0</v>
      </c>
      <c r="L587" s="53">
        <f t="shared" si="163"/>
        <v>0</v>
      </c>
      <c r="M587" s="53">
        <f t="shared" ca="1" si="168"/>
        <v>-2.1983915171285819E-2</v>
      </c>
      <c r="N587" s="53">
        <f t="shared" ca="1" si="164"/>
        <v>0</v>
      </c>
      <c r="O587" s="137">
        <f t="shared" ca="1" si="165"/>
        <v>0</v>
      </c>
      <c r="P587" s="53">
        <f t="shared" ca="1" si="166"/>
        <v>0</v>
      </c>
      <c r="Q587" s="53">
        <f t="shared" ca="1" si="167"/>
        <v>0</v>
      </c>
      <c r="R587" s="12">
        <f t="shared" ca="1" si="169"/>
        <v>2.1983915171285819E-2</v>
      </c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</row>
    <row r="588" spans="1:35">
      <c r="A588" s="12"/>
      <c r="B588" s="12"/>
      <c r="C588" s="134"/>
      <c r="D588" s="136">
        <f t="shared" si="157"/>
        <v>0</v>
      </c>
      <c r="E588" s="136">
        <f t="shared" si="157"/>
        <v>0</v>
      </c>
      <c r="F588" s="53">
        <f t="shared" si="158"/>
        <v>0</v>
      </c>
      <c r="G588" s="53">
        <f t="shared" si="158"/>
        <v>0</v>
      </c>
      <c r="H588" s="53">
        <f t="shared" si="159"/>
        <v>0</v>
      </c>
      <c r="I588" s="53">
        <f t="shared" si="160"/>
        <v>0</v>
      </c>
      <c r="J588" s="53">
        <f t="shared" si="161"/>
        <v>0</v>
      </c>
      <c r="K588" s="53">
        <f t="shared" si="162"/>
        <v>0</v>
      </c>
      <c r="L588" s="53">
        <f t="shared" si="163"/>
        <v>0</v>
      </c>
      <c r="M588" s="53">
        <f t="shared" ca="1" si="168"/>
        <v>-2.1983915171285819E-2</v>
      </c>
      <c r="N588" s="53">
        <f t="shared" ca="1" si="164"/>
        <v>0</v>
      </c>
      <c r="O588" s="137">
        <f t="shared" ca="1" si="165"/>
        <v>0</v>
      </c>
      <c r="P588" s="53">
        <f t="shared" ca="1" si="166"/>
        <v>0</v>
      </c>
      <c r="Q588" s="53">
        <f t="shared" ca="1" si="167"/>
        <v>0</v>
      </c>
      <c r="R588" s="12">
        <f t="shared" ca="1" si="169"/>
        <v>2.1983915171285819E-2</v>
      </c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</row>
    <row r="589" spans="1:35">
      <c r="A589" s="12"/>
      <c r="B589" s="12"/>
      <c r="C589" s="134"/>
      <c r="D589" s="136">
        <f t="shared" ref="D589:E652" si="170">A589/A$18</f>
        <v>0</v>
      </c>
      <c r="E589" s="136">
        <f t="shared" si="170"/>
        <v>0</v>
      </c>
      <c r="F589" s="53">
        <f t="shared" ref="F589:G652" si="171">$C589*D589</f>
        <v>0</v>
      </c>
      <c r="G589" s="53">
        <f t="shared" si="171"/>
        <v>0</v>
      </c>
      <c r="H589" s="53">
        <f t="shared" si="159"/>
        <v>0</v>
      </c>
      <c r="I589" s="53">
        <f t="shared" si="160"/>
        <v>0</v>
      </c>
      <c r="J589" s="53">
        <f t="shared" si="161"/>
        <v>0</v>
      </c>
      <c r="K589" s="53">
        <f t="shared" si="162"/>
        <v>0</v>
      </c>
      <c r="L589" s="53">
        <f t="shared" si="163"/>
        <v>0</v>
      </c>
      <c r="M589" s="53">
        <f t="shared" ca="1" si="168"/>
        <v>-2.1983915171285819E-2</v>
      </c>
      <c r="N589" s="53">
        <f t="shared" ca="1" si="164"/>
        <v>0</v>
      </c>
      <c r="O589" s="137">
        <f t="shared" ca="1" si="165"/>
        <v>0</v>
      </c>
      <c r="P589" s="53">
        <f t="shared" ca="1" si="166"/>
        <v>0</v>
      </c>
      <c r="Q589" s="53">
        <f t="shared" ca="1" si="167"/>
        <v>0</v>
      </c>
      <c r="R589" s="12">
        <f t="shared" ca="1" si="169"/>
        <v>2.1983915171285819E-2</v>
      </c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</row>
    <row r="590" spans="1:35">
      <c r="A590" s="12"/>
      <c r="B590" s="12"/>
      <c r="C590" s="134"/>
      <c r="D590" s="136">
        <f t="shared" si="170"/>
        <v>0</v>
      </c>
      <c r="E590" s="136">
        <f t="shared" si="170"/>
        <v>0</v>
      </c>
      <c r="F590" s="53">
        <f t="shared" si="171"/>
        <v>0</v>
      </c>
      <c r="G590" s="53">
        <f t="shared" si="171"/>
        <v>0</v>
      </c>
      <c r="H590" s="53">
        <f t="shared" ref="H590:H653" si="172">C590*D590*D590</f>
        <v>0</v>
      </c>
      <c r="I590" s="53">
        <f t="shared" ref="I590:I653" si="173">C590*D590*D590*D590</f>
        <v>0</v>
      </c>
      <c r="J590" s="53">
        <f t="shared" ref="J590:J653" si="174">C590*D590*D590*D590*D590</f>
        <v>0</v>
      </c>
      <c r="K590" s="53">
        <f t="shared" ref="K590:K653" si="175">C590*E590*D590</f>
        <v>0</v>
      </c>
      <c r="L590" s="53">
        <f t="shared" ref="L590:L653" si="176">C590*E590*D590*D590</f>
        <v>0</v>
      </c>
      <c r="M590" s="53">
        <f t="shared" ca="1" si="168"/>
        <v>-2.1983915171285819E-2</v>
      </c>
      <c r="N590" s="53">
        <f t="shared" ref="N590:N653" ca="1" si="177">C590*(M590-E590)^2</f>
        <v>0</v>
      </c>
      <c r="O590" s="137">
        <f t="shared" ref="O590:O653" ca="1" si="178">(C590*O$1-O$2*F590+O$3*H590)^2</f>
        <v>0</v>
      </c>
      <c r="P590" s="53">
        <f t="shared" ref="P590:P653" ca="1" si="179">(-C590*O$2+O$4*F590-O$5*H590)^2</f>
        <v>0</v>
      </c>
      <c r="Q590" s="53">
        <f t="shared" ref="Q590:Q653" ca="1" si="180">+(C590*O$3-F590*O$5+H590*O$6)^2</f>
        <v>0</v>
      </c>
      <c r="R590" s="12">
        <f t="shared" ca="1" si="169"/>
        <v>2.1983915171285819E-2</v>
      </c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</row>
    <row r="591" spans="1:35">
      <c r="A591" s="12"/>
      <c r="B591" s="12"/>
      <c r="C591" s="134"/>
      <c r="D591" s="136">
        <f t="shared" si="170"/>
        <v>0</v>
      </c>
      <c r="E591" s="136">
        <f t="shared" si="170"/>
        <v>0</v>
      </c>
      <c r="F591" s="53">
        <f t="shared" si="171"/>
        <v>0</v>
      </c>
      <c r="G591" s="53">
        <f t="shared" si="171"/>
        <v>0</v>
      </c>
      <c r="H591" s="53">
        <f t="shared" si="172"/>
        <v>0</v>
      </c>
      <c r="I591" s="53">
        <f t="shared" si="173"/>
        <v>0</v>
      </c>
      <c r="J591" s="53">
        <f t="shared" si="174"/>
        <v>0</v>
      </c>
      <c r="K591" s="53">
        <f t="shared" si="175"/>
        <v>0</v>
      </c>
      <c r="L591" s="53">
        <f t="shared" si="176"/>
        <v>0</v>
      </c>
      <c r="M591" s="53">
        <f t="shared" ca="1" si="168"/>
        <v>-2.1983915171285819E-2</v>
      </c>
      <c r="N591" s="53">
        <f t="shared" ca="1" si="177"/>
        <v>0</v>
      </c>
      <c r="O591" s="137">
        <f t="shared" ca="1" si="178"/>
        <v>0</v>
      </c>
      <c r="P591" s="53">
        <f t="shared" ca="1" si="179"/>
        <v>0</v>
      </c>
      <c r="Q591" s="53">
        <f t="shared" ca="1" si="180"/>
        <v>0</v>
      </c>
      <c r="R591" s="12">
        <f t="shared" ca="1" si="169"/>
        <v>2.1983915171285819E-2</v>
      </c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</row>
    <row r="592" spans="1:35">
      <c r="A592" s="12"/>
      <c r="B592" s="12"/>
      <c r="C592" s="134"/>
      <c r="D592" s="136">
        <f t="shared" si="170"/>
        <v>0</v>
      </c>
      <c r="E592" s="136">
        <f t="shared" si="170"/>
        <v>0</v>
      </c>
      <c r="F592" s="53">
        <f t="shared" si="171"/>
        <v>0</v>
      </c>
      <c r="G592" s="53">
        <f t="shared" si="171"/>
        <v>0</v>
      </c>
      <c r="H592" s="53">
        <f t="shared" si="172"/>
        <v>0</v>
      </c>
      <c r="I592" s="53">
        <f t="shared" si="173"/>
        <v>0</v>
      </c>
      <c r="J592" s="53">
        <f t="shared" si="174"/>
        <v>0</v>
      </c>
      <c r="K592" s="53">
        <f t="shared" si="175"/>
        <v>0</v>
      </c>
      <c r="L592" s="53">
        <f t="shared" si="176"/>
        <v>0</v>
      </c>
      <c r="M592" s="53">
        <f t="shared" ca="1" si="168"/>
        <v>-2.1983915171285819E-2</v>
      </c>
      <c r="N592" s="53">
        <f t="shared" ca="1" si="177"/>
        <v>0</v>
      </c>
      <c r="O592" s="137">
        <f t="shared" ca="1" si="178"/>
        <v>0</v>
      </c>
      <c r="P592" s="53">
        <f t="shared" ca="1" si="179"/>
        <v>0</v>
      </c>
      <c r="Q592" s="53">
        <f t="shared" ca="1" si="180"/>
        <v>0</v>
      </c>
      <c r="R592" s="12">
        <f t="shared" ca="1" si="169"/>
        <v>2.1983915171285819E-2</v>
      </c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</row>
    <row r="593" spans="1:35">
      <c r="A593" s="12"/>
      <c r="B593" s="12"/>
      <c r="C593" s="134"/>
      <c r="D593" s="136">
        <f t="shared" si="170"/>
        <v>0</v>
      </c>
      <c r="E593" s="136">
        <f t="shared" si="170"/>
        <v>0</v>
      </c>
      <c r="F593" s="53">
        <f t="shared" si="171"/>
        <v>0</v>
      </c>
      <c r="G593" s="53">
        <f t="shared" si="171"/>
        <v>0</v>
      </c>
      <c r="H593" s="53">
        <f t="shared" si="172"/>
        <v>0</v>
      </c>
      <c r="I593" s="53">
        <f t="shared" si="173"/>
        <v>0</v>
      </c>
      <c r="J593" s="53">
        <f t="shared" si="174"/>
        <v>0</v>
      </c>
      <c r="K593" s="53">
        <f t="shared" si="175"/>
        <v>0</v>
      </c>
      <c r="L593" s="53">
        <f t="shared" si="176"/>
        <v>0</v>
      </c>
      <c r="M593" s="53">
        <f t="shared" ca="1" si="168"/>
        <v>-2.1983915171285819E-2</v>
      </c>
      <c r="N593" s="53">
        <f t="shared" ca="1" si="177"/>
        <v>0</v>
      </c>
      <c r="O593" s="137">
        <f t="shared" ca="1" si="178"/>
        <v>0</v>
      </c>
      <c r="P593" s="53">
        <f t="shared" ca="1" si="179"/>
        <v>0</v>
      </c>
      <c r="Q593" s="53">
        <f t="shared" ca="1" si="180"/>
        <v>0</v>
      </c>
      <c r="R593" s="12">
        <f t="shared" ca="1" si="169"/>
        <v>2.1983915171285819E-2</v>
      </c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</row>
    <row r="594" spans="1:35">
      <c r="A594" s="12"/>
      <c r="B594" s="12"/>
      <c r="C594" s="134"/>
      <c r="D594" s="136">
        <f t="shared" si="170"/>
        <v>0</v>
      </c>
      <c r="E594" s="136">
        <f t="shared" si="170"/>
        <v>0</v>
      </c>
      <c r="F594" s="53">
        <f t="shared" si="171"/>
        <v>0</v>
      </c>
      <c r="G594" s="53">
        <f t="shared" si="171"/>
        <v>0</v>
      </c>
      <c r="H594" s="53">
        <f t="shared" si="172"/>
        <v>0</v>
      </c>
      <c r="I594" s="53">
        <f t="shared" si="173"/>
        <v>0</v>
      </c>
      <c r="J594" s="53">
        <f t="shared" si="174"/>
        <v>0</v>
      </c>
      <c r="K594" s="53">
        <f t="shared" si="175"/>
        <v>0</v>
      </c>
      <c r="L594" s="53">
        <f t="shared" si="176"/>
        <v>0</v>
      </c>
      <c r="M594" s="53">
        <f t="shared" ca="1" si="168"/>
        <v>-2.1983915171285819E-2</v>
      </c>
      <c r="N594" s="53">
        <f t="shared" ca="1" si="177"/>
        <v>0</v>
      </c>
      <c r="O594" s="137">
        <f t="shared" ca="1" si="178"/>
        <v>0</v>
      </c>
      <c r="P594" s="53">
        <f t="shared" ca="1" si="179"/>
        <v>0</v>
      </c>
      <c r="Q594" s="53">
        <f t="shared" ca="1" si="180"/>
        <v>0</v>
      </c>
      <c r="R594" s="12">
        <f t="shared" ca="1" si="169"/>
        <v>2.1983915171285819E-2</v>
      </c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</row>
    <row r="595" spans="1:35">
      <c r="A595" s="12"/>
      <c r="B595" s="12"/>
      <c r="C595" s="134"/>
      <c r="D595" s="136">
        <f t="shared" si="170"/>
        <v>0</v>
      </c>
      <c r="E595" s="136">
        <f t="shared" si="170"/>
        <v>0</v>
      </c>
      <c r="F595" s="53">
        <f t="shared" si="171"/>
        <v>0</v>
      </c>
      <c r="G595" s="53">
        <f t="shared" si="171"/>
        <v>0</v>
      </c>
      <c r="H595" s="53">
        <f t="shared" si="172"/>
        <v>0</v>
      </c>
      <c r="I595" s="53">
        <f t="shared" si="173"/>
        <v>0</v>
      </c>
      <c r="J595" s="53">
        <f t="shared" si="174"/>
        <v>0</v>
      </c>
      <c r="K595" s="53">
        <f t="shared" si="175"/>
        <v>0</v>
      </c>
      <c r="L595" s="53">
        <f t="shared" si="176"/>
        <v>0</v>
      </c>
      <c r="M595" s="53">
        <f t="shared" ref="M595:M658" ca="1" si="181">+E$4+E$5*D595+E$6*D595^2</f>
        <v>-2.1983915171285819E-2</v>
      </c>
      <c r="N595" s="53">
        <f t="shared" ca="1" si="177"/>
        <v>0</v>
      </c>
      <c r="O595" s="137">
        <f t="shared" ca="1" si="178"/>
        <v>0</v>
      </c>
      <c r="P595" s="53">
        <f t="shared" ca="1" si="179"/>
        <v>0</v>
      </c>
      <c r="Q595" s="53">
        <f t="shared" ca="1" si="180"/>
        <v>0</v>
      </c>
      <c r="R595" s="12">
        <f t="shared" ref="R595:R658" ca="1" si="182">+E595-M595</f>
        <v>2.1983915171285819E-2</v>
      </c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</row>
    <row r="596" spans="1:35">
      <c r="A596" s="12"/>
      <c r="B596" s="12"/>
      <c r="C596" s="134"/>
      <c r="D596" s="136">
        <f t="shared" si="170"/>
        <v>0</v>
      </c>
      <c r="E596" s="136">
        <f t="shared" si="170"/>
        <v>0</v>
      </c>
      <c r="F596" s="53">
        <f t="shared" si="171"/>
        <v>0</v>
      </c>
      <c r="G596" s="53">
        <f t="shared" si="171"/>
        <v>0</v>
      </c>
      <c r="H596" s="53">
        <f t="shared" si="172"/>
        <v>0</v>
      </c>
      <c r="I596" s="53">
        <f t="shared" si="173"/>
        <v>0</v>
      </c>
      <c r="J596" s="53">
        <f t="shared" si="174"/>
        <v>0</v>
      </c>
      <c r="K596" s="53">
        <f t="shared" si="175"/>
        <v>0</v>
      </c>
      <c r="L596" s="53">
        <f t="shared" si="176"/>
        <v>0</v>
      </c>
      <c r="M596" s="53">
        <f t="shared" ca="1" si="181"/>
        <v>-2.1983915171285819E-2</v>
      </c>
      <c r="N596" s="53">
        <f t="shared" ca="1" si="177"/>
        <v>0</v>
      </c>
      <c r="O596" s="137">
        <f t="shared" ca="1" si="178"/>
        <v>0</v>
      </c>
      <c r="P596" s="53">
        <f t="shared" ca="1" si="179"/>
        <v>0</v>
      </c>
      <c r="Q596" s="53">
        <f t="shared" ca="1" si="180"/>
        <v>0</v>
      </c>
      <c r="R596" s="12">
        <f t="shared" ca="1" si="182"/>
        <v>2.1983915171285819E-2</v>
      </c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</row>
    <row r="597" spans="1:35">
      <c r="A597" s="12"/>
      <c r="B597" s="12"/>
      <c r="C597" s="134"/>
      <c r="D597" s="136">
        <f t="shared" si="170"/>
        <v>0</v>
      </c>
      <c r="E597" s="136">
        <f t="shared" si="170"/>
        <v>0</v>
      </c>
      <c r="F597" s="53">
        <f t="shared" si="171"/>
        <v>0</v>
      </c>
      <c r="G597" s="53">
        <f t="shared" si="171"/>
        <v>0</v>
      </c>
      <c r="H597" s="53">
        <f t="shared" si="172"/>
        <v>0</v>
      </c>
      <c r="I597" s="53">
        <f t="shared" si="173"/>
        <v>0</v>
      </c>
      <c r="J597" s="53">
        <f t="shared" si="174"/>
        <v>0</v>
      </c>
      <c r="K597" s="53">
        <f t="shared" si="175"/>
        <v>0</v>
      </c>
      <c r="L597" s="53">
        <f t="shared" si="176"/>
        <v>0</v>
      </c>
      <c r="M597" s="53">
        <f t="shared" ca="1" si="181"/>
        <v>-2.1983915171285819E-2</v>
      </c>
      <c r="N597" s="53">
        <f t="shared" ca="1" si="177"/>
        <v>0</v>
      </c>
      <c r="O597" s="137">
        <f t="shared" ca="1" si="178"/>
        <v>0</v>
      </c>
      <c r="P597" s="53">
        <f t="shared" ca="1" si="179"/>
        <v>0</v>
      </c>
      <c r="Q597" s="53">
        <f t="shared" ca="1" si="180"/>
        <v>0</v>
      </c>
      <c r="R597" s="12">
        <f t="shared" ca="1" si="182"/>
        <v>2.1983915171285819E-2</v>
      </c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</row>
    <row r="598" spans="1:35">
      <c r="A598" s="12"/>
      <c r="B598" s="12"/>
      <c r="C598" s="134"/>
      <c r="D598" s="136">
        <f t="shared" si="170"/>
        <v>0</v>
      </c>
      <c r="E598" s="136">
        <f t="shared" si="170"/>
        <v>0</v>
      </c>
      <c r="F598" s="53">
        <f t="shared" si="171"/>
        <v>0</v>
      </c>
      <c r="G598" s="53">
        <f t="shared" si="171"/>
        <v>0</v>
      </c>
      <c r="H598" s="53">
        <f t="shared" si="172"/>
        <v>0</v>
      </c>
      <c r="I598" s="53">
        <f t="shared" si="173"/>
        <v>0</v>
      </c>
      <c r="J598" s="53">
        <f t="shared" si="174"/>
        <v>0</v>
      </c>
      <c r="K598" s="53">
        <f t="shared" si="175"/>
        <v>0</v>
      </c>
      <c r="L598" s="53">
        <f t="shared" si="176"/>
        <v>0</v>
      </c>
      <c r="M598" s="53">
        <f t="shared" ca="1" si="181"/>
        <v>-2.1983915171285819E-2</v>
      </c>
      <c r="N598" s="53">
        <f t="shared" ca="1" si="177"/>
        <v>0</v>
      </c>
      <c r="O598" s="137">
        <f t="shared" ca="1" si="178"/>
        <v>0</v>
      </c>
      <c r="P598" s="53">
        <f t="shared" ca="1" si="179"/>
        <v>0</v>
      </c>
      <c r="Q598" s="53">
        <f t="shared" ca="1" si="180"/>
        <v>0</v>
      </c>
      <c r="R598" s="12">
        <f t="shared" ca="1" si="182"/>
        <v>2.1983915171285819E-2</v>
      </c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</row>
    <row r="599" spans="1:35">
      <c r="A599" s="12"/>
      <c r="B599" s="12"/>
      <c r="C599" s="134"/>
      <c r="D599" s="136">
        <f t="shared" si="170"/>
        <v>0</v>
      </c>
      <c r="E599" s="136">
        <f t="shared" si="170"/>
        <v>0</v>
      </c>
      <c r="F599" s="53">
        <f t="shared" si="171"/>
        <v>0</v>
      </c>
      <c r="G599" s="53">
        <f t="shared" si="171"/>
        <v>0</v>
      </c>
      <c r="H599" s="53">
        <f t="shared" si="172"/>
        <v>0</v>
      </c>
      <c r="I599" s="53">
        <f t="shared" si="173"/>
        <v>0</v>
      </c>
      <c r="J599" s="53">
        <f t="shared" si="174"/>
        <v>0</v>
      </c>
      <c r="K599" s="53">
        <f t="shared" si="175"/>
        <v>0</v>
      </c>
      <c r="L599" s="53">
        <f t="shared" si="176"/>
        <v>0</v>
      </c>
      <c r="M599" s="53">
        <f t="shared" ca="1" si="181"/>
        <v>-2.1983915171285819E-2</v>
      </c>
      <c r="N599" s="53">
        <f t="shared" ca="1" si="177"/>
        <v>0</v>
      </c>
      <c r="O599" s="137">
        <f t="shared" ca="1" si="178"/>
        <v>0</v>
      </c>
      <c r="P599" s="53">
        <f t="shared" ca="1" si="179"/>
        <v>0</v>
      </c>
      <c r="Q599" s="53">
        <f t="shared" ca="1" si="180"/>
        <v>0</v>
      </c>
      <c r="R599" s="12">
        <f t="shared" ca="1" si="182"/>
        <v>2.1983915171285819E-2</v>
      </c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</row>
    <row r="600" spans="1:35">
      <c r="A600" s="12"/>
      <c r="B600" s="12"/>
      <c r="C600" s="134"/>
      <c r="D600" s="136">
        <f t="shared" si="170"/>
        <v>0</v>
      </c>
      <c r="E600" s="136">
        <f t="shared" si="170"/>
        <v>0</v>
      </c>
      <c r="F600" s="53">
        <f t="shared" si="171"/>
        <v>0</v>
      </c>
      <c r="G600" s="53">
        <f t="shared" si="171"/>
        <v>0</v>
      </c>
      <c r="H600" s="53">
        <f t="shared" si="172"/>
        <v>0</v>
      </c>
      <c r="I600" s="53">
        <f t="shared" si="173"/>
        <v>0</v>
      </c>
      <c r="J600" s="53">
        <f t="shared" si="174"/>
        <v>0</v>
      </c>
      <c r="K600" s="53">
        <f t="shared" si="175"/>
        <v>0</v>
      </c>
      <c r="L600" s="53">
        <f t="shared" si="176"/>
        <v>0</v>
      </c>
      <c r="M600" s="53">
        <f t="shared" ca="1" si="181"/>
        <v>-2.1983915171285819E-2</v>
      </c>
      <c r="N600" s="53">
        <f t="shared" ca="1" si="177"/>
        <v>0</v>
      </c>
      <c r="O600" s="137">
        <f t="shared" ca="1" si="178"/>
        <v>0</v>
      </c>
      <c r="P600" s="53">
        <f t="shared" ca="1" si="179"/>
        <v>0</v>
      </c>
      <c r="Q600" s="53">
        <f t="shared" ca="1" si="180"/>
        <v>0</v>
      </c>
      <c r="R600" s="12">
        <f t="shared" ca="1" si="182"/>
        <v>2.1983915171285819E-2</v>
      </c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</row>
    <row r="601" spans="1:35">
      <c r="A601" s="12"/>
      <c r="B601" s="12"/>
      <c r="C601" s="134"/>
      <c r="D601" s="136">
        <f t="shared" si="170"/>
        <v>0</v>
      </c>
      <c r="E601" s="136">
        <f t="shared" si="170"/>
        <v>0</v>
      </c>
      <c r="F601" s="53">
        <f t="shared" si="171"/>
        <v>0</v>
      </c>
      <c r="G601" s="53">
        <f t="shared" si="171"/>
        <v>0</v>
      </c>
      <c r="H601" s="53">
        <f t="shared" si="172"/>
        <v>0</v>
      </c>
      <c r="I601" s="53">
        <f t="shared" si="173"/>
        <v>0</v>
      </c>
      <c r="J601" s="53">
        <f t="shared" si="174"/>
        <v>0</v>
      </c>
      <c r="K601" s="53">
        <f t="shared" si="175"/>
        <v>0</v>
      </c>
      <c r="L601" s="53">
        <f t="shared" si="176"/>
        <v>0</v>
      </c>
      <c r="M601" s="53">
        <f t="shared" ca="1" si="181"/>
        <v>-2.1983915171285819E-2</v>
      </c>
      <c r="N601" s="53">
        <f t="shared" ca="1" si="177"/>
        <v>0</v>
      </c>
      <c r="O601" s="137">
        <f t="shared" ca="1" si="178"/>
        <v>0</v>
      </c>
      <c r="P601" s="53">
        <f t="shared" ca="1" si="179"/>
        <v>0</v>
      </c>
      <c r="Q601" s="53">
        <f t="shared" ca="1" si="180"/>
        <v>0</v>
      </c>
      <c r="R601" s="12">
        <f t="shared" ca="1" si="182"/>
        <v>2.1983915171285819E-2</v>
      </c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</row>
    <row r="602" spans="1:35">
      <c r="A602" s="12"/>
      <c r="B602" s="12"/>
      <c r="C602" s="134"/>
      <c r="D602" s="136">
        <f t="shared" si="170"/>
        <v>0</v>
      </c>
      <c r="E602" s="136">
        <f t="shared" si="170"/>
        <v>0</v>
      </c>
      <c r="F602" s="53">
        <f t="shared" si="171"/>
        <v>0</v>
      </c>
      <c r="G602" s="53">
        <f t="shared" si="171"/>
        <v>0</v>
      </c>
      <c r="H602" s="53">
        <f t="shared" si="172"/>
        <v>0</v>
      </c>
      <c r="I602" s="53">
        <f t="shared" si="173"/>
        <v>0</v>
      </c>
      <c r="J602" s="53">
        <f t="shared" si="174"/>
        <v>0</v>
      </c>
      <c r="K602" s="53">
        <f t="shared" si="175"/>
        <v>0</v>
      </c>
      <c r="L602" s="53">
        <f t="shared" si="176"/>
        <v>0</v>
      </c>
      <c r="M602" s="53">
        <f t="shared" ca="1" si="181"/>
        <v>-2.1983915171285819E-2</v>
      </c>
      <c r="N602" s="53">
        <f t="shared" ca="1" si="177"/>
        <v>0</v>
      </c>
      <c r="O602" s="137">
        <f t="shared" ca="1" si="178"/>
        <v>0</v>
      </c>
      <c r="P602" s="53">
        <f t="shared" ca="1" si="179"/>
        <v>0</v>
      </c>
      <c r="Q602" s="53">
        <f t="shared" ca="1" si="180"/>
        <v>0</v>
      </c>
      <c r="R602" s="12">
        <f t="shared" ca="1" si="182"/>
        <v>2.1983915171285819E-2</v>
      </c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</row>
    <row r="603" spans="1:35">
      <c r="A603" s="12"/>
      <c r="B603" s="12"/>
      <c r="C603" s="134"/>
      <c r="D603" s="136">
        <f t="shared" si="170"/>
        <v>0</v>
      </c>
      <c r="E603" s="136">
        <f t="shared" si="170"/>
        <v>0</v>
      </c>
      <c r="F603" s="53">
        <f t="shared" si="171"/>
        <v>0</v>
      </c>
      <c r="G603" s="53">
        <f t="shared" si="171"/>
        <v>0</v>
      </c>
      <c r="H603" s="53">
        <f t="shared" si="172"/>
        <v>0</v>
      </c>
      <c r="I603" s="53">
        <f t="shared" si="173"/>
        <v>0</v>
      </c>
      <c r="J603" s="53">
        <f t="shared" si="174"/>
        <v>0</v>
      </c>
      <c r="K603" s="53">
        <f t="shared" si="175"/>
        <v>0</v>
      </c>
      <c r="L603" s="53">
        <f t="shared" si="176"/>
        <v>0</v>
      </c>
      <c r="M603" s="53">
        <f t="shared" ca="1" si="181"/>
        <v>-2.1983915171285819E-2</v>
      </c>
      <c r="N603" s="53">
        <f t="shared" ca="1" si="177"/>
        <v>0</v>
      </c>
      <c r="O603" s="137">
        <f t="shared" ca="1" si="178"/>
        <v>0</v>
      </c>
      <c r="P603" s="53">
        <f t="shared" ca="1" si="179"/>
        <v>0</v>
      </c>
      <c r="Q603" s="53">
        <f t="shared" ca="1" si="180"/>
        <v>0</v>
      </c>
      <c r="R603" s="12">
        <f t="shared" ca="1" si="182"/>
        <v>2.1983915171285819E-2</v>
      </c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</row>
    <row r="604" spans="1:35">
      <c r="A604" s="12"/>
      <c r="B604" s="12"/>
      <c r="C604" s="134"/>
      <c r="D604" s="136">
        <f t="shared" si="170"/>
        <v>0</v>
      </c>
      <c r="E604" s="136">
        <f t="shared" si="170"/>
        <v>0</v>
      </c>
      <c r="F604" s="53">
        <f t="shared" si="171"/>
        <v>0</v>
      </c>
      <c r="G604" s="53">
        <f t="shared" si="171"/>
        <v>0</v>
      </c>
      <c r="H604" s="53">
        <f t="shared" si="172"/>
        <v>0</v>
      </c>
      <c r="I604" s="53">
        <f t="shared" si="173"/>
        <v>0</v>
      </c>
      <c r="J604" s="53">
        <f t="shared" si="174"/>
        <v>0</v>
      </c>
      <c r="K604" s="53">
        <f t="shared" si="175"/>
        <v>0</v>
      </c>
      <c r="L604" s="53">
        <f t="shared" si="176"/>
        <v>0</v>
      </c>
      <c r="M604" s="53">
        <f t="shared" ca="1" si="181"/>
        <v>-2.1983915171285819E-2</v>
      </c>
      <c r="N604" s="53">
        <f t="shared" ca="1" si="177"/>
        <v>0</v>
      </c>
      <c r="O604" s="137">
        <f t="shared" ca="1" si="178"/>
        <v>0</v>
      </c>
      <c r="P604" s="53">
        <f t="shared" ca="1" si="179"/>
        <v>0</v>
      </c>
      <c r="Q604" s="53">
        <f t="shared" ca="1" si="180"/>
        <v>0</v>
      </c>
      <c r="R604" s="12">
        <f t="shared" ca="1" si="182"/>
        <v>2.1983915171285819E-2</v>
      </c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</row>
    <row r="605" spans="1:35">
      <c r="A605" s="12"/>
      <c r="B605" s="12"/>
      <c r="C605" s="134"/>
      <c r="D605" s="136">
        <f t="shared" si="170"/>
        <v>0</v>
      </c>
      <c r="E605" s="136">
        <f t="shared" si="170"/>
        <v>0</v>
      </c>
      <c r="F605" s="53">
        <f t="shared" si="171"/>
        <v>0</v>
      </c>
      <c r="G605" s="53">
        <f t="shared" si="171"/>
        <v>0</v>
      </c>
      <c r="H605" s="53">
        <f t="shared" si="172"/>
        <v>0</v>
      </c>
      <c r="I605" s="53">
        <f t="shared" si="173"/>
        <v>0</v>
      </c>
      <c r="J605" s="53">
        <f t="shared" si="174"/>
        <v>0</v>
      </c>
      <c r="K605" s="53">
        <f t="shared" si="175"/>
        <v>0</v>
      </c>
      <c r="L605" s="53">
        <f t="shared" si="176"/>
        <v>0</v>
      </c>
      <c r="M605" s="53">
        <f t="shared" ca="1" si="181"/>
        <v>-2.1983915171285819E-2</v>
      </c>
      <c r="N605" s="53">
        <f t="shared" ca="1" si="177"/>
        <v>0</v>
      </c>
      <c r="O605" s="137">
        <f t="shared" ca="1" si="178"/>
        <v>0</v>
      </c>
      <c r="P605" s="53">
        <f t="shared" ca="1" si="179"/>
        <v>0</v>
      </c>
      <c r="Q605" s="53">
        <f t="shared" ca="1" si="180"/>
        <v>0</v>
      </c>
      <c r="R605" s="12">
        <f t="shared" ca="1" si="182"/>
        <v>2.1983915171285819E-2</v>
      </c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</row>
    <row r="606" spans="1:35">
      <c r="A606" s="12"/>
      <c r="B606" s="12"/>
      <c r="C606" s="134"/>
      <c r="D606" s="136">
        <f t="shared" si="170"/>
        <v>0</v>
      </c>
      <c r="E606" s="136">
        <f t="shared" si="170"/>
        <v>0</v>
      </c>
      <c r="F606" s="53">
        <f t="shared" si="171"/>
        <v>0</v>
      </c>
      <c r="G606" s="53">
        <f t="shared" si="171"/>
        <v>0</v>
      </c>
      <c r="H606" s="53">
        <f t="shared" si="172"/>
        <v>0</v>
      </c>
      <c r="I606" s="53">
        <f t="shared" si="173"/>
        <v>0</v>
      </c>
      <c r="J606" s="53">
        <f t="shared" si="174"/>
        <v>0</v>
      </c>
      <c r="K606" s="53">
        <f t="shared" si="175"/>
        <v>0</v>
      </c>
      <c r="L606" s="53">
        <f t="shared" si="176"/>
        <v>0</v>
      </c>
      <c r="M606" s="53">
        <f t="shared" ca="1" si="181"/>
        <v>-2.1983915171285819E-2</v>
      </c>
      <c r="N606" s="53">
        <f t="shared" ca="1" si="177"/>
        <v>0</v>
      </c>
      <c r="O606" s="137">
        <f t="shared" ca="1" si="178"/>
        <v>0</v>
      </c>
      <c r="P606" s="53">
        <f t="shared" ca="1" si="179"/>
        <v>0</v>
      </c>
      <c r="Q606" s="53">
        <f t="shared" ca="1" si="180"/>
        <v>0</v>
      </c>
      <c r="R606" s="12">
        <f t="shared" ca="1" si="182"/>
        <v>2.1983915171285819E-2</v>
      </c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</row>
    <row r="607" spans="1:35">
      <c r="A607" s="12"/>
      <c r="B607" s="12"/>
      <c r="C607" s="134"/>
      <c r="D607" s="136">
        <f t="shared" si="170"/>
        <v>0</v>
      </c>
      <c r="E607" s="136">
        <f t="shared" si="170"/>
        <v>0</v>
      </c>
      <c r="F607" s="53">
        <f t="shared" si="171"/>
        <v>0</v>
      </c>
      <c r="G607" s="53">
        <f t="shared" si="171"/>
        <v>0</v>
      </c>
      <c r="H607" s="53">
        <f t="shared" si="172"/>
        <v>0</v>
      </c>
      <c r="I607" s="53">
        <f t="shared" si="173"/>
        <v>0</v>
      </c>
      <c r="J607" s="53">
        <f t="shared" si="174"/>
        <v>0</v>
      </c>
      <c r="K607" s="53">
        <f t="shared" si="175"/>
        <v>0</v>
      </c>
      <c r="L607" s="53">
        <f t="shared" si="176"/>
        <v>0</v>
      </c>
      <c r="M607" s="53">
        <f t="shared" ca="1" si="181"/>
        <v>-2.1983915171285819E-2</v>
      </c>
      <c r="N607" s="53">
        <f t="shared" ca="1" si="177"/>
        <v>0</v>
      </c>
      <c r="O607" s="137">
        <f t="shared" ca="1" si="178"/>
        <v>0</v>
      </c>
      <c r="P607" s="53">
        <f t="shared" ca="1" si="179"/>
        <v>0</v>
      </c>
      <c r="Q607" s="53">
        <f t="shared" ca="1" si="180"/>
        <v>0</v>
      </c>
      <c r="R607" s="12">
        <f t="shared" ca="1" si="182"/>
        <v>2.1983915171285819E-2</v>
      </c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</row>
    <row r="608" spans="1:35">
      <c r="A608" s="12"/>
      <c r="B608" s="12"/>
      <c r="C608" s="134"/>
      <c r="D608" s="136">
        <f t="shared" si="170"/>
        <v>0</v>
      </c>
      <c r="E608" s="136">
        <f t="shared" si="170"/>
        <v>0</v>
      </c>
      <c r="F608" s="53">
        <f t="shared" si="171"/>
        <v>0</v>
      </c>
      <c r="G608" s="53">
        <f t="shared" si="171"/>
        <v>0</v>
      </c>
      <c r="H608" s="53">
        <f t="shared" si="172"/>
        <v>0</v>
      </c>
      <c r="I608" s="53">
        <f t="shared" si="173"/>
        <v>0</v>
      </c>
      <c r="J608" s="53">
        <f t="shared" si="174"/>
        <v>0</v>
      </c>
      <c r="K608" s="53">
        <f t="shared" si="175"/>
        <v>0</v>
      </c>
      <c r="L608" s="53">
        <f t="shared" si="176"/>
        <v>0</v>
      </c>
      <c r="M608" s="53">
        <f t="shared" ca="1" si="181"/>
        <v>-2.1983915171285819E-2</v>
      </c>
      <c r="N608" s="53">
        <f t="shared" ca="1" si="177"/>
        <v>0</v>
      </c>
      <c r="O608" s="137">
        <f t="shared" ca="1" si="178"/>
        <v>0</v>
      </c>
      <c r="P608" s="53">
        <f t="shared" ca="1" si="179"/>
        <v>0</v>
      </c>
      <c r="Q608" s="53">
        <f t="shared" ca="1" si="180"/>
        <v>0</v>
      </c>
      <c r="R608" s="12">
        <f t="shared" ca="1" si="182"/>
        <v>2.1983915171285819E-2</v>
      </c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</row>
    <row r="609" spans="1:35">
      <c r="A609" s="12"/>
      <c r="B609" s="12"/>
      <c r="C609" s="134"/>
      <c r="D609" s="136">
        <f t="shared" si="170"/>
        <v>0</v>
      </c>
      <c r="E609" s="136">
        <f t="shared" si="170"/>
        <v>0</v>
      </c>
      <c r="F609" s="53">
        <f t="shared" si="171"/>
        <v>0</v>
      </c>
      <c r="G609" s="53">
        <f t="shared" si="171"/>
        <v>0</v>
      </c>
      <c r="H609" s="53">
        <f t="shared" si="172"/>
        <v>0</v>
      </c>
      <c r="I609" s="53">
        <f t="shared" si="173"/>
        <v>0</v>
      </c>
      <c r="J609" s="53">
        <f t="shared" si="174"/>
        <v>0</v>
      </c>
      <c r="K609" s="53">
        <f t="shared" si="175"/>
        <v>0</v>
      </c>
      <c r="L609" s="53">
        <f t="shared" si="176"/>
        <v>0</v>
      </c>
      <c r="M609" s="53">
        <f t="shared" ca="1" si="181"/>
        <v>-2.1983915171285819E-2</v>
      </c>
      <c r="N609" s="53">
        <f t="shared" ca="1" si="177"/>
        <v>0</v>
      </c>
      <c r="O609" s="137">
        <f t="shared" ca="1" si="178"/>
        <v>0</v>
      </c>
      <c r="P609" s="53">
        <f t="shared" ca="1" si="179"/>
        <v>0</v>
      </c>
      <c r="Q609" s="53">
        <f t="shared" ca="1" si="180"/>
        <v>0</v>
      </c>
      <c r="R609" s="12">
        <f t="shared" ca="1" si="182"/>
        <v>2.1983915171285819E-2</v>
      </c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</row>
    <row r="610" spans="1:35">
      <c r="A610" s="12"/>
      <c r="B610" s="12"/>
      <c r="C610" s="134"/>
      <c r="D610" s="136">
        <f t="shared" si="170"/>
        <v>0</v>
      </c>
      <c r="E610" s="136">
        <f t="shared" si="170"/>
        <v>0</v>
      </c>
      <c r="F610" s="53">
        <f t="shared" si="171"/>
        <v>0</v>
      </c>
      <c r="G610" s="53">
        <f t="shared" si="171"/>
        <v>0</v>
      </c>
      <c r="H610" s="53">
        <f t="shared" si="172"/>
        <v>0</v>
      </c>
      <c r="I610" s="53">
        <f t="shared" si="173"/>
        <v>0</v>
      </c>
      <c r="J610" s="53">
        <f t="shared" si="174"/>
        <v>0</v>
      </c>
      <c r="K610" s="53">
        <f t="shared" si="175"/>
        <v>0</v>
      </c>
      <c r="L610" s="53">
        <f t="shared" si="176"/>
        <v>0</v>
      </c>
      <c r="M610" s="53">
        <f t="shared" ca="1" si="181"/>
        <v>-2.1983915171285819E-2</v>
      </c>
      <c r="N610" s="53">
        <f t="shared" ca="1" si="177"/>
        <v>0</v>
      </c>
      <c r="O610" s="137">
        <f t="shared" ca="1" si="178"/>
        <v>0</v>
      </c>
      <c r="P610" s="53">
        <f t="shared" ca="1" si="179"/>
        <v>0</v>
      </c>
      <c r="Q610" s="53">
        <f t="shared" ca="1" si="180"/>
        <v>0</v>
      </c>
      <c r="R610" s="12">
        <f t="shared" ca="1" si="182"/>
        <v>2.1983915171285819E-2</v>
      </c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</row>
    <row r="611" spans="1:35">
      <c r="A611" s="12"/>
      <c r="B611" s="12"/>
      <c r="C611" s="134"/>
      <c r="D611" s="136">
        <f t="shared" si="170"/>
        <v>0</v>
      </c>
      <c r="E611" s="136">
        <f t="shared" si="170"/>
        <v>0</v>
      </c>
      <c r="F611" s="53">
        <f t="shared" si="171"/>
        <v>0</v>
      </c>
      <c r="G611" s="53">
        <f t="shared" si="171"/>
        <v>0</v>
      </c>
      <c r="H611" s="53">
        <f t="shared" si="172"/>
        <v>0</v>
      </c>
      <c r="I611" s="53">
        <f t="shared" si="173"/>
        <v>0</v>
      </c>
      <c r="J611" s="53">
        <f t="shared" si="174"/>
        <v>0</v>
      </c>
      <c r="K611" s="53">
        <f t="shared" si="175"/>
        <v>0</v>
      </c>
      <c r="L611" s="53">
        <f t="shared" si="176"/>
        <v>0</v>
      </c>
      <c r="M611" s="53">
        <f t="shared" ca="1" si="181"/>
        <v>-2.1983915171285819E-2</v>
      </c>
      <c r="N611" s="53">
        <f t="shared" ca="1" si="177"/>
        <v>0</v>
      </c>
      <c r="O611" s="137">
        <f t="shared" ca="1" si="178"/>
        <v>0</v>
      </c>
      <c r="P611" s="53">
        <f t="shared" ca="1" si="179"/>
        <v>0</v>
      </c>
      <c r="Q611" s="53">
        <f t="shared" ca="1" si="180"/>
        <v>0</v>
      </c>
      <c r="R611" s="12">
        <f t="shared" ca="1" si="182"/>
        <v>2.1983915171285819E-2</v>
      </c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</row>
    <row r="612" spans="1:35">
      <c r="A612" s="12"/>
      <c r="B612" s="12"/>
      <c r="C612" s="134"/>
      <c r="D612" s="136">
        <f t="shared" si="170"/>
        <v>0</v>
      </c>
      <c r="E612" s="136">
        <f t="shared" si="170"/>
        <v>0</v>
      </c>
      <c r="F612" s="53">
        <f t="shared" si="171"/>
        <v>0</v>
      </c>
      <c r="G612" s="53">
        <f t="shared" si="171"/>
        <v>0</v>
      </c>
      <c r="H612" s="53">
        <f t="shared" si="172"/>
        <v>0</v>
      </c>
      <c r="I612" s="53">
        <f t="shared" si="173"/>
        <v>0</v>
      </c>
      <c r="J612" s="53">
        <f t="shared" si="174"/>
        <v>0</v>
      </c>
      <c r="K612" s="53">
        <f t="shared" si="175"/>
        <v>0</v>
      </c>
      <c r="L612" s="53">
        <f t="shared" si="176"/>
        <v>0</v>
      </c>
      <c r="M612" s="53">
        <f t="shared" ca="1" si="181"/>
        <v>-2.1983915171285819E-2</v>
      </c>
      <c r="N612" s="53">
        <f t="shared" ca="1" si="177"/>
        <v>0</v>
      </c>
      <c r="O612" s="137">
        <f t="shared" ca="1" si="178"/>
        <v>0</v>
      </c>
      <c r="P612" s="53">
        <f t="shared" ca="1" si="179"/>
        <v>0</v>
      </c>
      <c r="Q612" s="53">
        <f t="shared" ca="1" si="180"/>
        <v>0</v>
      </c>
      <c r="R612" s="12">
        <f t="shared" ca="1" si="182"/>
        <v>2.1983915171285819E-2</v>
      </c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</row>
    <row r="613" spans="1:35">
      <c r="A613" s="12"/>
      <c r="B613" s="12"/>
      <c r="C613" s="134"/>
      <c r="D613" s="136">
        <f t="shared" si="170"/>
        <v>0</v>
      </c>
      <c r="E613" s="136">
        <f t="shared" si="170"/>
        <v>0</v>
      </c>
      <c r="F613" s="53">
        <f t="shared" si="171"/>
        <v>0</v>
      </c>
      <c r="G613" s="53">
        <f t="shared" si="171"/>
        <v>0</v>
      </c>
      <c r="H613" s="53">
        <f t="shared" si="172"/>
        <v>0</v>
      </c>
      <c r="I613" s="53">
        <f t="shared" si="173"/>
        <v>0</v>
      </c>
      <c r="J613" s="53">
        <f t="shared" si="174"/>
        <v>0</v>
      </c>
      <c r="K613" s="53">
        <f t="shared" si="175"/>
        <v>0</v>
      </c>
      <c r="L613" s="53">
        <f t="shared" si="176"/>
        <v>0</v>
      </c>
      <c r="M613" s="53">
        <f t="shared" ca="1" si="181"/>
        <v>-2.1983915171285819E-2</v>
      </c>
      <c r="N613" s="53">
        <f t="shared" ca="1" si="177"/>
        <v>0</v>
      </c>
      <c r="O613" s="137">
        <f t="shared" ca="1" si="178"/>
        <v>0</v>
      </c>
      <c r="P613" s="53">
        <f t="shared" ca="1" si="179"/>
        <v>0</v>
      </c>
      <c r="Q613" s="53">
        <f t="shared" ca="1" si="180"/>
        <v>0</v>
      </c>
      <c r="R613" s="12">
        <f t="shared" ca="1" si="182"/>
        <v>2.1983915171285819E-2</v>
      </c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</row>
    <row r="614" spans="1:35">
      <c r="A614" s="12"/>
      <c r="B614" s="12"/>
      <c r="C614" s="134"/>
      <c r="D614" s="136">
        <f t="shared" si="170"/>
        <v>0</v>
      </c>
      <c r="E614" s="136">
        <f t="shared" si="170"/>
        <v>0</v>
      </c>
      <c r="F614" s="53">
        <f t="shared" si="171"/>
        <v>0</v>
      </c>
      <c r="G614" s="53">
        <f t="shared" si="171"/>
        <v>0</v>
      </c>
      <c r="H614" s="53">
        <f t="shared" si="172"/>
        <v>0</v>
      </c>
      <c r="I614" s="53">
        <f t="shared" si="173"/>
        <v>0</v>
      </c>
      <c r="J614" s="53">
        <f t="shared" si="174"/>
        <v>0</v>
      </c>
      <c r="K614" s="53">
        <f t="shared" si="175"/>
        <v>0</v>
      </c>
      <c r="L614" s="53">
        <f t="shared" si="176"/>
        <v>0</v>
      </c>
      <c r="M614" s="53">
        <f t="shared" ca="1" si="181"/>
        <v>-2.1983915171285819E-2</v>
      </c>
      <c r="N614" s="53">
        <f t="shared" ca="1" si="177"/>
        <v>0</v>
      </c>
      <c r="O614" s="137">
        <f t="shared" ca="1" si="178"/>
        <v>0</v>
      </c>
      <c r="P614" s="53">
        <f t="shared" ca="1" si="179"/>
        <v>0</v>
      </c>
      <c r="Q614" s="53">
        <f t="shared" ca="1" si="180"/>
        <v>0</v>
      </c>
      <c r="R614" s="12">
        <f t="shared" ca="1" si="182"/>
        <v>2.1983915171285819E-2</v>
      </c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</row>
    <row r="615" spans="1:35">
      <c r="A615" s="12"/>
      <c r="B615" s="12"/>
      <c r="C615" s="134"/>
      <c r="D615" s="136">
        <f t="shared" si="170"/>
        <v>0</v>
      </c>
      <c r="E615" s="136">
        <f t="shared" si="170"/>
        <v>0</v>
      </c>
      <c r="F615" s="53">
        <f t="shared" si="171"/>
        <v>0</v>
      </c>
      <c r="G615" s="53">
        <f t="shared" si="171"/>
        <v>0</v>
      </c>
      <c r="H615" s="53">
        <f t="shared" si="172"/>
        <v>0</v>
      </c>
      <c r="I615" s="53">
        <f t="shared" si="173"/>
        <v>0</v>
      </c>
      <c r="J615" s="53">
        <f t="shared" si="174"/>
        <v>0</v>
      </c>
      <c r="K615" s="53">
        <f t="shared" si="175"/>
        <v>0</v>
      </c>
      <c r="L615" s="53">
        <f t="shared" si="176"/>
        <v>0</v>
      </c>
      <c r="M615" s="53">
        <f t="shared" ca="1" si="181"/>
        <v>-2.1983915171285819E-2</v>
      </c>
      <c r="N615" s="53">
        <f t="shared" ca="1" si="177"/>
        <v>0</v>
      </c>
      <c r="O615" s="137">
        <f t="shared" ca="1" si="178"/>
        <v>0</v>
      </c>
      <c r="P615" s="53">
        <f t="shared" ca="1" si="179"/>
        <v>0</v>
      </c>
      <c r="Q615" s="53">
        <f t="shared" ca="1" si="180"/>
        <v>0</v>
      </c>
      <c r="R615" s="12">
        <f t="shared" ca="1" si="182"/>
        <v>2.1983915171285819E-2</v>
      </c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</row>
    <row r="616" spans="1:35">
      <c r="A616" s="12"/>
      <c r="B616" s="12"/>
      <c r="C616" s="134"/>
      <c r="D616" s="136">
        <f t="shared" si="170"/>
        <v>0</v>
      </c>
      <c r="E616" s="136">
        <f t="shared" si="170"/>
        <v>0</v>
      </c>
      <c r="F616" s="53">
        <f t="shared" si="171"/>
        <v>0</v>
      </c>
      <c r="G616" s="53">
        <f t="shared" si="171"/>
        <v>0</v>
      </c>
      <c r="H616" s="53">
        <f t="shared" si="172"/>
        <v>0</v>
      </c>
      <c r="I616" s="53">
        <f t="shared" si="173"/>
        <v>0</v>
      </c>
      <c r="J616" s="53">
        <f t="shared" si="174"/>
        <v>0</v>
      </c>
      <c r="K616" s="53">
        <f t="shared" si="175"/>
        <v>0</v>
      </c>
      <c r="L616" s="53">
        <f t="shared" si="176"/>
        <v>0</v>
      </c>
      <c r="M616" s="53">
        <f t="shared" ca="1" si="181"/>
        <v>-2.1983915171285819E-2</v>
      </c>
      <c r="N616" s="53">
        <f t="shared" ca="1" si="177"/>
        <v>0</v>
      </c>
      <c r="O616" s="137">
        <f t="shared" ca="1" si="178"/>
        <v>0</v>
      </c>
      <c r="P616" s="53">
        <f t="shared" ca="1" si="179"/>
        <v>0</v>
      </c>
      <c r="Q616" s="53">
        <f t="shared" ca="1" si="180"/>
        <v>0</v>
      </c>
      <c r="R616" s="12">
        <f t="shared" ca="1" si="182"/>
        <v>2.1983915171285819E-2</v>
      </c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</row>
    <row r="617" spans="1:35">
      <c r="A617" s="12"/>
      <c r="B617" s="12"/>
      <c r="C617" s="134"/>
      <c r="D617" s="136">
        <f t="shared" si="170"/>
        <v>0</v>
      </c>
      <c r="E617" s="136">
        <f t="shared" si="170"/>
        <v>0</v>
      </c>
      <c r="F617" s="53">
        <f t="shared" si="171"/>
        <v>0</v>
      </c>
      <c r="G617" s="53">
        <f t="shared" si="171"/>
        <v>0</v>
      </c>
      <c r="H617" s="53">
        <f t="shared" si="172"/>
        <v>0</v>
      </c>
      <c r="I617" s="53">
        <f t="shared" si="173"/>
        <v>0</v>
      </c>
      <c r="J617" s="53">
        <f t="shared" si="174"/>
        <v>0</v>
      </c>
      <c r="K617" s="53">
        <f t="shared" si="175"/>
        <v>0</v>
      </c>
      <c r="L617" s="53">
        <f t="shared" si="176"/>
        <v>0</v>
      </c>
      <c r="M617" s="53">
        <f t="shared" ca="1" si="181"/>
        <v>-2.1983915171285819E-2</v>
      </c>
      <c r="N617" s="53">
        <f t="shared" ca="1" si="177"/>
        <v>0</v>
      </c>
      <c r="O617" s="137">
        <f t="shared" ca="1" si="178"/>
        <v>0</v>
      </c>
      <c r="P617" s="53">
        <f t="shared" ca="1" si="179"/>
        <v>0</v>
      </c>
      <c r="Q617" s="53">
        <f t="shared" ca="1" si="180"/>
        <v>0</v>
      </c>
      <c r="R617" s="12">
        <f t="shared" ca="1" si="182"/>
        <v>2.1983915171285819E-2</v>
      </c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</row>
    <row r="618" spans="1:35">
      <c r="A618" s="12"/>
      <c r="B618" s="12"/>
      <c r="C618" s="134"/>
      <c r="D618" s="136">
        <f t="shared" si="170"/>
        <v>0</v>
      </c>
      <c r="E618" s="136">
        <f t="shared" si="170"/>
        <v>0</v>
      </c>
      <c r="F618" s="53">
        <f t="shared" si="171"/>
        <v>0</v>
      </c>
      <c r="G618" s="53">
        <f t="shared" si="171"/>
        <v>0</v>
      </c>
      <c r="H618" s="53">
        <f t="shared" si="172"/>
        <v>0</v>
      </c>
      <c r="I618" s="53">
        <f t="shared" si="173"/>
        <v>0</v>
      </c>
      <c r="J618" s="53">
        <f t="shared" si="174"/>
        <v>0</v>
      </c>
      <c r="K618" s="53">
        <f t="shared" si="175"/>
        <v>0</v>
      </c>
      <c r="L618" s="53">
        <f t="shared" si="176"/>
        <v>0</v>
      </c>
      <c r="M618" s="53">
        <f t="shared" ca="1" si="181"/>
        <v>-2.1983915171285819E-2</v>
      </c>
      <c r="N618" s="53">
        <f t="shared" ca="1" si="177"/>
        <v>0</v>
      </c>
      <c r="O618" s="137">
        <f t="shared" ca="1" si="178"/>
        <v>0</v>
      </c>
      <c r="P618" s="53">
        <f t="shared" ca="1" si="179"/>
        <v>0</v>
      </c>
      <c r="Q618" s="53">
        <f t="shared" ca="1" si="180"/>
        <v>0</v>
      </c>
      <c r="R618" s="12">
        <f t="shared" ca="1" si="182"/>
        <v>2.1983915171285819E-2</v>
      </c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</row>
    <row r="619" spans="1:35">
      <c r="A619" s="12"/>
      <c r="B619" s="12"/>
      <c r="C619" s="134"/>
      <c r="D619" s="136">
        <f t="shared" si="170"/>
        <v>0</v>
      </c>
      <c r="E619" s="136">
        <f t="shared" si="170"/>
        <v>0</v>
      </c>
      <c r="F619" s="53">
        <f t="shared" si="171"/>
        <v>0</v>
      </c>
      <c r="G619" s="53">
        <f t="shared" si="171"/>
        <v>0</v>
      </c>
      <c r="H619" s="53">
        <f t="shared" si="172"/>
        <v>0</v>
      </c>
      <c r="I619" s="53">
        <f t="shared" si="173"/>
        <v>0</v>
      </c>
      <c r="J619" s="53">
        <f t="shared" si="174"/>
        <v>0</v>
      </c>
      <c r="K619" s="53">
        <f t="shared" si="175"/>
        <v>0</v>
      </c>
      <c r="L619" s="53">
        <f t="shared" si="176"/>
        <v>0</v>
      </c>
      <c r="M619" s="53">
        <f t="shared" ca="1" si="181"/>
        <v>-2.1983915171285819E-2</v>
      </c>
      <c r="N619" s="53">
        <f t="shared" ca="1" si="177"/>
        <v>0</v>
      </c>
      <c r="O619" s="137">
        <f t="shared" ca="1" si="178"/>
        <v>0</v>
      </c>
      <c r="P619" s="53">
        <f t="shared" ca="1" si="179"/>
        <v>0</v>
      </c>
      <c r="Q619" s="53">
        <f t="shared" ca="1" si="180"/>
        <v>0</v>
      </c>
      <c r="R619" s="12">
        <f t="shared" ca="1" si="182"/>
        <v>2.1983915171285819E-2</v>
      </c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</row>
    <row r="620" spans="1:35">
      <c r="A620" s="12"/>
      <c r="B620" s="12"/>
      <c r="C620" s="134"/>
      <c r="D620" s="136">
        <f t="shared" si="170"/>
        <v>0</v>
      </c>
      <c r="E620" s="136">
        <f t="shared" si="170"/>
        <v>0</v>
      </c>
      <c r="F620" s="53">
        <f t="shared" si="171"/>
        <v>0</v>
      </c>
      <c r="G620" s="53">
        <f t="shared" si="171"/>
        <v>0</v>
      </c>
      <c r="H620" s="53">
        <f t="shared" si="172"/>
        <v>0</v>
      </c>
      <c r="I620" s="53">
        <f t="shared" si="173"/>
        <v>0</v>
      </c>
      <c r="J620" s="53">
        <f t="shared" si="174"/>
        <v>0</v>
      </c>
      <c r="K620" s="53">
        <f t="shared" si="175"/>
        <v>0</v>
      </c>
      <c r="L620" s="53">
        <f t="shared" si="176"/>
        <v>0</v>
      </c>
      <c r="M620" s="53">
        <f t="shared" ca="1" si="181"/>
        <v>-2.1983915171285819E-2</v>
      </c>
      <c r="N620" s="53">
        <f t="shared" ca="1" si="177"/>
        <v>0</v>
      </c>
      <c r="O620" s="137">
        <f t="shared" ca="1" si="178"/>
        <v>0</v>
      </c>
      <c r="P620" s="53">
        <f t="shared" ca="1" si="179"/>
        <v>0</v>
      </c>
      <c r="Q620" s="53">
        <f t="shared" ca="1" si="180"/>
        <v>0</v>
      </c>
      <c r="R620" s="12">
        <f t="shared" ca="1" si="182"/>
        <v>2.1983915171285819E-2</v>
      </c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</row>
    <row r="621" spans="1:35">
      <c r="A621" s="12"/>
      <c r="B621" s="12"/>
      <c r="C621" s="134"/>
      <c r="D621" s="136">
        <f t="shared" si="170"/>
        <v>0</v>
      </c>
      <c r="E621" s="136">
        <f t="shared" si="170"/>
        <v>0</v>
      </c>
      <c r="F621" s="53">
        <f t="shared" si="171"/>
        <v>0</v>
      </c>
      <c r="G621" s="53">
        <f t="shared" si="171"/>
        <v>0</v>
      </c>
      <c r="H621" s="53">
        <f t="shared" si="172"/>
        <v>0</v>
      </c>
      <c r="I621" s="53">
        <f t="shared" si="173"/>
        <v>0</v>
      </c>
      <c r="J621" s="53">
        <f t="shared" si="174"/>
        <v>0</v>
      </c>
      <c r="K621" s="53">
        <f t="shared" si="175"/>
        <v>0</v>
      </c>
      <c r="L621" s="53">
        <f t="shared" si="176"/>
        <v>0</v>
      </c>
      <c r="M621" s="53">
        <f t="shared" ca="1" si="181"/>
        <v>-2.1983915171285819E-2</v>
      </c>
      <c r="N621" s="53">
        <f t="shared" ca="1" si="177"/>
        <v>0</v>
      </c>
      <c r="O621" s="137">
        <f t="shared" ca="1" si="178"/>
        <v>0</v>
      </c>
      <c r="P621" s="53">
        <f t="shared" ca="1" si="179"/>
        <v>0</v>
      </c>
      <c r="Q621" s="53">
        <f t="shared" ca="1" si="180"/>
        <v>0</v>
      </c>
      <c r="R621" s="12">
        <f t="shared" ca="1" si="182"/>
        <v>2.1983915171285819E-2</v>
      </c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</row>
    <row r="622" spans="1:35">
      <c r="A622" s="12"/>
      <c r="B622" s="12"/>
      <c r="C622" s="134"/>
      <c r="D622" s="136">
        <f t="shared" si="170"/>
        <v>0</v>
      </c>
      <c r="E622" s="136">
        <f t="shared" si="170"/>
        <v>0</v>
      </c>
      <c r="F622" s="53">
        <f t="shared" si="171"/>
        <v>0</v>
      </c>
      <c r="G622" s="53">
        <f t="shared" si="171"/>
        <v>0</v>
      </c>
      <c r="H622" s="53">
        <f t="shared" si="172"/>
        <v>0</v>
      </c>
      <c r="I622" s="53">
        <f t="shared" si="173"/>
        <v>0</v>
      </c>
      <c r="J622" s="53">
        <f t="shared" si="174"/>
        <v>0</v>
      </c>
      <c r="K622" s="53">
        <f t="shared" si="175"/>
        <v>0</v>
      </c>
      <c r="L622" s="53">
        <f t="shared" si="176"/>
        <v>0</v>
      </c>
      <c r="M622" s="53">
        <f t="shared" ca="1" si="181"/>
        <v>-2.1983915171285819E-2</v>
      </c>
      <c r="N622" s="53">
        <f t="shared" ca="1" si="177"/>
        <v>0</v>
      </c>
      <c r="O622" s="137">
        <f t="shared" ca="1" si="178"/>
        <v>0</v>
      </c>
      <c r="P622" s="53">
        <f t="shared" ca="1" si="179"/>
        <v>0</v>
      </c>
      <c r="Q622" s="53">
        <f t="shared" ca="1" si="180"/>
        <v>0</v>
      </c>
      <c r="R622" s="12">
        <f t="shared" ca="1" si="182"/>
        <v>2.1983915171285819E-2</v>
      </c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</row>
    <row r="623" spans="1:35">
      <c r="A623" s="12"/>
      <c r="B623" s="12"/>
      <c r="C623" s="134"/>
      <c r="D623" s="136">
        <f t="shared" si="170"/>
        <v>0</v>
      </c>
      <c r="E623" s="136">
        <f t="shared" si="170"/>
        <v>0</v>
      </c>
      <c r="F623" s="53">
        <f t="shared" si="171"/>
        <v>0</v>
      </c>
      <c r="G623" s="53">
        <f t="shared" si="171"/>
        <v>0</v>
      </c>
      <c r="H623" s="53">
        <f t="shared" si="172"/>
        <v>0</v>
      </c>
      <c r="I623" s="53">
        <f t="shared" si="173"/>
        <v>0</v>
      </c>
      <c r="J623" s="53">
        <f t="shared" si="174"/>
        <v>0</v>
      </c>
      <c r="K623" s="53">
        <f t="shared" si="175"/>
        <v>0</v>
      </c>
      <c r="L623" s="53">
        <f t="shared" si="176"/>
        <v>0</v>
      </c>
      <c r="M623" s="53">
        <f t="shared" ca="1" si="181"/>
        <v>-2.1983915171285819E-2</v>
      </c>
      <c r="N623" s="53">
        <f t="shared" ca="1" si="177"/>
        <v>0</v>
      </c>
      <c r="O623" s="137">
        <f t="shared" ca="1" si="178"/>
        <v>0</v>
      </c>
      <c r="P623" s="53">
        <f t="shared" ca="1" si="179"/>
        <v>0</v>
      </c>
      <c r="Q623" s="53">
        <f t="shared" ca="1" si="180"/>
        <v>0</v>
      </c>
      <c r="R623" s="12">
        <f t="shared" ca="1" si="182"/>
        <v>2.1983915171285819E-2</v>
      </c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</row>
    <row r="624" spans="1:35">
      <c r="A624" s="12"/>
      <c r="B624" s="12"/>
      <c r="C624" s="134"/>
      <c r="D624" s="136">
        <f t="shared" si="170"/>
        <v>0</v>
      </c>
      <c r="E624" s="136">
        <f t="shared" si="170"/>
        <v>0</v>
      </c>
      <c r="F624" s="53">
        <f t="shared" si="171"/>
        <v>0</v>
      </c>
      <c r="G624" s="53">
        <f t="shared" si="171"/>
        <v>0</v>
      </c>
      <c r="H624" s="53">
        <f t="shared" si="172"/>
        <v>0</v>
      </c>
      <c r="I624" s="53">
        <f t="shared" si="173"/>
        <v>0</v>
      </c>
      <c r="J624" s="53">
        <f t="shared" si="174"/>
        <v>0</v>
      </c>
      <c r="K624" s="53">
        <f t="shared" si="175"/>
        <v>0</v>
      </c>
      <c r="L624" s="53">
        <f t="shared" si="176"/>
        <v>0</v>
      </c>
      <c r="M624" s="53">
        <f t="shared" ca="1" si="181"/>
        <v>-2.1983915171285819E-2</v>
      </c>
      <c r="N624" s="53">
        <f t="shared" ca="1" si="177"/>
        <v>0</v>
      </c>
      <c r="O624" s="137">
        <f t="shared" ca="1" si="178"/>
        <v>0</v>
      </c>
      <c r="P624" s="53">
        <f t="shared" ca="1" si="179"/>
        <v>0</v>
      </c>
      <c r="Q624" s="53">
        <f t="shared" ca="1" si="180"/>
        <v>0</v>
      </c>
      <c r="R624" s="12">
        <f t="shared" ca="1" si="182"/>
        <v>2.1983915171285819E-2</v>
      </c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</row>
    <row r="625" spans="1:35">
      <c r="A625" s="12"/>
      <c r="B625" s="12"/>
      <c r="C625" s="134"/>
      <c r="D625" s="136">
        <f t="shared" si="170"/>
        <v>0</v>
      </c>
      <c r="E625" s="136">
        <f t="shared" si="170"/>
        <v>0</v>
      </c>
      <c r="F625" s="53">
        <f t="shared" si="171"/>
        <v>0</v>
      </c>
      <c r="G625" s="53">
        <f t="shared" si="171"/>
        <v>0</v>
      </c>
      <c r="H625" s="53">
        <f t="shared" si="172"/>
        <v>0</v>
      </c>
      <c r="I625" s="53">
        <f t="shared" si="173"/>
        <v>0</v>
      </c>
      <c r="J625" s="53">
        <f t="shared" si="174"/>
        <v>0</v>
      </c>
      <c r="K625" s="53">
        <f t="shared" si="175"/>
        <v>0</v>
      </c>
      <c r="L625" s="53">
        <f t="shared" si="176"/>
        <v>0</v>
      </c>
      <c r="M625" s="53">
        <f t="shared" ca="1" si="181"/>
        <v>-2.1983915171285819E-2</v>
      </c>
      <c r="N625" s="53">
        <f t="shared" ca="1" si="177"/>
        <v>0</v>
      </c>
      <c r="O625" s="137">
        <f t="shared" ca="1" si="178"/>
        <v>0</v>
      </c>
      <c r="P625" s="53">
        <f t="shared" ca="1" si="179"/>
        <v>0</v>
      </c>
      <c r="Q625" s="53">
        <f t="shared" ca="1" si="180"/>
        <v>0</v>
      </c>
      <c r="R625" s="12">
        <f t="shared" ca="1" si="182"/>
        <v>2.1983915171285819E-2</v>
      </c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</row>
    <row r="626" spans="1:35">
      <c r="A626" s="12"/>
      <c r="B626" s="12"/>
      <c r="C626" s="134"/>
      <c r="D626" s="136">
        <f t="shared" si="170"/>
        <v>0</v>
      </c>
      <c r="E626" s="136">
        <f t="shared" si="170"/>
        <v>0</v>
      </c>
      <c r="F626" s="53">
        <f t="shared" si="171"/>
        <v>0</v>
      </c>
      <c r="G626" s="53">
        <f t="shared" si="171"/>
        <v>0</v>
      </c>
      <c r="H626" s="53">
        <f t="shared" si="172"/>
        <v>0</v>
      </c>
      <c r="I626" s="53">
        <f t="shared" si="173"/>
        <v>0</v>
      </c>
      <c r="J626" s="53">
        <f t="shared" si="174"/>
        <v>0</v>
      </c>
      <c r="K626" s="53">
        <f t="shared" si="175"/>
        <v>0</v>
      </c>
      <c r="L626" s="53">
        <f t="shared" si="176"/>
        <v>0</v>
      </c>
      <c r="M626" s="53">
        <f t="shared" ca="1" si="181"/>
        <v>-2.1983915171285819E-2</v>
      </c>
      <c r="N626" s="53">
        <f t="shared" ca="1" si="177"/>
        <v>0</v>
      </c>
      <c r="O626" s="137">
        <f t="shared" ca="1" si="178"/>
        <v>0</v>
      </c>
      <c r="P626" s="53">
        <f t="shared" ca="1" si="179"/>
        <v>0</v>
      </c>
      <c r="Q626" s="53">
        <f t="shared" ca="1" si="180"/>
        <v>0</v>
      </c>
      <c r="R626" s="12">
        <f t="shared" ca="1" si="182"/>
        <v>2.1983915171285819E-2</v>
      </c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</row>
    <row r="627" spans="1:35">
      <c r="A627" s="12"/>
      <c r="B627" s="12"/>
      <c r="C627" s="134"/>
      <c r="D627" s="136">
        <f t="shared" si="170"/>
        <v>0</v>
      </c>
      <c r="E627" s="136">
        <f t="shared" si="170"/>
        <v>0</v>
      </c>
      <c r="F627" s="53">
        <f t="shared" si="171"/>
        <v>0</v>
      </c>
      <c r="G627" s="53">
        <f t="shared" si="171"/>
        <v>0</v>
      </c>
      <c r="H627" s="53">
        <f t="shared" si="172"/>
        <v>0</v>
      </c>
      <c r="I627" s="53">
        <f t="shared" si="173"/>
        <v>0</v>
      </c>
      <c r="J627" s="53">
        <f t="shared" si="174"/>
        <v>0</v>
      </c>
      <c r="K627" s="53">
        <f t="shared" si="175"/>
        <v>0</v>
      </c>
      <c r="L627" s="53">
        <f t="shared" si="176"/>
        <v>0</v>
      </c>
      <c r="M627" s="53">
        <f t="shared" ca="1" si="181"/>
        <v>-2.1983915171285819E-2</v>
      </c>
      <c r="N627" s="53">
        <f t="shared" ca="1" si="177"/>
        <v>0</v>
      </c>
      <c r="O627" s="137">
        <f t="shared" ca="1" si="178"/>
        <v>0</v>
      </c>
      <c r="P627" s="53">
        <f t="shared" ca="1" si="179"/>
        <v>0</v>
      </c>
      <c r="Q627" s="53">
        <f t="shared" ca="1" si="180"/>
        <v>0</v>
      </c>
      <c r="R627" s="12">
        <f t="shared" ca="1" si="182"/>
        <v>2.1983915171285819E-2</v>
      </c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</row>
    <row r="628" spans="1:35">
      <c r="A628" s="12"/>
      <c r="B628" s="12"/>
      <c r="C628" s="134"/>
      <c r="D628" s="136">
        <f t="shared" si="170"/>
        <v>0</v>
      </c>
      <c r="E628" s="136">
        <f t="shared" si="170"/>
        <v>0</v>
      </c>
      <c r="F628" s="53">
        <f t="shared" si="171"/>
        <v>0</v>
      </c>
      <c r="G628" s="53">
        <f t="shared" si="171"/>
        <v>0</v>
      </c>
      <c r="H628" s="53">
        <f t="shared" si="172"/>
        <v>0</v>
      </c>
      <c r="I628" s="53">
        <f t="shared" si="173"/>
        <v>0</v>
      </c>
      <c r="J628" s="53">
        <f t="shared" si="174"/>
        <v>0</v>
      </c>
      <c r="K628" s="53">
        <f t="shared" si="175"/>
        <v>0</v>
      </c>
      <c r="L628" s="53">
        <f t="shared" si="176"/>
        <v>0</v>
      </c>
      <c r="M628" s="53">
        <f t="shared" ca="1" si="181"/>
        <v>-2.1983915171285819E-2</v>
      </c>
      <c r="N628" s="53">
        <f t="shared" ca="1" si="177"/>
        <v>0</v>
      </c>
      <c r="O628" s="137">
        <f t="shared" ca="1" si="178"/>
        <v>0</v>
      </c>
      <c r="P628" s="53">
        <f t="shared" ca="1" si="179"/>
        <v>0</v>
      </c>
      <c r="Q628" s="53">
        <f t="shared" ca="1" si="180"/>
        <v>0</v>
      </c>
      <c r="R628" s="12">
        <f t="shared" ca="1" si="182"/>
        <v>2.1983915171285819E-2</v>
      </c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</row>
    <row r="629" spans="1:35">
      <c r="A629" s="12"/>
      <c r="B629" s="12"/>
      <c r="C629" s="134"/>
      <c r="D629" s="136">
        <f t="shared" si="170"/>
        <v>0</v>
      </c>
      <c r="E629" s="136">
        <f t="shared" si="170"/>
        <v>0</v>
      </c>
      <c r="F629" s="53">
        <f t="shared" si="171"/>
        <v>0</v>
      </c>
      <c r="G629" s="53">
        <f t="shared" si="171"/>
        <v>0</v>
      </c>
      <c r="H629" s="53">
        <f t="shared" si="172"/>
        <v>0</v>
      </c>
      <c r="I629" s="53">
        <f t="shared" si="173"/>
        <v>0</v>
      </c>
      <c r="J629" s="53">
        <f t="shared" si="174"/>
        <v>0</v>
      </c>
      <c r="K629" s="53">
        <f t="shared" si="175"/>
        <v>0</v>
      </c>
      <c r="L629" s="53">
        <f t="shared" si="176"/>
        <v>0</v>
      </c>
      <c r="M629" s="53">
        <f t="shared" ca="1" si="181"/>
        <v>-2.1983915171285819E-2</v>
      </c>
      <c r="N629" s="53">
        <f t="shared" ca="1" si="177"/>
        <v>0</v>
      </c>
      <c r="O629" s="137">
        <f t="shared" ca="1" si="178"/>
        <v>0</v>
      </c>
      <c r="P629" s="53">
        <f t="shared" ca="1" si="179"/>
        <v>0</v>
      </c>
      <c r="Q629" s="53">
        <f t="shared" ca="1" si="180"/>
        <v>0</v>
      </c>
      <c r="R629" s="12">
        <f t="shared" ca="1" si="182"/>
        <v>2.1983915171285819E-2</v>
      </c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</row>
    <row r="630" spans="1:35">
      <c r="A630" s="12"/>
      <c r="B630" s="12"/>
      <c r="C630" s="134"/>
      <c r="D630" s="136">
        <f t="shared" si="170"/>
        <v>0</v>
      </c>
      <c r="E630" s="136">
        <f t="shared" si="170"/>
        <v>0</v>
      </c>
      <c r="F630" s="53">
        <f t="shared" si="171"/>
        <v>0</v>
      </c>
      <c r="G630" s="53">
        <f t="shared" si="171"/>
        <v>0</v>
      </c>
      <c r="H630" s="53">
        <f t="shared" si="172"/>
        <v>0</v>
      </c>
      <c r="I630" s="53">
        <f t="shared" si="173"/>
        <v>0</v>
      </c>
      <c r="J630" s="53">
        <f t="shared" si="174"/>
        <v>0</v>
      </c>
      <c r="K630" s="53">
        <f t="shared" si="175"/>
        <v>0</v>
      </c>
      <c r="L630" s="53">
        <f t="shared" si="176"/>
        <v>0</v>
      </c>
      <c r="M630" s="53">
        <f t="shared" ca="1" si="181"/>
        <v>-2.1983915171285819E-2</v>
      </c>
      <c r="N630" s="53">
        <f t="shared" ca="1" si="177"/>
        <v>0</v>
      </c>
      <c r="O630" s="137">
        <f t="shared" ca="1" si="178"/>
        <v>0</v>
      </c>
      <c r="P630" s="53">
        <f t="shared" ca="1" si="179"/>
        <v>0</v>
      </c>
      <c r="Q630" s="53">
        <f t="shared" ca="1" si="180"/>
        <v>0</v>
      </c>
      <c r="R630" s="12">
        <f t="shared" ca="1" si="182"/>
        <v>2.1983915171285819E-2</v>
      </c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</row>
    <row r="631" spans="1:35">
      <c r="A631" s="12"/>
      <c r="B631" s="12"/>
      <c r="C631" s="134"/>
      <c r="D631" s="136">
        <f t="shared" si="170"/>
        <v>0</v>
      </c>
      <c r="E631" s="136">
        <f t="shared" si="170"/>
        <v>0</v>
      </c>
      <c r="F631" s="53">
        <f t="shared" si="171"/>
        <v>0</v>
      </c>
      <c r="G631" s="53">
        <f t="shared" si="171"/>
        <v>0</v>
      </c>
      <c r="H631" s="53">
        <f t="shared" si="172"/>
        <v>0</v>
      </c>
      <c r="I631" s="53">
        <f t="shared" si="173"/>
        <v>0</v>
      </c>
      <c r="J631" s="53">
        <f t="shared" si="174"/>
        <v>0</v>
      </c>
      <c r="K631" s="53">
        <f t="shared" si="175"/>
        <v>0</v>
      </c>
      <c r="L631" s="53">
        <f t="shared" si="176"/>
        <v>0</v>
      </c>
      <c r="M631" s="53">
        <f t="shared" ca="1" si="181"/>
        <v>-2.1983915171285819E-2</v>
      </c>
      <c r="N631" s="53">
        <f t="shared" ca="1" si="177"/>
        <v>0</v>
      </c>
      <c r="O631" s="137">
        <f t="shared" ca="1" si="178"/>
        <v>0</v>
      </c>
      <c r="P631" s="53">
        <f t="shared" ca="1" si="179"/>
        <v>0</v>
      </c>
      <c r="Q631" s="53">
        <f t="shared" ca="1" si="180"/>
        <v>0</v>
      </c>
      <c r="R631" s="12">
        <f t="shared" ca="1" si="182"/>
        <v>2.1983915171285819E-2</v>
      </c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</row>
    <row r="632" spans="1:35">
      <c r="A632" s="12"/>
      <c r="B632" s="12"/>
      <c r="C632" s="134"/>
      <c r="D632" s="136">
        <f t="shared" si="170"/>
        <v>0</v>
      </c>
      <c r="E632" s="136">
        <f t="shared" si="170"/>
        <v>0</v>
      </c>
      <c r="F632" s="53">
        <f t="shared" si="171"/>
        <v>0</v>
      </c>
      <c r="G632" s="53">
        <f t="shared" si="171"/>
        <v>0</v>
      </c>
      <c r="H632" s="53">
        <f t="shared" si="172"/>
        <v>0</v>
      </c>
      <c r="I632" s="53">
        <f t="shared" si="173"/>
        <v>0</v>
      </c>
      <c r="J632" s="53">
        <f t="shared" si="174"/>
        <v>0</v>
      </c>
      <c r="K632" s="53">
        <f t="shared" si="175"/>
        <v>0</v>
      </c>
      <c r="L632" s="53">
        <f t="shared" si="176"/>
        <v>0</v>
      </c>
      <c r="M632" s="53">
        <f t="shared" ca="1" si="181"/>
        <v>-2.1983915171285819E-2</v>
      </c>
      <c r="N632" s="53">
        <f t="shared" ca="1" si="177"/>
        <v>0</v>
      </c>
      <c r="O632" s="137">
        <f t="shared" ca="1" si="178"/>
        <v>0</v>
      </c>
      <c r="P632" s="53">
        <f t="shared" ca="1" si="179"/>
        <v>0</v>
      </c>
      <c r="Q632" s="53">
        <f t="shared" ca="1" si="180"/>
        <v>0</v>
      </c>
      <c r="R632" s="12">
        <f t="shared" ca="1" si="182"/>
        <v>2.1983915171285819E-2</v>
      </c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</row>
    <row r="633" spans="1:35">
      <c r="A633" s="12"/>
      <c r="B633" s="12"/>
      <c r="C633" s="134"/>
      <c r="D633" s="136">
        <f t="shared" si="170"/>
        <v>0</v>
      </c>
      <c r="E633" s="136">
        <f t="shared" si="170"/>
        <v>0</v>
      </c>
      <c r="F633" s="53">
        <f t="shared" si="171"/>
        <v>0</v>
      </c>
      <c r="G633" s="53">
        <f t="shared" si="171"/>
        <v>0</v>
      </c>
      <c r="H633" s="53">
        <f t="shared" si="172"/>
        <v>0</v>
      </c>
      <c r="I633" s="53">
        <f t="shared" si="173"/>
        <v>0</v>
      </c>
      <c r="J633" s="53">
        <f t="shared" si="174"/>
        <v>0</v>
      </c>
      <c r="K633" s="53">
        <f t="shared" si="175"/>
        <v>0</v>
      </c>
      <c r="L633" s="53">
        <f t="shared" si="176"/>
        <v>0</v>
      </c>
      <c r="M633" s="53">
        <f t="shared" ca="1" si="181"/>
        <v>-2.1983915171285819E-2</v>
      </c>
      <c r="N633" s="53">
        <f t="shared" ca="1" si="177"/>
        <v>0</v>
      </c>
      <c r="O633" s="137">
        <f t="shared" ca="1" si="178"/>
        <v>0</v>
      </c>
      <c r="P633" s="53">
        <f t="shared" ca="1" si="179"/>
        <v>0</v>
      </c>
      <c r="Q633" s="53">
        <f t="shared" ca="1" si="180"/>
        <v>0</v>
      </c>
      <c r="R633" s="12">
        <f t="shared" ca="1" si="182"/>
        <v>2.1983915171285819E-2</v>
      </c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</row>
    <row r="634" spans="1:35">
      <c r="A634" s="12"/>
      <c r="B634" s="12"/>
      <c r="C634" s="134"/>
      <c r="D634" s="136">
        <f t="shared" si="170"/>
        <v>0</v>
      </c>
      <c r="E634" s="136">
        <f t="shared" si="170"/>
        <v>0</v>
      </c>
      <c r="F634" s="53">
        <f t="shared" si="171"/>
        <v>0</v>
      </c>
      <c r="G634" s="53">
        <f t="shared" si="171"/>
        <v>0</v>
      </c>
      <c r="H634" s="53">
        <f t="shared" si="172"/>
        <v>0</v>
      </c>
      <c r="I634" s="53">
        <f t="shared" si="173"/>
        <v>0</v>
      </c>
      <c r="J634" s="53">
        <f t="shared" si="174"/>
        <v>0</v>
      </c>
      <c r="K634" s="53">
        <f t="shared" si="175"/>
        <v>0</v>
      </c>
      <c r="L634" s="53">
        <f t="shared" si="176"/>
        <v>0</v>
      </c>
      <c r="M634" s="53">
        <f t="shared" ca="1" si="181"/>
        <v>-2.1983915171285819E-2</v>
      </c>
      <c r="N634" s="53">
        <f t="shared" ca="1" si="177"/>
        <v>0</v>
      </c>
      <c r="O634" s="137">
        <f t="shared" ca="1" si="178"/>
        <v>0</v>
      </c>
      <c r="P634" s="53">
        <f t="shared" ca="1" si="179"/>
        <v>0</v>
      </c>
      <c r="Q634" s="53">
        <f t="shared" ca="1" si="180"/>
        <v>0</v>
      </c>
      <c r="R634" s="12">
        <f t="shared" ca="1" si="182"/>
        <v>2.1983915171285819E-2</v>
      </c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</row>
    <row r="635" spans="1:35">
      <c r="A635" s="12"/>
      <c r="B635" s="12"/>
      <c r="C635" s="134"/>
      <c r="D635" s="136">
        <f t="shared" si="170"/>
        <v>0</v>
      </c>
      <c r="E635" s="136">
        <f t="shared" si="170"/>
        <v>0</v>
      </c>
      <c r="F635" s="53">
        <f t="shared" si="171"/>
        <v>0</v>
      </c>
      <c r="G635" s="53">
        <f t="shared" si="171"/>
        <v>0</v>
      </c>
      <c r="H635" s="53">
        <f t="shared" si="172"/>
        <v>0</v>
      </c>
      <c r="I635" s="53">
        <f t="shared" si="173"/>
        <v>0</v>
      </c>
      <c r="J635" s="53">
        <f t="shared" si="174"/>
        <v>0</v>
      </c>
      <c r="K635" s="53">
        <f t="shared" si="175"/>
        <v>0</v>
      </c>
      <c r="L635" s="53">
        <f t="shared" si="176"/>
        <v>0</v>
      </c>
      <c r="M635" s="53">
        <f t="shared" ca="1" si="181"/>
        <v>-2.1983915171285819E-2</v>
      </c>
      <c r="N635" s="53">
        <f t="shared" ca="1" si="177"/>
        <v>0</v>
      </c>
      <c r="O635" s="137">
        <f t="shared" ca="1" si="178"/>
        <v>0</v>
      </c>
      <c r="P635" s="53">
        <f t="shared" ca="1" si="179"/>
        <v>0</v>
      </c>
      <c r="Q635" s="53">
        <f t="shared" ca="1" si="180"/>
        <v>0</v>
      </c>
      <c r="R635" s="12">
        <f t="shared" ca="1" si="182"/>
        <v>2.1983915171285819E-2</v>
      </c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</row>
    <row r="636" spans="1:35">
      <c r="A636" s="12"/>
      <c r="B636" s="12"/>
      <c r="C636" s="134"/>
      <c r="D636" s="136">
        <f t="shared" si="170"/>
        <v>0</v>
      </c>
      <c r="E636" s="136">
        <f t="shared" si="170"/>
        <v>0</v>
      </c>
      <c r="F636" s="53">
        <f t="shared" si="171"/>
        <v>0</v>
      </c>
      <c r="G636" s="53">
        <f t="shared" si="171"/>
        <v>0</v>
      </c>
      <c r="H636" s="53">
        <f t="shared" si="172"/>
        <v>0</v>
      </c>
      <c r="I636" s="53">
        <f t="shared" si="173"/>
        <v>0</v>
      </c>
      <c r="J636" s="53">
        <f t="shared" si="174"/>
        <v>0</v>
      </c>
      <c r="K636" s="53">
        <f t="shared" si="175"/>
        <v>0</v>
      </c>
      <c r="L636" s="53">
        <f t="shared" si="176"/>
        <v>0</v>
      </c>
      <c r="M636" s="53">
        <f t="shared" ca="1" si="181"/>
        <v>-2.1983915171285819E-2</v>
      </c>
      <c r="N636" s="53">
        <f t="shared" ca="1" si="177"/>
        <v>0</v>
      </c>
      <c r="O636" s="137">
        <f t="shared" ca="1" si="178"/>
        <v>0</v>
      </c>
      <c r="P636" s="53">
        <f t="shared" ca="1" si="179"/>
        <v>0</v>
      </c>
      <c r="Q636" s="53">
        <f t="shared" ca="1" si="180"/>
        <v>0</v>
      </c>
      <c r="R636" s="12">
        <f t="shared" ca="1" si="182"/>
        <v>2.1983915171285819E-2</v>
      </c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</row>
    <row r="637" spans="1:35">
      <c r="A637" s="12"/>
      <c r="B637" s="12"/>
      <c r="C637" s="134"/>
      <c r="D637" s="136">
        <f t="shared" si="170"/>
        <v>0</v>
      </c>
      <c r="E637" s="136">
        <f t="shared" si="170"/>
        <v>0</v>
      </c>
      <c r="F637" s="53">
        <f t="shared" si="171"/>
        <v>0</v>
      </c>
      <c r="G637" s="53">
        <f t="shared" si="171"/>
        <v>0</v>
      </c>
      <c r="H637" s="53">
        <f t="shared" si="172"/>
        <v>0</v>
      </c>
      <c r="I637" s="53">
        <f t="shared" si="173"/>
        <v>0</v>
      </c>
      <c r="J637" s="53">
        <f t="shared" si="174"/>
        <v>0</v>
      </c>
      <c r="K637" s="53">
        <f t="shared" si="175"/>
        <v>0</v>
      </c>
      <c r="L637" s="53">
        <f t="shared" si="176"/>
        <v>0</v>
      </c>
      <c r="M637" s="53">
        <f t="shared" ca="1" si="181"/>
        <v>-2.1983915171285819E-2</v>
      </c>
      <c r="N637" s="53">
        <f t="shared" ca="1" si="177"/>
        <v>0</v>
      </c>
      <c r="O637" s="137">
        <f t="shared" ca="1" si="178"/>
        <v>0</v>
      </c>
      <c r="P637" s="53">
        <f t="shared" ca="1" si="179"/>
        <v>0</v>
      </c>
      <c r="Q637" s="53">
        <f t="shared" ca="1" si="180"/>
        <v>0</v>
      </c>
      <c r="R637" s="12">
        <f t="shared" ca="1" si="182"/>
        <v>2.1983915171285819E-2</v>
      </c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</row>
    <row r="638" spans="1:35">
      <c r="A638" s="12"/>
      <c r="B638" s="12"/>
      <c r="C638" s="134"/>
      <c r="D638" s="136">
        <f t="shared" si="170"/>
        <v>0</v>
      </c>
      <c r="E638" s="136">
        <f t="shared" si="170"/>
        <v>0</v>
      </c>
      <c r="F638" s="53">
        <f t="shared" si="171"/>
        <v>0</v>
      </c>
      <c r="G638" s="53">
        <f t="shared" si="171"/>
        <v>0</v>
      </c>
      <c r="H638" s="53">
        <f t="shared" si="172"/>
        <v>0</v>
      </c>
      <c r="I638" s="53">
        <f t="shared" si="173"/>
        <v>0</v>
      </c>
      <c r="J638" s="53">
        <f t="shared" si="174"/>
        <v>0</v>
      </c>
      <c r="K638" s="53">
        <f t="shared" si="175"/>
        <v>0</v>
      </c>
      <c r="L638" s="53">
        <f t="shared" si="176"/>
        <v>0</v>
      </c>
      <c r="M638" s="53">
        <f t="shared" ca="1" si="181"/>
        <v>-2.1983915171285819E-2</v>
      </c>
      <c r="N638" s="53">
        <f t="shared" ca="1" si="177"/>
        <v>0</v>
      </c>
      <c r="O638" s="137">
        <f t="shared" ca="1" si="178"/>
        <v>0</v>
      </c>
      <c r="P638" s="53">
        <f t="shared" ca="1" si="179"/>
        <v>0</v>
      </c>
      <c r="Q638" s="53">
        <f t="shared" ca="1" si="180"/>
        <v>0</v>
      </c>
      <c r="R638" s="12">
        <f t="shared" ca="1" si="182"/>
        <v>2.1983915171285819E-2</v>
      </c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</row>
    <row r="639" spans="1:35">
      <c r="A639" s="12"/>
      <c r="B639" s="12"/>
      <c r="C639" s="134"/>
      <c r="D639" s="136">
        <f t="shared" si="170"/>
        <v>0</v>
      </c>
      <c r="E639" s="136">
        <f t="shared" si="170"/>
        <v>0</v>
      </c>
      <c r="F639" s="53">
        <f t="shared" si="171"/>
        <v>0</v>
      </c>
      <c r="G639" s="53">
        <f t="shared" si="171"/>
        <v>0</v>
      </c>
      <c r="H639" s="53">
        <f t="shared" si="172"/>
        <v>0</v>
      </c>
      <c r="I639" s="53">
        <f t="shared" si="173"/>
        <v>0</v>
      </c>
      <c r="J639" s="53">
        <f t="shared" si="174"/>
        <v>0</v>
      </c>
      <c r="K639" s="53">
        <f t="shared" si="175"/>
        <v>0</v>
      </c>
      <c r="L639" s="53">
        <f t="shared" si="176"/>
        <v>0</v>
      </c>
      <c r="M639" s="53">
        <f t="shared" ca="1" si="181"/>
        <v>-2.1983915171285819E-2</v>
      </c>
      <c r="N639" s="53">
        <f t="shared" ca="1" si="177"/>
        <v>0</v>
      </c>
      <c r="O639" s="137">
        <f t="shared" ca="1" si="178"/>
        <v>0</v>
      </c>
      <c r="P639" s="53">
        <f t="shared" ca="1" si="179"/>
        <v>0</v>
      </c>
      <c r="Q639" s="53">
        <f t="shared" ca="1" si="180"/>
        <v>0</v>
      </c>
      <c r="R639" s="12">
        <f t="shared" ca="1" si="182"/>
        <v>2.1983915171285819E-2</v>
      </c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</row>
    <row r="640" spans="1:35">
      <c r="A640" s="12"/>
      <c r="B640" s="12"/>
      <c r="C640" s="134"/>
      <c r="D640" s="136">
        <f t="shared" si="170"/>
        <v>0</v>
      </c>
      <c r="E640" s="136">
        <f t="shared" si="170"/>
        <v>0</v>
      </c>
      <c r="F640" s="53">
        <f t="shared" si="171"/>
        <v>0</v>
      </c>
      <c r="G640" s="53">
        <f t="shared" si="171"/>
        <v>0</v>
      </c>
      <c r="H640" s="53">
        <f t="shared" si="172"/>
        <v>0</v>
      </c>
      <c r="I640" s="53">
        <f t="shared" si="173"/>
        <v>0</v>
      </c>
      <c r="J640" s="53">
        <f t="shared" si="174"/>
        <v>0</v>
      </c>
      <c r="K640" s="53">
        <f t="shared" si="175"/>
        <v>0</v>
      </c>
      <c r="L640" s="53">
        <f t="shared" si="176"/>
        <v>0</v>
      </c>
      <c r="M640" s="53">
        <f t="shared" ca="1" si="181"/>
        <v>-2.1983915171285819E-2</v>
      </c>
      <c r="N640" s="53">
        <f t="shared" ca="1" si="177"/>
        <v>0</v>
      </c>
      <c r="O640" s="137">
        <f t="shared" ca="1" si="178"/>
        <v>0</v>
      </c>
      <c r="P640" s="53">
        <f t="shared" ca="1" si="179"/>
        <v>0</v>
      </c>
      <c r="Q640" s="53">
        <f t="shared" ca="1" si="180"/>
        <v>0</v>
      </c>
      <c r="R640" s="12">
        <f t="shared" ca="1" si="182"/>
        <v>2.1983915171285819E-2</v>
      </c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</row>
    <row r="641" spans="1:35">
      <c r="A641" s="12"/>
      <c r="B641" s="12"/>
      <c r="C641" s="134"/>
      <c r="D641" s="136">
        <f t="shared" si="170"/>
        <v>0</v>
      </c>
      <c r="E641" s="136">
        <f t="shared" si="170"/>
        <v>0</v>
      </c>
      <c r="F641" s="53">
        <f t="shared" si="171"/>
        <v>0</v>
      </c>
      <c r="G641" s="53">
        <f t="shared" si="171"/>
        <v>0</v>
      </c>
      <c r="H641" s="53">
        <f t="shared" si="172"/>
        <v>0</v>
      </c>
      <c r="I641" s="53">
        <f t="shared" si="173"/>
        <v>0</v>
      </c>
      <c r="J641" s="53">
        <f t="shared" si="174"/>
        <v>0</v>
      </c>
      <c r="K641" s="53">
        <f t="shared" si="175"/>
        <v>0</v>
      </c>
      <c r="L641" s="53">
        <f t="shared" si="176"/>
        <v>0</v>
      </c>
      <c r="M641" s="53">
        <f t="shared" ca="1" si="181"/>
        <v>-2.1983915171285819E-2</v>
      </c>
      <c r="N641" s="53">
        <f t="shared" ca="1" si="177"/>
        <v>0</v>
      </c>
      <c r="O641" s="137">
        <f t="shared" ca="1" si="178"/>
        <v>0</v>
      </c>
      <c r="P641" s="53">
        <f t="shared" ca="1" si="179"/>
        <v>0</v>
      </c>
      <c r="Q641" s="53">
        <f t="shared" ca="1" si="180"/>
        <v>0</v>
      </c>
      <c r="R641" s="12">
        <f t="shared" ca="1" si="182"/>
        <v>2.1983915171285819E-2</v>
      </c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</row>
    <row r="642" spans="1:35">
      <c r="A642" s="12"/>
      <c r="B642" s="12"/>
      <c r="C642" s="134"/>
      <c r="D642" s="136">
        <f t="shared" si="170"/>
        <v>0</v>
      </c>
      <c r="E642" s="136">
        <f t="shared" si="170"/>
        <v>0</v>
      </c>
      <c r="F642" s="53">
        <f t="shared" si="171"/>
        <v>0</v>
      </c>
      <c r="G642" s="53">
        <f t="shared" si="171"/>
        <v>0</v>
      </c>
      <c r="H642" s="53">
        <f t="shared" si="172"/>
        <v>0</v>
      </c>
      <c r="I642" s="53">
        <f t="shared" si="173"/>
        <v>0</v>
      </c>
      <c r="J642" s="53">
        <f t="shared" si="174"/>
        <v>0</v>
      </c>
      <c r="K642" s="53">
        <f t="shared" si="175"/>
        <v>0</v>
      </c>
      <c r="L642" s="53">
        <f t="shared" si="176"/>
        <v>0</v>
      </c>
      <c r="M642" s="53">
        <f t="shared" ca="1" si="181"/>
        <v>-2.1983915171285819E-2</v>
      </c>
      <c r="N642" s="53">
        <f t="shared" ca="1" si="177"/>
        <v>0</v>
      </c>
      <c r="O642" s="137">
        <f t="shared" ca="1" si="178"/>
        <v>0</v>
      </c>
      <c r="P642" s="53">
        <f t="shared" ca="1" si="179"/>
        <v>0</v>
      </c>
      <c r="Q642" s="53">
        <f t="shared" ca="1" si="180"/>
        <v>0</v>
      </c>
      <c r="R642" s="12">
        <f t="shared" ca="1" si="182"/>
        <v>2.1983915171285819E-2</v>
      </c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</row>
    <row r="643" spans="1:35">
      <c r="A643" s="12"/>
      <c r="B643" s="12"/>
      <c r="C643" s="134"/>
      <c r="D643" s="136">
        <f t="shared" si="170"/>
        <v>0</v>
      </c>
      <c r="E643" s="136">
        <f t="shared" si="170"/>
        <v>0</v>
      </c>
      <c r="F643" s="53">
        <f t="shared" si="171"/>
        <v>0</v>
      </c>
      <c r="G643" s="53">
        <f t="shared" si="171"/>
        <v>0</v>
      </c>
      <c r="H643" s="53">
        <f t="shared" si="172"/>
        <v>0</v>
      </c>
      <c r="I643" s="53">
        <f t="shared" si="173"/>
        <v>0</v>
      </c>
      <c r="J643" s="53">
        <f t="shared" si="174"/>
        <v>0</v>
      </c>
      <c r="K643" s="53">
        <f t="shared" si="175"/>
        <v>0</v>
      </c>
      <c r="L643" s="53">
        <f t="shared" si="176"/>
        <v>0</v>
      </c>
      <c r="M643" s="53">
        <f t="shared" ca="1" si="181"/>
        <v>-2.1983915171285819E-2</v>
      </c>
      <c r="N643" s="53">
        <f t="shared" ca="1" si="177"/>
        <v>0</v>
      </c>
      <c r="O643" s="137">
        <f t="shared" ca="1" si="178"/>
        <v>0</v>
      </c>
      <c r="P643" s="53">
        <f t="shared" ca="1" si="179"/>
        <v>0</v>
      </c>
      <c r="Q643" s="53">
        <f t="shared" ca="1" si="180"/>
        <v>0</v>
      </c>
      <c r="R643" s="12">
        <f t="shared" ca="1" si="182"/>
        <v>2.1983915171285819E-2</v>
      </c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</row>
    <row r="644" spans="1:35">
      <c r="A644" s="12"/>
      <c r="B644" s="12"/>
      <c r="C644" s="134"/>
      <c r="D644" s="136">
        <f t="shared" si="170"/>
        <v>0</v>
      </c>
      <c r="E644" s="136">
        <f t="shared" si="170"/>
        <v>0</v>
      </c>
      <c r="F644" s="53">
        <f t="shared" si="171"/>
        <v>0</v>
      </c>
      <c r="G644" s="53">
        <f t="shared" si="171"/>
        <v>0</v>
      </c>
      <c r="H644" s="53">
        <f t="shared" si="172"/>
        <v>0</v>
      </c>
      <c r="I644" s="53">
        <f t="shared" si="173"/>
        <v>0</v>
      </c>
      <c r="J644" s="53">
        <f t="shared" si="174"/>
        <v>0</v>
      </c>
      <c r="K644" s="53">
        <f t="shared" si="175"/>
        <v>0</v>
      </c>
      <c r="L644" s="53">
        <f t="shared" si="176"/>
        <v>0</v>
      </c>
      <c r="M644" s="53">
        <f t="shared" ca="1" si="181"/>
        <v>-2.1983915171285819E-2</v>
      </c>
      <c r="N644" s="53">
        <f t="shared" ca="1" si="177"/>
        <v>0</v>
      </c>
      <c r="O644" s="137">
        <f t="shared" ca="1" si="178"/>
        <v>0</v>
      </c>
      <c r="P644" s="53">
        <f t="shared" ca="1" si="179"/>
        <v>0</v>
      </c>
      <c r="Q644" s="53">
        <f t="shared" ca="1" si="180"/>
        <v>0</v>
      </c>
      <c r="R644" s="12">
        <f t="shared" ca="1" si="182"/>
        <v>2.1983915171285819E-2</v>
      </c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</row>
    <row r="645" spans="1:35">
      <c r="A645" s="12"/>
      <c r="B645" s="12"/>
      <c r="C645" s="134"/>
      <c r="D645" s="136">
        <f t="shared" si="170"/>
        <v>0</v>
      </c>
      <c r="E645" s="136">
        <f t="shared" si="170"/>
        <v>0</v>
      </c>
      <c r="F645" s="53">
        <f t="shared" si="171"/>
        <v>0</v>
      </c>
      <c r="G645" s="53">
        <f t="shared" si="171"/>
        <v>0</v>
      </c>
      <c r="H645" s="53">
        <f t="shared" si="172"/>
        <v>0</v>
      </c>
      <c r="I645" s="53">
        <f t="shared" si="173"/>
        <v>0</v>
      </c>
      <c r="J645" s="53">
        <f t="shared" si="174"/>
        <v>0</v>
      </c>
      <c r="K645" s="53">
        <f t="shared" si="175"/>
        <v>0</v>
      </c>
      <c r="L645" s="53">
        <f t="shared" si="176"/>
        <v>0</v>
      </c>
      <c r="M645" s="53">
        <f t="shared" ca="1" si="181"/>
        <v>-2.1983915171285819E-2</v>
      </c>
      <c r="N645" s="53">
        <f t="shared" ca="1" si="177"/>
        <v>0</v>
      </c>
      <c r="O645" s="137">
        <f t="shared" ca="1" si="178"/>
        <v>0</v>
      </c>
      <c r="P645" s="53">
        <f t="shared" ca="1" si="179"/>
        <v>0</v>
      </c>
      <c r="Q645" s="53">
        <f t="shared" ca="1" si="180"/>
        <v>0</v>
      </c>
      <c r="R645" s="12">
        <f t="shared" ca="1" si="182"/>
        <v>2.1983915171285819E-2</v>
      </c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</row>
    <row r="646" spans="1:35">
      <c r="A646" s="12"/>
      <c r="B646" s="12"/>
      <c r="C646" s="134"/>
      <c r="D646" s="136">
        <f t="shared" si="170"/>
        <v>0</v>
      </c>
      <c r="E646" s="136">
        <f t="shared" si="170"/>
        <v>0</v>
      </c>
      <c r="F646" s="53">
        <f t="shared" si="171"/>
        <v>0</v>
      </c>
      <c r="G646" s="53">
        <f t="shared" si="171"/>
        <v>0</v>
      </c>
      <c r="H646" s="53">
        <f t="shared" si="172"/>
        <v>0</v>
      </c>
      <c r="I646" s="53">
        <f t="shared" si="173"/>
        <v>0</v>
      </c>
      <c r="J646" s="53">
        <f t="shared" si="174"/>
        <v>0</v>
      </c>
      <c r="K646" s="53">
        <f t="shared" si="175"/>
        <v>0</v>
      </c>
      <c r="L646" s="53">
        <f t="shared" si="176"/>
        <v>0</v>
      </c>
      <c r="M646" s="53">
        <f t="shared" ca="1" si="181"/>
        <v>-2.1983915171285819E-2</v>
      </c>
      <c r="N646" s="53">
        <f t="shared" ca="1" si="177"/>
        <v>0</v>
      </c>
      <c r="O646" s="137">
        <f t="shared" ca="1" si="178"/>
        <v>0</v>
      </c>
      <c r="P646" s="53">
        <f t="shared" ca="1" si="179"/>
        <v>0</v>
      </c>
      <c r="Q646" s="53">
        <f t="shared" ca="1" si="180"/>
        <v>0</v>
      </c>
      <c r="R646" s="12">
        <f t="shared" ca="1" si="182"/>
        <v>2.1983915171285819E-2</v>
      </c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</row>
    <row r="647" spans="1:35">
      <c r="A647" s="12"/>
      <c r="B647" s="12"/>
      <c r="C647" s="134"/>
      <c r="D647" s="136">
        <f t="shared" si="170"/>
        <v>0</v>
      </c>
      <c r="E647" s="136">
        <f t="shared" si="170"/>
        <v>0</v>
      </c>
      <c r="F647" s="53">
        <f t="shared" si="171"/>
        <v>0</v>
      </c>
      <c r="G647" s="53">
        <f t="shared" si="171"/>
        <v>0</v>
      </c>
      <c r="H647" s="53">
        <f t="shared" si="172"/>
        <v>0</v>
      </c>
      <c r="I647" s="53">
        <f t="shared" si="173"/>
        <v>0</v>
      </c>
      <c r="J647" s="53">
        <f t="shared" si="174"/>
        <v>0</v>
      </c>
      <c r="K647" s="53">
        <f t="shared" si="175"/>
        <v>0</v>
      </c>
      <c r="L647" s="53">
        <f t="shared" si="176"/>
        <v>0</v>
      </c>
      <c r="M647" s="53">
        <f t="shared" ca="1" si="181"/>
        <v>-2.1983915171285819E-2</v>
      </c>
      <c r="N647" s="53">
        <f t="shared" ca="1" si="177"/>
        <v>0</v>
      </c>
      <c r="O647" s="137">
        <f t="shared" ca="1" si="178"/>
        <v>0</v>
      </c>
      <c r="P647" s="53">
        <f t="shared" ca="1" si="179"/>
        <v>0</v>
      </c>
      <c r="Q647" s="53">
        <f t="shared" ca="1" si="180"/>
        <v>0</v>
      </c>
      <c r="R647" s="12">
        <f t="shared" ca="1" si="182"/>
        <v>2.1983915171285819E-2</v>
      </c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</row>
    <row r="648" spans="1:35">
      <c r="A648" s="12"/>
      <c r="B648" s="12"/>
      <c r="C648" s="134"/>
      <c r="D648" s="136">
        <f t="shared" si="170"/>
        <v>0</v>
      </c>
      <c r="E648" s="136">
        <f t="shared" si="170"/>
        <v>0</v>
      </c>
      <c r="F648" s="53">
        <f t="shared" si="171"/>
        <v>0</v>
      </c>
      <c r="G648" s="53">
        <f t="shared" si="171"/>
        <v>0</v>
      </c>
      <c r="H648" s="53">
        <f t="shared" si="172"/>
        <v>0</v>
      </c>
      <c r="I648" s="53">
        <f t="shared" si="173"/>
        <v>0</v>
      </c>
      <c r="J648" s="53">
        <f t="shared" si="174"/>
        <v>0</v>
      </c>
      <c r="K648" s="53">
        <f t="shared" si="175"/>
        <v>0</v>
      </c>
      <c r="L648" s="53">
        <f t="shared" si="176"/>
        <v>0</v>
      </c>
      <c r="M648" s="53">
        <f t="shared" ca="1" si="181"/>
        <v>-2.1983915171285819E-2</v>
      </c>
      <c r="N648" s="53">
        <f t="shared" ca="1" si="177"/>
        <v>0</v>
      </c>
      <c r="O648" s="137">
        <f t="shared" ca="1" si="178"/>
        <v>0</v>
      </c>
      <c r="P648" s="53">
        <f t="shared" ca="1" si="179"/>
        <v>0</v>
      </c>
      <c r="Q648" s="53">
        <f t="shared" ca="1" si="180"/>
        <v>0</v>
      </c>
      <c r="R648" s="12">
        <f t="shared" ca="1" si="182"/>
        <v>2.1983915171285819E-2</v>
      </c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</row>
    <row r="649" spans="1:35">
      <c r="A649" s="12"/>
      <c r="B649" s="12"/>
      <c r="C649" s="134"/>
      <c r="D649" s="136">
        <f t="shared" si="170"/>
        <v>0</v>
      </c>
      <c r="E649" s="136">
        <f t="shared" si="170"/>
        <v>0</v>
      </c>
      <c r="F649" s="53">
        <f t="shared" si="171"/>
        <v>0</v>
      </c>
      <c r="G649" s="53">
        <f t="shared" si="171"/>
        <v>0</v>
      </c>
      <c r="H649" s="53">
        <f t="shared" si="172"/>
        <v>0</v>
      </c>
      <c r="I649" s="53">
        <f t="shared" si="173"/>
        <v>0</v>
      </c>
      <c r="J649" s="53">
        <f t="shared" si="174"/>
        <v>0</v>
      </c>
      <c r="K649" s="53">
        <f t="shared" si="175"/>
        <v>0</v>
      </c>
      <c r="L649" s="53">
        <f t="shared" si="176"/>
        <v>0</v>
      </c>
      <c r="M649" s="53">
        <f t="shared" ca="1" si="181"/>
        <v>-2.1983915171285819E-2</v>
      </c>
      <c r="N649" s="53">
        <f t="shared" ca="1" si="177"/>
        <v>0</v>
      </c>
      <c r="O649" s="137">
        <f t="shared" ca="1" si="178"/>
        <v>0</v>
      </c>
      <c r="P649" s="53">
        <f t="shared" ca="1" si="179"/>
        <v>0</v>
      </c>
      <c r="Q649" s="53">
        <f t="shared" ca="1" si="180"/>
        <v>0</v>
      </c>
      <c r="R649" s="12">
        <f t="shared" ca="1" si="182"/>
        <v>2.1983915171285819E-2</v>
      </c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</row>
    <row r="650" spans="1:35">
      <c r="A650" s="12"/>
      <c r="B650" s="12"/>
      <c r="C650" s="134"/>
      <c r="D650" s="136">
        <f t="shared" si="170"/>
        <v>0</v>
      </c>
      <c r="E650" s="136">
        <f t="shared" si="170"/>
        <v>0</v>
      </c>
      <c r="F650" s="53">
        <f t="shared" si="171"/>
        <v>0</v>
      </c>
      <c r="G650" s="53">
        <f t="shared" si="171"/>
        <v>0</v>
      </c>
      <c r="H650" s="53">
        <f t="shared" si="172"/>
        <v>0</v>
      </c>
      <c r="I650" s="53">
        <f t="shared" si="173"/>
        <v>0</v>
      </c>
      <c r="J650" s="53">
        <f t="shared" si="174"/>
        <v>0</v>
      </c>
      <c r="K650" s="53">
        <f t="shared" si="175"/>
        <v>0</v>
      </c>
      <c r="L650" s="53">
        <f t="shared" si="176"/>
        <v>0</v>
      </c>
      <c r="M650" s="53">
        <f t="shared" ca="1" si="181"/>
        <v>-2.1983915171285819E-2</v>
      </c>
      <c r="N650" s="53">
        <f t="shared" ca="1" si="177"/>
        <v>0</v>
      </c>
      <c r="O650" s="137">
        <f t="shared" ca="1" si="178"/>
        <v>0</v>
      </c>
      <c r="P650" s="53">
        <f t="shared" ca="1" si="179"/>
        <v>0</v>
      </c>
      <c r="Q650" s="53">
        <f t="shared" ca="1" si="180"/>
        <v>0</v>
      </c>
      <c r="R650" s="12">
        <f t="shared" ca="1" si="182"/>
        <v>2.1983915171285819E-2</v>
      </c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</row>
    <row r="651" spans="1:35">
      <c r="A651" s="12"/>
      <c r="B651" s="12"/>
      <c r="C651" s="134"/>
      <c r="D651" s="136">
        <f t="shared" si="170"/>
        <v>0</v>
      </c>
      <c r="E651" s="136">
        <f t="shared" si="170"/>
        <v>0</v>
      </c>
      <c r="F651" s="53">
        <f t="shared" si="171"/>
        <v>0</v>
      </c>
      <c r="G651" s="53">
        <f t="shared" si="171"/>
        <v>0</v>
      </c>
      <c r="H651" s="53">
        <f t="shared" si="172"/>
        <v>0</v>
      </c>
      <c r="I651" s="53">
        <f t="shared" si="173"/>
        <v>0</v>
      </c>
      <c r="J651" s="53">
        <f t="shared" si="174"/>
        <v>0</v>
      </c>
      <c r="K651" s="53">
        <f t="shared" si="175"/>
        <v>0</v>
      </c>
      <c r="L651" s="53">
        <f t="shared" si="176"/>
        <v>0</v>
      </c>
      <c r="M651" s="53">
        <f t="shared" ca="1" si="181"/>
        <v>-2.1983915171285819E-2</v>
      </c>
      <c r="N651" s="53">
        <f t="shared" ca="1" si="177"/>
        <v>0</v>
      </c>
      <c r="O651" s="137">
        <f t="shared" ca="1" si="178"/>
        <v>0</v>
      </c>
      <c r="P651" s="53">
        <f t="shared" ca="1" si="179"/>
        <v>0</v>
      </c>
      <c r="Q651" s="53">
        <f t="shared" ca="1" si="180"/>
        <v>0</v>
      </c>
      <c r="R651" s="12">
        <f t="shared" ca="1" si="182"/>
        <v>2.1983915171285819E-2</v>
      </c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</row>
    <row r="652" spans="1:35">
      <c r="A652" s="12"/>
      <c r="B652" s="12"/>
      <c r="C652" s="134"/>
      <c r="D652" s="136">
        <f t="shared" si="170"/>
        <v>0</v>
      </c>
      <c r="E652" s="136">
        <f t="shared" si="170"/>
        <v>0</v>
      </c>
      <c r="F652" s="53">
        <f t="shared" si="171"/>
        <v>0</v>
      </c>
      <c r="G652" s="53">
        <f t="shared" si="171"/>
        <v>0</v>
      </c>
      <c r="H652" s="53">
        <f t="shared" si="172"/>
        <v>0</v>
      </c>
      <c r="I652" s="53">
        <f t="shared" si="173"/>
        <v>0</v>
      </c>
      <c r="J652" s="53">
        <f t="shared" si="174"/>
        <v>0</v>
      </c>
      <c r="K652" s="53">
        <f t="shared" si="175"/>
        <v>0</v>
      </c>
      <c r="L652" s="53">
        <f t="shared" si="176"/>
        <v>0</v>
      </c>
      <c r="M652" s="53">
        <f t="shared" ca="1" si="181"/>
        <v>-2.1983915171285819E-2</v>
      </c>
      <c r="N652" s="53">
        <f t="shared" ca="1" si="177"/>
        <v>0</v>
      </c>
      <c r="O652" s="137">
        <f t="shared" ca="1" si="178"/>
        <v>0</v>
      </c>
      <c r="P652" s="53">
        <f t="shared" ca="1" si="179"/>
        <v>0</v>
      </c>
      <c r="Q652" s="53">
        <f t="shared" ca="1" si="180"/>
        <v>0</v>
      </c>
      <c r="R652" s="12">
        <f t="shared" ca="1" si="182"/>
        <v>2.1983915171285819E-2</v>
      </c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</row>
    <row r="653" spans="1:35">
      <c r="A653" s="12"/>
      <c r="B653" s="12"/>
      <c r="C653" s="134"/>
      <c r="D653" s="136">
        <f t="shared" ref="D653:E716" si="183">A653/A$18</f>
        <v>0</v>
      </c>
      <c r="E653" s="136">
        <f t="shared" si="183"/>
        <v>0</v>
      </c>
      <c r="F653" s="53">
        <f t="shared" ref="F653:G716" si="184">$C653*D653</f>
        <v>0</v>
      </c>
      <c r="G653" s="53">
        <f t="shared" si="184"/>
        <v>0</v>
      </c>
      <c r="H653" s="53">
        <f t="shared" si="172"/>
        <v>0</v>
      </c>
      <c r="I653" s="53">
        <f t="shared" si="173"/>
        <v>0</v>
      </c>
      <c r="J653" s="53">
        <f t="shared" si="174"/>
        <v>0</v>
      </c>
      <c r="K653" s="53">
        <f t="shared" si="175"/>
        <v>0</v>
      </c>
      <c r="L653" s="53">
        <f t="shared" si="176"/>
        <v>0</v>
      </c>
      <c r="M653" s="53">
        <f t="shared" ca="1" si="181"/>
        <v>-2.1983915171285819E-2</v>
      </c>
      <c r="N653" s="53">
        <f t="shared" ca="1" si="177"/>
        <v>0</v>
      </c>
      <c r="O653" s="137">
        <f t="shared" ca="1" si="178"/>
        <v>0</v>
      </c>
      <c r="P653" s="53">
        <f t="shared" ca="1" si="179"/>
        <v>0</v>
      </c>
      <c r="Q653" s="53">
        <f t="shared" ca="1" si="180"/>
        <v>0</v>
      </c>
      <c r="R653" s="12">
        <f t="shared" ca="1" si="182"/>
        <v>2.1983915171285819E-2</v>
      </c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</row>
    <row r="654" spans="1:35">
      <c r="A654" s="12"/>
      <c r="B654" s="12"/>
      <c r="C654" s="134"/>
      <c r="D654" s="136">
        <f t="shared" si="183"/>
        <v>0</v>
      </c>
      <c r="E654" s="136">
        <f t="shared" si="183"/>
        <v>0</v>
      </c>
      <c r="F654" s="53">
        <f t="shared" si="184"/>
        <v>0</v>
      </c>
      <c r="G654" s="53">
        <f t="shared" si="184"/>
        <v>0</v>
      </c>
      <c r="H654" s="53">
        <f t="shared" ref="H654:H717" si="185">C654*D654*D654</f>
        <v>0</v>
      </c>
      <c r="I654" s="53">
        <f t="shared" ref="I654:I717" si="186">C654*D654*D654*D654</f>
        <v>0</v>
      </c>
      <c r="J654" s="53">
        <f t="shared" ref="J654:J717" si="187">C654*D654*D654*D654*D654</f>
        <v>0</v>
      </c>
      <c r="K654" s="53">
        <f t="shared" ref="K654:K717" si="188">C654*E654*D654</f>
        <v>0</v>
      </c>
      <c r="L654" s="53">
        <f t="shared" ref="L654:L717" si="189">C654*E654*D654*D654</f>
        <v>0</v>
      </c>
      <c r="M654" s="53">
        <f t="shared" ca="1" si="181"/>
        <v>-2.1983915171285819E-2</v>
      </c>
      <c r="N654" s="53">
        <f t="shared" ref="N654:N717" ca="1" si="190">C654*(M654-E654)^2</f>
        <v>0</v>
      </c>
      <c r="O654" s="137">
        <f t="shared" ref="O654:O717" ca="1" si="191">(C654*O$1-O$2*F654+O$3*H654)^2</f>
        <v>0</v>
      </c>
      <c r="P654" s="53">
        <f t="shared" ref="P654:P717" ca="1" si="192">(-C654*O$2+O$4*F654-O$5*H654)^2</f>
        <v>0</v>
      </c>
      <c r="Q654" s="53">
        <f t="shared" ref="Q654:Q717" ca="1" si="193">+(C654*O$3-F654*O$5+H654*O$6)^2</f>
        <v>0</v>
      </c>
      <c r="R654" s="12">
        <f t="shared" ca="1" si="182"/>
        <v>2.1983915171285819E-2</v>
      </c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</row>
    <row r="655" spans="1:35">
      <c r="A655" s="12"/>
      <c r="B655" s="12"/>
      <c r="C655" s="134"/>
      <c r="D655" s="136">
        <f t="shared" si="183"/>
        <v>0</v>
      </c>
      <c r="E655" s="136">
        <f t="shared" si="183"/>
        <v>0</v>
      </c>
      <c r="F655" s="53">
        <f t="shared" si="184"/>
        <v>0</v>
      </c>
      <c r="G655" s="53">
        <f t="shared" si="184"/>
        <v>0</v>
      </c>
      <c r="H655" s="53">
        <f t="shared" si="185"/>
        <v>0</v>
      </c>
      <c r="I655" s="53">
        <f t="shared" si="186"/>
        <v>0</v>
      </c>
      <c r="J655" s="53">
        <f t="shared" si="187"/>
        <v>0</v>
      </c>
      <c r="K655" s="53">
        <f t="shared" si="188"/>
        <v>0</v>
      </c>
      <c r="L655" s="53">
        <f t="shared" si="189"/>
        <v>0</v>
      </c>
      <c r="M655" s="53">
        <f t="shared" ca="1" si="181"/>
        <v>-2.1983915171285819E-2</v>
      </c>
      <c r="N655" s="53">
        <f t="shared" ca="1" si="190"/>
        <v>0</v>
      </c>
      <c r="O655" s="137">
        <f t="shared" ca="1" si="191"/>
        <v>0</v>
      </c>
      <c r="P655" s="53">
        <f t="shared" ca="1" si="192"/>
        <v>0</v>
      </c>
      <c r="Q655" s="53">
        <f t="shared" ca="1" si="193"/>
        <v>0</v>
      </c>
      <c r="R655" s="12">
        <f t="shared" ca="1" si="182"/>
        <v>2.1983915171285819E-2</v>
      </c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</row>
    <row r="656" spans="1:35">
      <c r="A656" s="12"/>
      <c r="B656" s="12"/>
      <c r="C656" s="134"/>
      <c r="D656" s="136">
        <f t="shared" si="183"/>
        <v>0</v>
      </c>
      <c r="E656" s="136">
        <f t="shared" si="183"/>
        <v>0</v>
      </c>
      <c r="F656" s="53">
        <f t="shared" si="184"/>
        <v>0</v>
      </c>
      <c r="G656" s="53">
        <f t="shared" si="184"/>
        <v>0</v>
      </c>
      <c r="H656" s="53">
        <f t="shared" si="185"/>
        <v>0</v>
      </c>
      <c r="I656" s="53">
        <f t="shared" si="186"/>
        <v>0</v>
      </c>
      <c r="J656" s="53">
        <f t="shared" si="187"/>
        <v>0</v>
      </c>
      <c r="K656" s="53">
        <f t="shared" si="188"/>
        <v>0</v>
      </c>
      <c r="L656" s="53">
        <f t="shared" si="189"/>
        <v>0</v>
      </c>
      <c r="M656" s="53">
        <f t="shared" ca="1" si="181"/>
        <v>-2.1983915171285819E-2</v>
      </c>
      <c r="N656" s="53">
        <f t="shared" ca="1" si="190"/>
        <v>0</v>
      </c>
      <c r="O656" s="137">
        <f t="shared" ca="1" si="191"/>
        <v>0</v>
      </c>
      <c r="P656" s="53">
        <f t="shared" ca="1" si="192"/>
        <v>0</v>
      </c>
      <c r="Q656" s="53">
        <f t="shared" ca="1" si="193"/>
        <v>0</v>
      </c>
      <c r="R656" s="12">
        <f t="shared" ca="1" si="182"/>
        <v>2.1983915171285819E-2</v>
      </c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</row>
    <row r="657" spans="1:35">
      <c r="A657" s="12"/>
      <c r="B657" s="12"/>
      <c r="C657" s="134"/>
      <c r="D657" s="136">
        <f t="shared" si="183"/>
        <v>0</v>
      </c>
      <c r="E657" s="136">
        <f t="shared" si="183"/>
        <v>0</v>
      </c>
      <c r="F657" s="53">
        <f t="shared" si="184"/>
        <v>0</v>
      </c>
      <c r="G657" s="53">
        <f t="shared" si="184"/>
        <v>0</v>
      </c>
      <c r="H657" s="53">
        <f t="shared" si="185"/>
        <v>0</v>
      </c>
      <c r="I657" s="53">
        <f t="shared" si="186"/>
        <v>0</v>
      </c>
      <c r="J657" s="53">
        <f t="shared" si="187"/>
        <v>0</v>
      </c>
      <c r="K657" s="53">
        <f t="shared" si="188"/>
        <v>0</v>
      </c>
      <c r="L657" s="53">
        <f t="shared" si="189"/>
        <v>0</v>
      </c>
      <c r="M657" s="53">
        <f t="shared" ca="1" si="181"/>
        <v>-2.1983915171285819E-2</v>
      </c>
      <c r="N657" s="53">
        <f t="shared" ca="1" si="190"/>
        <v>0</v>
      </c>
      <c r="O657" s="137">
        <f t="shared" ca="1" si="191"/>
        <v>0</v>
      </c>
      <c r="P657" s="53">
        <f t="shared" ca="1" si="192"/>
        <v>0</v>
      </c>
      <c r="Q657" s="53">
        <f t="shared" ca="1" si="193"/>
        <v>0</v>
      </c>
      <c r="R657" s="12">
        <f t="shared" ca="1" si="182"/>
        <v>2.1983915171285819E-2</v>
      </c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</row>
    <row r="658" spans="1:35">
      <c r="A658" s="12"/>
      <c r="B658" s="12"/>
      <c r="C658" s="134"/>
      <c r="D658" s="136">
        <f t="shared" si="183"/>
        <v>0</v>
      </c>
      <c r="E658" s="136">
        <f t="shared" si="183"/>
        <v>0</v>
      </c>
      <c r="F658" s="53">
        <f t="shared" si="184"/>
        <v>0</v>
      </c>
      <c r="G658" s="53">
        <f t="shared" si="184"/>
        <v>0</v>
      </c>
      <c r="H658" s="53">
        <f t="shared" si="185"/>
        <v>0</v>
      </c>
      <c r="I658" s="53">
        <f t="shared" si="186"/>
        <v>0</v>
      </c>
      <c r="J658" s="53">
        <f t="shared" si="187"/>
        <v>0</v>
      </c>
      <c r="K658" s="53">
        <f t="shared" si="188"/>
        <v>0</v>
      </c>
      <c r="L658" s="53">
        <f t="shared" si="189"/>
        <v>0</v>
      </c>
      <c r="M658" s="53">
        <f t="shared" ca="1" si="181"/>
        <v>-2.1983915171285819E-2</v>
      </c>
      <c r="N658" s="53">
        <f t="shared" ca="1" si="190"/>
        <v>0</v>
      </c>
      <c r="O658" s="137">
        <f t="shared" ca="1" si="191"/>
        <v>0</v>
      </c>
      <c r="P658" s="53">
        <f t="shared" ca="1" si="192"/>
        <v>0</v>
      </c>
      <c r="Q658" s="53">
        <f t="shared" ca="1" si="193"/>
        <v>0</v>
      </c>
      <c r="R658" s="12">
        <f t="shared" ca="1" si="182"/>
        <v>2.1983915171285819E-2</v>
      </c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</row>
    <row r="659" spans="1:35">
      <c r="A659" s="12"/>
      <c r="B659" s="12"/>
      <c r="C659" s="134"/>
      <c r="D659" s="136">
        <f t="shared" si="183"/>
        <v>0</v>
      </c>
      <c r="E659" s="136">
        <f t="shared" si="183"/>
        <v>0</v>
      </c>
      <c r="F659" s="53">
        <f t="shared" si="184"/>
        <v>0</v>
      </c>
      <c r="G659" s="53">
        <f t="shared" si="184"/>
        <v>0</v>
      </c>
      <c r="H659" s="53">
        <f t="shared" si="185"/>
        <v>0</v>
      </c>
      <c r="I659" s="53">
        <f t="shared" si="186"/>
        <v>0</v>
      </c>
      <c r="J659" s="53">
        <f t="shared" si="187"/>
        <v>0</v>
      </c>
      <c r="K659" s="53">
        <f t="shared" si="188"/>
        <v>0</v>
      </c>
      <c r="L659" s="53">
        <f t="shared" si="189"/>
        <v>0</v>
      </c>
      <c r="M659" s="53">
        <f t="shared" ref="M659:M722" ca="1" si="194">+E$4+E$5*D659+E$6*D659^2</f>
        <v>-2.1983915171285819E-2</v>
      </c>
      <c r="N659" s="53">
        <f t="shared" ca="1" si="190"/>
        <v>0</v>
      </c>
      <c r="O659" s="137">
        <f t="shared" ca="1" si="191"/>
        <v>0</v>
      </c>
      <c r="P659" s="53">
        <f t="shared" ca="1" si="192"/>
        <v>0</v>
      </c>
      <c r="Q659" s="53">
        <f t="shared" ca="1" si="193"/>
        <v>0</v>
      </c>
      <c r="R659" s="12">
        <f t="shared" ref="R659:R722" ca="1" si="195">+E659-M659</f>
        <v>2.1983915171285819E-2</v>
      </c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</row>
    <row r="660" spans="1:35">
      <c r="A660" s="12"/>
      <c r="B660" s="12"/>
      <c r="C660" s="134"/>
      <c r="D660" s="136">
        <f t="shared" si="183"/>
        <v>0</v>
      </c>
      <c r="E660" s="136">
        <f t="shared" si="183"/>
        <v>0</v>
      </c>
      <c r="F660" s="53">
        <f t="shared" si="184"/>
        <v>0</v>
      </c>
      <c r="G660" s="53">
        <f t="shared" si="184"/>
        <v>0</v>
      </c>
      <c r="H660" s="53">
        <f t="shared" si="185"/>
        <v>0</v>
      </c>
      <c r="I660" s="53">
        <f t="shared" si="186"/>
        <v>0</v>
      </c>
      <c r="J660" s="53">
        <f t="shared" si="187"/>
        <v>0</v>
      </c>
      <c r="K660" s="53">
        <f t="shared" si="188"/>
        <v>0</v>
      </c>
      <c r="L660" s="53">
        <f t="shared" si="189"/>
        <v>0</v>
      </c>
      <c r="M660" s="53">
        <f t="shared" ca="1" si="194"/>
        <v>-2.1983915171285819E-2</v>
      </c>
      <c r="N660" s="53">
        <f t="shared" ca="1" si="190"/>
        <v>0</v>
      </c>
      <c r="O660" s="137">
        <f t="shared" ca="1" si="191"/>
        <v>0</v>
      </c>
      <c r="P660" s="53">
        <f t="shared" ca="1" si="192"/>
        <v>0</v>
      </c>
      <c r="Q660" s="53">
        <f t="shared" ca="1" si="193"/>
        <v>0</v>
      </c>
      <c r="R660" s="12">
        <f t="shared" ca="1" si="195"/>
        <v>2.1983915171285819E-2</v>
      </c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</row>
    <row r="661" spans="1:35">
      <c r="A661" s="12"/>
      <c r="B661" s="12"/>
      <c r="C661" s="134"/>
      <c r="D661" s="136">
        <f t="shared" si="183"/>
        <v>0</v>
      </c>
      <c r="E661" s="136">
        <f t="shared" si="183"/>
        <v>0</v>
      </c>
      <c r="F661" s="53">
        <f t="shared" si="184"/>
        <v>0</v>
      </c>
      <c r="G661" s="53">
        <f t="shared" si="184"/>
        <v>0</v>
      </c>
      <c r="H661" s="53">
        <f t="shared" si="185"/>
        <v>0</v>
      </c>
      <c r="I661" s="53">
        <f t="shared" si="186"/>
        <v>0</v>
      </c>
      <c r="J661" s="53">
        <f t="shared" si="187"/>
        <v>0</v>
      </c>
      <c r="K661" s="53">
        <f t="shared" si="188"/>
        <v>0</v>
      </c>
      <c r="L661" s="53">
        <f t="shared" si="189"/>
        <v>0</v>
      </c>
      <c r="M661" s="53">
        <f t="shared" ca="1" si="194"/>
        <v>-2.1983915171285819E-2</v>
      </c>
      <c r="N661" s="53">
        <f t="shared" ca="1" si="190"/>
        <v>0</v>
      </c>
      <c r="O661" s="137">
        <f t="shared" ca="1" si="191"/>
        <v>0</v>
      </c>
      <c r="P661" s="53">
        <f t="shared" ca="1" si="192"/>
        <v>0</v>
      </c>
      <c r="Q661" s="53">
        <f t="shared" ca="1" si="193"/>
        <v>0</v>
      </c>
      <c r="R661" s="12">
        <f t="shared" ca="1" si="195"/>
        <v>2.1983915171285819E-2</v>
      </c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</row>
    <row r="662" spans="1:35">
      <c r="A662" s="12"/>
      <c r="B662" s="12"/>
      <c r="C662" s="134"/>
      <c r="D662" s="136">
        <f t="shared" si="183"/>
        <v>0</v>
      </c>
      <c r="E662" s="136">
        <f t="shared" si="183"/>
        <v>0</v>
      </c>
      <c r="F662" s="53">
        <f t="shared" si="184"/>
        <v>0</v>
      </c>
      <c r="G662" s="53">
        <f t="shared" si="184"/>
        <v>0</v>
      </c>
      <c r="H662" s="53">
        <f t="shared" si="185"/>
        <v>0</v>
      </c>
      <c r="I662" s="53">
        <f t="shared" si="186"/>
        <v>0</v>
      </c>
      <c r="J662" s="53">
        <f t="shared" si="187"/>
        <v>0</v>
      </c>
      <c r="K662" s="53">
        <f t="shared" si="188"/>
        <v>0</v>
      </c>
      <c r="L662" s="53">
        <f t="shared" si="189"/>
        <v>0</v>
      </c>
      <c r="M662" s="53">
        <f t="shared" ca="1" si="194"/>
        <v>-2.1983915171285819E-2</v>
      </c>
      <c r="N662" s="53">
        <f t="shared" ca="1" si="190"/>
        <v>0</v>
      </c>
      <c r="O662" s="137">
        <f t="shared" ca="1" si="191"/>
        <v>0</v>
      </c>
      <c r="P662" s="53">
        <f t="shared" ca="1" si="192"/>
        <v>0</v>
      </c>
      <c r="Q662" s="53">
        <f t="shared" ca="1" si="193"/>
        <v>0</v>
      </c>
      <c r="R662" s="12">
        <f t="shared" ca="1" si="195"/>
        <v>2.1983915171285819E-2</v>
      </c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</row>
    <row r="663" spans="1:35">
      <c r="A663" s="12"/>
      <c r="B663" s="12"/>
      <c r="C663" s="134"/>
      <c r="D663" s="136">
        <f t="shared" si="183"/>
        <v>0</v>
      </c>
      <c r="E663" s="136">
        <f t="shared" si="183"/>
        <v>0</v>
      </c>
      <c r="F663" s="53">
        <f t="shared" si="184"/>
        <v>0</v>
      </c>
      <c r="G663" s="53">
        <f t="shared" si="184"/>
        <v>0</v>
      </c>
      <c r="H663" s="53">
        <f t="shared" si="185"/>
        <v>0</v>
      </c>
      <c r="I663" s="53">
        <f t="shared" si="186"/>
        <v>0</v>
      </c>
      <c r="J663" s="53">
        <f t="shared" si="187"/>
        <v>0</v>
      </c>
      <c r="K663" s="53">
        <f t="shared" si="188"/>
        <v>0</v>
      </c>
      <c r="L663" s="53">
        <f t="shared" si="189"/>
        <v>0</v>
      </c>
      <c r="M663" s="53">
        <f t="shared" ca="1" si="194"/>
        <v>-2.1983915171285819E-2</v>
      </c>
      <c r="N663" s="53">
        <f t="shared" ca="1" si="190"/>
        <v>0</v>
      </c>
      <c r="O663" s="137">
        <f t="shared" ca="1" si="191"/>
        <v>0</v>
      </c>
      <c r="P663" s="53">
        <f t="shared" ca="1" si="192"/>
        <v>0</v>
      </c>
      <c r="Q663" s="53">
        <f t="shared" ca="1" si="193"/>
        <v>0</v>
      </c>
      <c r="R663" s="12">
        <f t="shared" ca="1" si="195"/>
        <v>2.1983915171285819E-2</v>
      </c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</row>
    <row r="664" spans="1:35">
      <c r="A664" s="12"/>
      <c r="B664" s="12"/>
      <c r="C664" s="134"/>
      <c r="D664" s="136">
        <f t="shared" si="183"/>
        <v>0</v>
      </c>
      <c r="E664" s="136">
        <f t="shared" si="183"/>
        <v>0</v>
      </c>
      <c r="F664" s="53">
        <f t="shared" si="184"/>
        <v>0</v>
      </c>
      <c r="G664" s="53">
        <f t="shared" si="184"/>
        <v>0</v>
      </c>
      <c r="H664" s="53">
        <f t="shared" si="185"/>
        <v>0</v>
      </c>
      <c r="I664" s="53">
        <f t="shared" si="186"/>
        <v>0</v>
      </c>
      <c r="J664" s="53">
        <f t="shared" si="187"/>
        <v>0</v>
      </c>
      <c r="K664" s="53">
        <f t="shared" si="188"/>
        <v>0</v>
      </c>
      <c r="L664" s="53">
        <f t="shared" si="189"/>
        <v>0</v>
      </c>
      <c r="M664" s="53">
        <f t="shared" ca="1" si="194"/>
        <v>-2.1983915171285819E-2</v>
      </c>
      <c r="N664" s="53">
        <f t="shared" ca="1" si="190"/>
        <v>0</v>
      </c>
      <c r="O664" s="137">
        <f t="shared" ca="1" si="191"/>
        <v>0</v>
      </c>
      <c r="P664" s="53">
        <f t="shared" ca="1" si="192"/>
        <v>0</v>
      </c>
      <c r="Q664" s="53">
        <f t="shared" ca="1" si="193"/>
        <v>0</v>
      </c>
      <c r="R664" s="12">
        <f t="shared" ca="1" si="195"/>
        <v>2.1983915171285819E-2</v>
      </c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</row>
    <row r="665" spans="1:35">
      <c r="A665" s="12"/>
      <c r="B665" s="12"/>
      <c r="C665" s="134"/>
      <c r="D665" s="136">
        <f t="shared" si="183"/>
        <v>0</v>
      </c>
      <c r="E665" s="136">
        <f t="shared" si="183"/>
        <v>0</v>
      </c>
      <c r="F665" s="53">
        <f t="shared" si="184"/>
        <v>0</v>
      </c>
      <c r="G665" s="53">
        <f t="shared" si="184"/>
        <v>0</v>
      </c>
      <c r="H665" s="53">
        <f t="shared" si="185"/>
        <v>0</v>
      </c>
      <c r="I665" s="53">
        <f t="shared" si="186"/>
        <v>0</v>
      </c>
      <c r="J665" s="53">
        <f t="shared" si="187"/>
        <v>0</v>
      </c>
      <c r="K665" s="53">
        <f t="shared" si="188"/>
        <v>0</v>
      </c>
      <c r="L665" s="53">
        <f t="shared" si="189"/>
        <v>0</v>
      </c>
      <c r="M665" s="53">
        <f t="shared" ca="1" si="194"/>
        <v>-2.1983915171285819E-2</v>
      </c>
      <c r="N665" s="53">
        <f t="shared" ca="1" si="190"/>
        <v>0</v>
      </c>
      <c r="O665" s="137">
        <f t="shared" ca="1" si="191"/>
        <v>0</v>
      </c>
      <c r="P665" s="53">
        <f t="shared" ca="1" si="192"/>
        <v>0</v>
      </c>
      <c r="Q665" s="53">
        <f t="shared" ca="1" si="193"/>
        <v>0</v>
      </c>
      <c r="R665" s="12">
        <f t="shared" ca="1" si="195"/>
        <v>2.1983915171285819E-2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</row>
    <row r="666" spans="1:35">
      <c r="A666" s="12"/>
      <c r="B666" s="12"/>
      <c r="C666" s="134"/>
      <c r="D666" s="136">
        <f t="shared" si="183"/>
        <v>0</v>
      </c>
      <c r="E666" s="136">
        <f t="shared" si="183"/>
        <v>0</v>
      </c>
      <c r="F666" s="53">
        <f t="shared" si="184"/>
        <v>0</v>
      </c>
      <c r="G666" s="53">
        <f t="shared" si="184"/>
        <v>0</v>
      </c>
      <c r="H666" s="53">
        <f t="shared" si="185"/>
        <v>0</v>
      </c>
      <c r="I666" s="53">
        <f t="shared" si="186"/>
        <v>0</v>
      </c>
      <c r="J666" s="53">
        <f t="shared" si="187"/>
        <v>0</v>
      </c>
      <c r="K666" s="53">
        <f t="shared" si="188"/>
        <v>0</v>
      </c>
      <c r="L666" s="53">
        <f t="shared" si="189"/>
        <v>0</v>
      </c>
      <c r="M666" s="53">
        <f t="shared" ca="1" si="194"/>
        <v>-2.1983915171285819E-2</v>
      </c>
      <c r="N666" s="53">
        <f t="shared" ca="1" si="190"/>
        <v>0</v>
      </c>
      <c r="O666" s="137">
        <f t="shared" ca="1" si="191"/>
        <v>0</v>
      </c>
      <c r="P666" s="53">
        <f t="shared" ca="1" si="192"/>
        <v>0</v>
      </c>
      <c r="Q666" s="53">
        <f t="shared" ca="1" si="193"/>
        <v>0</v>
      </c>
      <c r="R666" s="12">
        <f t="shared" ca="1" si="195"/>
        <v>2.1983915171285819E-2</v>
      </c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</row>
    <row r="667" spans="1:35">
      <c r="A667" s="12"/>
      <c r="B667" s="12"/>
      <c r="C667" s="134"/>
      <c r="D667" s="136">
        <f t="shared" si="183"/>
        <v>0</v>
      </c>
      <c r="E667" s="136">
        <f t="shared" si="183"/>
        <v>0</v>
      </c>
      <c r="F667" s="53">
        <f t="shared" si="184"/>
        <v>0</v>
      </c>
      <c r="G667" s="53">
        <f t="shared" si="184"/>
        <v>0</v>
      </c>
      <c r="H667" s="53">
        <f t="shared" si="185"/>
        <v>0</v>
      </c>
      <c r="I667" s="53">
        <f t="shared" si="186"/>
        <v>0</v>
      </c>
      <c r="J667" s="53">
        <f t="shared" si="187"/>
        <v>0</v>
      </c>
      <c r="K667" s="53">
        <f t="shared" si="188"/>
        <v>0</v>
      </c>
      <c r="L667" s="53">
        <f t="shared" si="189"/>
        <v>0</v>
      </c>
      <c r="M667" s="53">
        <f t="shared" ca="1" si="194"/>
        <v>-2.1983915171285819E-2</v>
      </c>
      <c r="N667" s="53">
        <f t="shared" ca="1" si="190"/>
        <v>0</v>
      </c>
      <c r="O667" s="137">
        <f t="shared" ca="1" si="191"/>
        <v>0</v>
      </c>
      <c r="P667" s="53">
        <f t="shared" ca="1" si="192"/>
        <v>0</v>
      </c>
      <c r="Q667" s="53">
        <f t="shared" ca="1" si="193"/>
        <v>0</v>
      </c>
      <c r="R667" s="12">
        <f t="shared" ca="1" si="195"/>
        <v>2.1983915171285819E-2</v>
      </c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</row>
    <row r="668" spans="1:35">
      <c r="A668" s="12"/>
      <c r="B668" s="12"/>
      <c r="C668" s="134"/>
      <c r="D668" s="136">
        <f t="shared" si="183"/>
        <v>0</v>
      </c>
      <c r="E668" s="136">
        <f t="shared" si="183"/>
        <v>0</v>
      </c>
      <c r="F668" s="53">
        <f t="shared" si="184"/>
        <v>0</v>
      </c>
      <c r="G668" s="53">
        <f t="shared" si="184"/>
        <v>0</v>
      </c>
      <c r="H668" s="53">
        <f t="shared" si="185"/>
        <v>0</v>
      </c>
      <c r="I668" s="53">
        <f t="shared" si="186"/>
        <v>0</v>
      </c>
      <c r="J668" s="53">
        <f t="shared" si="187"/>
        <v>0</v>
      </c>
      <c r="K668" s="53">
        <f t="shared" si="188"/>
        <v>0</v>
      </c>
      <c r="L668" s="53">
        <f t="shared" si="189"/>
        <v>0</v>
      </c>
      <c r="M668" s="53">
        <f t="shared" ca="1" si="194"/>
        <v>-2.1983915171285819E-2</v>
      </c>
      <c r="N668" s="53">
        <f t="shared" ca="1" si="190"/>
        <v>0</v>
      </c>
      <c r="O668" s="137">
        <f t="shared" ca="1" si="191"/>
        <v>0</v>
      </c>
      <c r="P668" s="53">
        <f t="shared" ca="1" si="192"/>
        <v>0</v>
      </c>
      <c r="Q668" s="53">
        <f t="shared" ca="1" si="193"/>
        <v>0</v>
      </c>
      <c r="R668" s="12">
        <f t="shared" ca="1" si="195"/>
        <v>2.1983915171285819E-2</v>
      </c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</row>
    <row r="669" spans="1:35">
      <c r="A669" s="12"/>
      <c r="B669" s="12"/>
      <c r="C669" s="134"/>
      <c r="D669" s="136">
        <f t="shared" si="183"/>
        <v>0</v>
      </c>
      <c r="E669" s="136">
        <f t="shared" si="183"/>
        <v>0</v>
      </c>
      <c r="F669" s="53">
        <f t="shared" si="184"/>
        <v>0</v>
      </c>
      <c r="G669" s="53">
        <f t="shared" si="184"/>
        <v>0</v>
      </c>
      <c r="H669" s="53">
        <f t="shared" si="185"/>
        <v>0</v>
      </c>
      <c r="I669" s="53">
        <f t="shared" si="186"/>
        <v>0</v>
      </c>
      <c r="J669" s="53">
        <f t="shared" si="187"/>
        <v>0</v>
      </c>
      <c r="K669" s="53">
        <f t="shared" si="188"/>
        <v>0</v>
      </c>
      <c r="L669" s="53">
        <f t="shared" si="189"/>
        <v>0</v>
      </c>
      <c r="M669" s="53">
        <f t="shared" ca="1" si="194"/>
        <v>-2.1983915171285819E-2</v>
      </c>
      <c r="N669" s="53">
        <f t="shared" ca="1" si="190"/>
        <v>0</v>
      </c>
      <c r="O669" s="137">
        <f t="shared" ca="1" si="191"/>
        <v>0</v>
      </c>
      <c r="P669" s="53">
        <f t="shared" ca="1" si="192"/>
        <v>0</v>
      </c>
      <c r="Q669" s="53">
        <f t="shared" ca="1" si="193"/>
        <v>0</v>
      </c>
      <c r="R669" s="12">
        <f t="shared" ca="1" si="195"/>
        <v>2.1983915171285819E-2</v>
      </c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</row>
    <row r="670" spans="1:35">
      <c r="A670" s="12"/>
      <c r="B670" s="12"/>
      <c r="C670" s="134"/>
      <c r="D670" s="136">
        <f t="shared" si="183"/>
        <v>0</v>
      </c>
      <c r="E670" s="136">
        <f t="shared" si="183"/>
        <v>0</v>
      </c>
      <c r="F670" s="53">
        <f t="shared" si="184"/>
        <v>0</v>
      </c>
      <c r="G670" s="53">
        <f t="shared" si="184"/>
        <v>0</v>
      </c>
      <c r="H670" s="53">
        <f t="shared" si="185"/>
        <v>0</v>
      </c>
      <c r="I670" s="53">
        <f t="shared" si="186"/>
        <v>0</v>
      </c>
      <c r="J670" s="53">
        <f t="shared" si="187"/>
        <v>0</v>
      </c>
      <c r="K670" s="53">
        <f t="shared" si="188"/>
        <v>0</v>
      </c>
      <c r="L670" s="53">
        <f t="shared" si="189"/>
        <v>0</v>
      </c>
      <c r="M670" s="53">
        <f t="shared" ca="1" si="194"/>
        <v>-2.1983915171285819E-2</v>
      </c>
      <c r="N670" s="53">
        <f t="shared" ca="1" si="190"/>
        <v>0</v>
      </c>
      <c r="O670" s="137">
        <f t="shared" ca="1" si="191"/>
        <v>0</v>
      </c>
      <c r="P670" s="53">
        <f t="shared" ca="1" si="192"/>
        <v>0</v>
      </c>
      <c r="Q670" s="53">
        <f t="shared" ca="1" si="193"/>
        <v>0</v>
      </c>
      <c r="R670" s="12">
        <f t="shared" ca="1" si="195"/>
        <v>2.1983915171285819E-2</v>
      </c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</row>
    <row r="671" spans="1:35">
      <c r="A671" s="12"/>
      <c r="B671" s="12"/>
      <c r="C671" s="134"/>
      <c r="D671" s="136">
        <f t="shared" si="183"/>
        <v>0</v>
      </c>
      <c r="E671" s="136">
        <f t="shared" si="183"/>
        <v>0</v>
      </c>
      <c r="F671" s="53">
        <f t="shared" si="184"/>
        <v>0</v>
      </c>
      <c r="G671" s="53">
        <f t="shared" si="184"/>
        <v>0</v>
      </c>
      <c r="H671" s="53">
        <f t="shared" si="185"/>
        <v>0</v>
      </c>
      <c r="I671" s="53">
        <f t="shared" si="186"/>
        <v>0</v>
      </c>
      <c r="J671" s="53">
        <f t="shared" si="187"/>
        <v>0</v>
      </c>
      <c r="K671" s="53">
        <f t="shared" si="188"/>
        <v>0</v>
      </c>
      <c r="L671" s="53">
        <f t="shared" si="189"/>
        <v>0</v>
      </c>
      <c r="M671" s="53">
        <f t="shared" ca="1" si="194"/>
        <v>-2.1983915171285819E-2</v>
      </c>
      <c r="N671" s="53">
        <f t="shared" ca="1" si="190"/>
        <v>0</v>
      </c>
      <c r="O671" s="137">
        <f t="shared" ca="1" si="191"/>
        <v>0</v>
      </c>
      <c r="P671" s="53">
        <f t="shared" ca="1" si="192"/>
        <v>0</v>
      </c>
      <c r="Q671" s="53">
        <f t="shared" ca="1" si="193"/>
        <v>0</v>
      </c>
      <c r="R671" s="12">
        <f t="shared" ca="1" si="195"/>
        <v>2.1983915171285819E-2</v>
      </c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</row>
    <row r="672" spans="1:35">
      <c r="A672" s="12"/>
      <c r="B672" s="12"/>
      <c r="C672" s="134"/>
      <c r="D672" s="136">
        <f t="shared" si="183"/>
        <v>0</v>
      </c>
      <c r="E672" s="136">
        <f t="shared" si="183"/>
        <v>0</v>
      </c>
      <c r="F672" s="53">
        <f t="shared" si="184"/>
        <v>0</v>
      </c>
      <c r="G672" s="53">
        <f t="shared" si="184"/>
        <v>0</v>
      </c>
      <c r="H672" s="53">
        <f t="shared" si="185"/>
        <v>0</v>
      </c>
      <c r="I672" s="53">
        <f t="shared" si="186"/>
        <v>0</v>
      </c>
      <c r="J672" s="53">
        <f t="shared" si="187"/>
        <v>0</v>
      </c>
      <c r="K672" s="53">
        <f t="shared" si="188"/>
        <v>0</v>
      </c>
      <c r="L672" s="53">
        <f t="shared" si="189"/>
        <v>0</v>
      </c>
      <c r="M672" s="53">
        <f t="shared" ca="1" si="194"/>
        <v>-2.1983915171285819E-2</v>
      </c>
      <c r="N672" s="53">
        <f t="shared" ca="1" si="190"/>
        <v>0</v>
      </c>
      <c r="O672" s="137">
        <f t="shared" ca="1" si="191"/>
        <v>0</v>
      </c>
      <c r="P672" s="53">
        <f t="shared" ca="1" si="192"/>
        <v>0</v>
      </c>
      <c r="Q672" s="53">
        <f t="shared" ca="1" si="193"/>
        <v>0</v>
      </c>
      <c r="R672" s="12">
        <f t="shared" ca="1" si="195"/>
        <v>2.1983915171285819E-2</v>
      </c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</row>
    <row r="673" spans="1:35">
      <c r="A673" s="12"/>
      <c r="B673" s="12"/>
      <c r="C673" s="134"/>
      <c r="D673" s="136">
        <f t="shared" si="183"/>
        <v>0</v>
      </c>
      <c r="E673" s="136">
        <f t="shared" si="183"/>
        <v>0</v>
      </c>
      <c r="F673" s="53">
        <f t="shared" si="184"/>
        <v>0</v>
      </c>
      <c r="G673" s="53">
        <f t="shared" si="184"/>
        <v>0</v>
      </c>
      <c r="H673" s="53">
        <f t="shared" si="185"/>
        <v>0</v>
      </c>
      <c r="I673" s="53">
        <f t="shared" si="186"/>
        <v>0</v>
      </c>
      <c r="J673" s="53">
        <f t="shared" si="187"/>
        <v>0</v>
      </c>
      <c r="K673" s="53">
        <f t="shared" si="188"/>
        <v>0</v>
      </c>
      <c r="L673" s="53">
        <f t="shared" si="189"/>
        <v>0</v>
      </c>
      <c r="M673" s="53">
        <f t="shared" ca="1" si="194"/>
        <v>-2.1983915171285819E-2</v>
      </c>
      <c r="N673" s="53">
        <f t="shared" ca="1" si="190"/>
        <v>0</v>
      </c>
      <c r="O673" s="137">
        <f t="shared" ca="1" si="191"/>
        <v>0</v>
      </c>
      <c r="P673" s="53">
        <f t="shared" ca="1" si="192"/>
        <v>0</v>
      </c>
      <c r="Q673" s="53">
        <f t="shared" ca="1" si="193"/>
        <v>0</v>
      </c>
      <c r="R673" s="12">
        <f t="shared" ca="1" si="195"/>
        <v>2.1983915171285819E-2</v>
      </c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</row>
    <row r="674" spans="1:35">
      <c r="A674" s="12"/>
      <c r="B674" s="12"/>
      <c r="C674" s="134"/>
      <c r="D674" s="136">
        <f t="shared" si="183"/>
        <v>0</v>
      </c>
      <c r="E674" s="136">
        <f t="shared" si="183"/>
        <v>0</v>
      </c>
      <c r="F674" s="53">
        <f t="shared" si="184"/>
        <v>0</v>
      </c>
      <c r="G674" s="53">
        <f t="shared" si="184"/>
        <v>0</v>
      </c>
      <c r="H674" s="53">
        <f t="shared" si="185"/>
        <v>0</v>
      </c>
      <c r="I674" s="53">
        <f t="shared" si="186"/>
        <v>0</v>
      </c>
      <c r="J674" s="53">
        <f t="shared" si="187"/>
        <v>0</v>
      </c>
      <c r="K674" s="53">
        <f t="shared" si="188"/>
        <v>0</v>
      </c>
      <c r="L674" s="53">
        <f t="shared" si="189"/>
        <v>0</v>
      </c>
      <c r="M674" s="53">
        <f t="shared" ca="1" si="194"/>
        <v>-2.1983915171285819E-2</v>
      </c>
      <c r="N674" s="53">
        <f t="shared" ca="1" si="190"/>
        <v>0</v>
      </c>
      <c r="O674" s="137">
        <f t="shared" ca="1" si="191"/>
        <v>0</v>
      </c>
      <c r="P674" s="53">
        <f t="shared" ca="1" si="192"/>
        <v>0</v>
      </c>
      <c r="Q674" s="53">
        <f t="shared" ca="1" si="193"/>
        <v>0</v>
      </c>
      <c r="R674" s="12">
        <f t="shared" ca="1" si="195"/>
        <v>2.1983915171285819E-2</v>
      </c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</row>
    <row r="675" spans="1:35">
      <c r="A675" s="12"/>
      <c r="B675" s="12"/>
      <c r="C675" s="134"/>
      <c r="D675" s="136">
        <f t="shared" si="183"/>
        <v>0</v>
      </c>
      <c r="E675" s="136">
        <f t="shared" si="183"/>
        <v>0</v>
      </c>
      <c r="F675" s="53">
        <f t="shared" si="184"/>
        <v>0</v>
      </c>
      <c r="G675" s="53">
        <f t="shared" si="184"/>
        <v>0</v>
      </c>
      <c r="H675" s="53">
        <f t="shared" si="185"/>
        <v>0</v>
      </c>
      <c r="I675" s="53">
        <f t="shared" si="186"/>
        <v>0</v>
      </c>
      <c r="J675" s="53">
        <f t="shared" si="187"/>
        <v>0</v>
      </c>
      <c r="K675" s="53">
        <f t="shared" si="188"/>
        <v>0</v>
      </c>
      <c r="L675" s="53">
        <f t="shared" si="189"/>
        <v>0</v>
      </c>
      <c r="M675" s="53">
        <f t="shared" ca="1" si="194"/>
        <v>-2.1983915171285819E-2</v>
      </c>
      <c r="N675" s="53">
        <f t="shared" ca="1" si="190"/>
        <v>0</v>
      </c>
      <c r="O675" s="137">
        <f t="shared" ca="1" si="191"/>
        <v>0</v>
      </c>
      <c r="P675" s="53">
        <f t="shared" ca="1" si="192"/>
        <v>0</v>
      </c>
      <c r="Q675" s="53">
        <f t="shared" ca="1" si="193"/>
        <v>0</v>
      </c>
      <c r="R675" s="12">
        <f t="shared" ca="1" si="195"/>
        <v>2.1983915171285819E-2</v>
      </c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</row>
    <row r="676" spans="1:35">
      <c r="A676" s="12"/>
      <c r="B676" s="12"/>
      <c r="C676" s="134"/>
      <c r="D676" s="136">
        <f t="shared" si="183"/>
        <v>0</v>
      </c>
      <c r="E676" s="136">
        <f t="shared" si="183"/>
        <v>0</v>
      </c>
      <c r="F676" s="53">
        <f t="shared" si="184"/>
        <v>0</v>
      </c>
      <c r="G676" s="53">
        <f t="shared" si="184"/>
        <v>0</v>
      </c>
      <c r="H676" s="53">
        <f t="shared" si="185"/>
        <v>0</v>
      </c>
      <c r="I676" s="53">
        <f t="shared" si="186"/>
        <v>0</v>
      </c>
      <c r="J676" s="53">
        <f t="shared" si="187"/>
        <v>0</v>
      </c>
      <c r="K676" s="53">
        <f t="shared" si="188"/>
        <v>0</v>
      </c>
      <c r="L676" s="53">
        <f t="shared" si="189"/>
        <v>0</v>
      </c>
      <c r="M676" s="53">
        <f t="shared" ca="1" si="194"/>
        <v>-2.1983915171285819E-2</v>
      </c>
      <c r="N676" s="53">
        <f t="shared" ca="1" si="190"/>
        <v>0</v>
      </c>
      <c r="O676" s="137">
        <f t="shared" ca="1" si="191"/>
        <v>0</v>
      </c>
      <c r="P676" s="53">
        <f t="shared" ca="1" si="192"/>
        <v>0</v>
      </c>
      <c r="Q676" s="53">
        <f t="shared" ca="1" si="193"/>
        <v>0</v>
      </c>
      <c r="R676" s="12">
        <f t="shared" ca="1" si="195"/>
        <v>2.1983915171285819E-2</v>
      </c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</row>
    <row r="677" spans="1:35">
      <c r="A677" s="12"/>
      <c r="B677" s="12"/>
      <c r="C677" s="134"/>
      <c r="D677" s="136">
        <f t="shared" si="183"/>
        <v>0</v>
      </c>
      <c r="E677" s="136">
        <f t="shared" si="183"/>
        <v>0</v>
      </c>
      <c r="F677" s="53">
        <f t="shared" si="184"/>
        <v>0</v>
      </c>
      <c r="G677" s="53">
        <f t="shared" si="184"/>
        <v>0</v>
      </c>
      <c r="H677" s="53">
        <f t="shared" si="185"/>
        <v>0</v>
      </c>
      <c r="I677" s="53">
        <f t="shared" si="186"/>
        <v>0</v>
      </c>
      <c r="J677" s="53">
        <f t="shared" si="187"/>
        <v>0</v>
      </c>
      <c r="K677" s="53">
        <f t="shared" si="188"/>
        <v>0</v>
      </c>
      <c r="L677" s="53">
        <f t="shared" si="189"/>
        <v>0</v>
      </c>
      <c r="M677" s="53">
        <f t="shared" ca="1" si="194"/>
        <v>-2.1983915171285819E-2</v>
      </c>
      <c r="N677" s="53">
        <f t="shared" ca="1" si="190"/>
        <v>0</v>
      </c>
      <c r="O677" s="137">
        <f t="shared" ca="1" si="191"/>
        <v>0</v>
      </c>
      <c r="P677" s="53">
        <f t="shared" ca="1" si="192"/>
        <v>0</v>
      </c>
      <c r="Q677" s="53">
        <f t="shared" ca="1" si="193"/>
        <v>0</v>
      </c>
      <c r="R677" s="12">
        <f t="shared" ca="1" si="195"/>
        <v>2.1983915171285819E-2</v>
      </c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</row>
    <row r="678" spans="1:35">
      <c r="A678" s="12"/>
      <c r="B678" s="12"/>
      <c r="C678" s="134"/>
      <c r="D678" s="136">
        <f t="shared" si="183"/>
        <v>0</v>
      </c>
      <c r="E678" s="136">
        <f t="shared" si="183"/>
        <v>0</v>
      </c>
      <c r="F678" s="53">
        <f t="shared" si="184"/>
        <v>0</v>
      </c>
      <c r="G678" s="53">
        <f t="shared" si="184"/>
        <v>0</v>
      </c>
      <c r="H678" s="53">
        <f t="shared" si="185"/>
        <v>0</v>
      </c>
      <c r="I678" s="53">
        <f t="shared" si="186"/>
        <v>0</v>
      </c>
      <c r="J678" s="53">
        <f t="shared" si="187"/>
        <v>0</v>
      </c>
      <c r="K678" s="53">
        <f t="shared" si="188"/>
        <v>0</v>
      </c>
      <c r="L678" s="53">
        <f t="shared" si="189"/>
        <v>0</v>
      </c>
      <c r="M678" s="53">
        <f t="shared" ca="1" si="194"/>
        <v>-2.1983915171285819E-2</v>
      </c>
      <c r="N678" s="53">
        <f t="shared" ca="1" si="190"/>
        <v>0</v>
      </c>
      <c r="O678" s="137">
        <f t="shared" ca="1" si="191"/>
        <v>0</v>
      </c>
      <c r="P678" s="53">
        <f t="shared" ca="1" si="192"/>
        <v>0</v>
      </c>
      <c r="Q678" s="53">
        <f t="shared" ca="1" si="193"/>
        <v>0</v>
      </c>
      <c r="R678" s="12">
        <f t="shared" ca="1" si="195"/>
        <v>2.1983915171285819E-2</v>
      </c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</row>
    <row r="679" spans="1:35">
      <c r="A679" s="12"/>
      <c r="B679" s="12"/>
      <c r="C679" s="134"/>
      <c r="D679" s="136">
        <f t="shared" si="183"/>
        <v>0</v>
      </c>
      <c r="E679" s="136">
        <f t="shared" si="183"/>
        <v>0</v>
      </c>
      <c r="F679" s="53">
        <f t="shared" si="184"/>
        <v>0</v>
      </c>
      <c r="G679" s="53">
        <f t="shared" si="184"/>
        <v>0</v>
      </c>
      <c r="H679" s="53">
        <f t="shared" si="185"/>
        <v>0</v>
      </c>
      <c r="I679" s="53">
        <f t="shared" si="186"/>
        <v>0</v>
      </c>
      <c r="J679" s="53">
        <f t="shared" si="187"/>
        <v>0</v>
      </c>
      <c r="K679" s="53">
        <f t="shared" si="188"/>
        <v>0</v>
      </c>
      <c r="L679" s="53">
        <f t="shared" si="189"/>
        <v>0</v>
      </c>
      <c r="M679" s="53">
        <f t="shared" ca="1" si="194"/>
        <v>-2.1983915171285819E-2</v>
      </c>
      <c r="N679" s="53">
        <f t="shared" ca="1" si="190"/>
        <v>0</v>
      </c>
      <c r="O679" s="137">
        <f t="shared" ca="1" si="191"/>
        <v>0</v>
      </c>
      <c r="P679" s="53">
        <f t="shared" ca="1" si="192"/>
        <v>0</v>
      </c>
      <c r="Q679" s="53">
        <f t="shared" ca="1" si="193"/>
        <v>0</v>
      </c>
      <c r="R679" s="12">
        <f t="shared" ca="1" si="195"/>
        <v>2.1983915171285819E-2</v>
      </c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</row>
    <row r="680" spans="1:35">
      <c r="A680" s="12"/>
      <c r="B680" s="12"/>
      <c r="C680" s="134"/>
      <c r="D680" s="136">
        <f t="shared" si="183"/>
        <v>0</v>
      </c>
      <c r="E680" s="136">
        <f t="shared" si="183"/>
        <v>0</v>
      </c>
      <c r="F680" s="53">
        <f t="shared" si="184"/>
        <v>0</v>
      </c>
      <c r="G680" s="53">
        <f t="shared" si="184"/>
        <v>0</v>
      </c>
      <c r="H680" s="53">
        <f t="shared" si="185"/>
        <v>0</v>
      </c>
      <c r="I680" s="53">
        <f t="shared" si="186"/>
        <v>0</v>
      </c>
      <c r="J680" s="53">
        <f t="shared" si="187"/>
        <v>0</v>
      </c>
      <c r="K680" s="53">
        <f t="shared" si="188"/>
        <v>0</v>
      </c>
      <c r="L680" s="53">
        <f t="shared" si="189"/>
        <v>0</v>
      </c>
      <c r="M680" s="53">
        <f t="shared" ca="1" si="194"/>
        <v>-2.1983915171285819E-2</v>
      </c>
      <c r="N680" s="53">
        <f t="shared" ca="1" si="190"/>
        <v>0</v>
      </c>
      <c r="O680" s="137">
        <f t="shared" ca="1" si="191"/>
        <v>0</v>
      </c>
      <c r="P680" s="53">
        <f t="shared" ca="1" si="192"/>
        <v>0</v>
      </c>
      <c r="Q680" s="53">
        <f t="shared" ca="1" si="193"/>
        <v>0</v>
      </c>
      <c r="R680" s="12">
        <f t="shared" ca="1" si="195"/>
        <v>2.1983915171285819E-2</v>
      </c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</row>
    <row r="681" spans="1:35">
      <c r="A681" s="12"/>
      <c r="B681" s="12"/>
      <c r="C681" s="134"/>
      <c r="D681" s="136">
        <f t="shared" si="183"/>
        <v>0</v>
      </c>
      <c r="E681" s="136">
        <f t="shared" si="183"/>
        <v>0</v>
      </c>
      <c r="F681" s="53">
        <f t="shared" si="184"/>
        <v>0</v>
      </c>
      <c r="G681" s="53">
        <f t="shared" si="184"/>
        <v>0</v>
      </c>
      <c r="H681" s="53">
        <f t="shared" si="185"/>
        <v>0</v>
      </c>
      <c r="I681" s="53">
        <f t="shared" si="186"/>
        <v>0</v>
      </c>
      <c r="J681" s="53">
        <f t="shared" si="187"/>
        <v>0</v>
      </c>
      <c r="K681" s="53">
        <f t="shared" si="188"/>
        <v>0</v>
      </c>
      <c r="L681" s="53">
        <f t="shared" si="189"/>
        <v>0</v>
      </c>
      <c r="M681" s="53">
        <f t="shared" ca="1" si="194"/>
        <v>-2.1983915171285819E-2</v>
      </c>
      <c r="N681" s="53">
        <f t="shared" ca="1" si="190"/>
        <v>0</v>
      </c>
      <c r="O681" s="137">
        <f t="shared" ca="1" si="191"/>
        <v>0</v>
      </c>
      <c r="P681" s="53">
        <f t="shared" ca="1" si="192"/>
        <v>0</v>
      </c>
      <c r="Q681" s="53">
        <f t="shared" ca="1" si="193"/>
        <v>0</v>
      </c>
      <c r="R681" s="12">
        <f t="shared" ca="1" si="195"/>
        <v>2.1983915171285819E-2</v>
      </c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</row>
    <row r="682" spans="1:35">
      <c r="A682" s="12"/>
      <c r="B682" s="12"/>
      <c r="C682" s="134"/>
      <c r="D682" s="136">
        <f t="shared" si="183"/>
        <v>0</v>
      </c>
      <c r="E682" s="136">
        <f t="shared" si="183"/>
        <v>0</v>
      </c>
      <c r="F682" s="53">
        <f t="shared" si="184"/>
        <v>0</v>
      </c>
      <c r="G682" s="53">
        <f t="shared" si="184"/>
        <v>0</v>
      </c>
      <c r="H682" s="53">
        <f t="shared" si="185"/>
        <v>0</v>
      </c>
      <c r="I682" s="53">
        <f t="shared" si="186"/>
        <v>0</v>
      </c>
      <c r="J682" s="53">
        <f t="shared" si="187"/>
        <v>0</v>
      </c>
      <c r="K682" s="53">
        <f t="shared" si="188"/>
        <v>0</v>
      </c>
      <c r="L682" s="53">
        <f t="shared" si="189"/>
        <v>0</v>
      </c>
      <c r="M682" s="53">
        <f t="shared" ca="1" si="194"/>
        <v>-2.1983915171285819E-2</v>
      </c>
      <c r="N682" s="53">
        <f t="shared" ca="1" si="190"/>
        <v>0</v>
      </c>
      <c r="O682" s="137">
        <f t="shared" ca="1" si="191"/>
        <v>0</v>
      </c>
      <c r="P682" s="53">
        <f t="shared" ca="1" si="192"/>
        <v>0</v>
      </c>
      <c r="Q682" s="53">
        <f t="shared" ca="1" si="193"/>
        <v>0</v>
      </c>
      <c r="R682" s="12">
        <f t="shared" ca="1" si="195"/>
        <v>2.1983915171285819E-2</v>
      </c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</row>
    <row r="683" spans="1:35">
      <c r="A683" s="12"/>
      <c r="B683" s="12"/>
      <c r="C683" s="134"/>
      <c r="D683" s="136">
        <f t="shared" si="183"/>
        <v>0</v>
      </c>
      <c r="E683" s="136">
        <f t="shared" si="183"/>
        <v>0</v>
      </c>
      <c r="F683" s="53">
        <f t="shared" si="184"/>
        <v>0</v>
      </c>
      <c r="G683" s="53">
        <f t="shared" si="184"/>
        <v>0</v>
      </c>
      <c r="H683" s="53">
        <f t="shared" si="185"/>
        <v>0</v>
      </c>
      <c r="I683" s="53">
        <f t="shared" si="186"/>
        <v>0</v>
      </c>
      <c r="J683" s="53">
        <f t="shared" si="187"/>
        <v>0</v>
      </c>
      <c r="K683" s="53">
        <f t="shared" si="188"/>
        <v>0</v>
      </c>
      <c r="L683" s="53">
        <f t="shared" si="189"/>
        <v>0</v>
      </c>
      <c r="M683" s="53">
        <f t="shared" ca="1" si="194"/>
        <v>-2.1983915171285819E-2</v>
      </c>
      <c r="N683" s="53">
        <f t="shared" ca="1" si="190"/>
        <v>0</v>
      </c>
      <c r="O683" s="137">
        <f t="shared" ca="1" si="191"/>
        <v>0</v>
      </c>
      <c r="P683" s="53">
        <f t="shared" ca="1" si="192"/>
        <v>0</v>
      </c>
      <c r="Q683" s="53">
        <f t="shared" ca="1" si="193"/>
        <v>0</v>
      </c>
      <c r="R683" s="12">
        <f t="shared" ca="1" si="195"/>
        <v>2.1983915171285819E-2</v>
      </c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</row>
    <row r="684" spans="1:35">
      <c r="A684" s="12"/>
      <c r="B684" s="12"/>
      <c r="C684" s="134"/>
      <c r="D684" s="136">
        <f t="shared" si="183"/>
        <v>0</v>
      </c>
      <c r="E684" s="136">
        <f t="shared" si="183"/>
        <v>0</v>
      </c>
      <c r="F684" s="53">
        <f t="shared" si="184"/>
        <v>0</v>
      </c>
      <c r="G684" s="53">
        <f t="shared" si="184"/>
        <v>0</v>
      </c>
      <c r="H684" s="53">
        <f t="shared" si="185"/>
        <v>0</v>
      </c>
      <c r="I684" s="53">
        <f t="shared" si="186"/>
        <v>0</v>
      </c>
      <c r="J684" s="53">
        <f t="shared" si="187"/>
        <v>0</v>
      </c>
      <c r="K684" s="53">
        <f t="shared" si="188"/>
        <v>0</v>
      </c>
      <c r="L684" s="53">
        <f t="shared" si="189"/>
        <v>0</v>
      </c>
      <c r="M684" s="53">
        <f t="shared" ca="1" si="194"/>
        <v>-2.1983915171285819E-2</v>
      </c>
      <c r="N684" s="53">
        <f t="shared" ca="1" si="190"/>
        <v>0</v>
      </c>
      <c r="O684" s="137">
        <f t="shared" ca="1" si="191"/>
        <v>0</v>
      </c>
      <c r="P684" s="53">
        <f t="shared" ca="1" si="192"/>
        <v>0</v>
      </c>
      <c r="Q684" s="53">
        <f t="shared" ca="1" si="193"/>
        <v>0</v>
      </c>
      <c r="R684" s="12">
        <f t="shared" ca="1" si="195"/>
        <v>2.1983915171285819E-2</v>
      </c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</row>
    <row r="685" spans="1:35">
      <c r="A685" s="12"/>
      <c r="B685" s="12"/>
      <c r="C685" s="134"/>
      <c r="D685" s="136">
        <f t="shared" si="183"/>
        <v>0</v>
      </c>
      <c r="E685" s="136">
        <f t="shared" si="183"/>
        <v>0</v>
      </c>
      <c r="F685" s="53">
        <f t="shared" si="184"/>
        <v>0</v>
      </c>
      <c r="G685" s="53">
        <f t="shared" si="184"/>
        <v>0</v>
      </c>
      <c r="H685" s="53">
        <f t="shared" si="185"/>
        <v>0</v>
      </c>
      <c r="I685" s="53">
        <f t="shared" si="186"/>
        <v>0</v>
      </c>
      <c r="J685" s="53">
        <f t="shared" si="187"/>
        <v>0</v>
      </c>
      <c r="K685" s="53">
        <f t="shared" si="188"/>
        <v>0</v>
      </c>
      <c r="L685" s="53">
        <f t="shared" si="189"/>
        <v>0</v>
      </c>
      <c r="M685" s="53">
        <f t="shared" ca="1" si="194"/>
        <v>-2.1983915171285819E-2</v>
      </c>
      <c r="N685" s="53">
        <f t="shared" ca="1" si="190"/>
        <v>0</v>
      </c>
      <c r="O685" s="137">
        <f t="shared" ca="1" si="191"/>
        <v>0</v>
      </c>
      <c r="P685" s="53">
        <f t="shared" ca="1" si="192"/>
        <v>0</v>
      </c>
      <c r="Q685" s="53">
        <f t="shared" ca="1" si="193"/>
        <v>0</v>
      </c>
      <c r="R685" s="12">
        <f t="shared" ca="1" si="195"/>
        <v>2.1983915171285819E-2</v>
      </c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</row>
    <row r="686" spans="1:35">
      <c r="A686" s="12"/>
      <c r="B686" s="12"/>
      <c r="C686" s="134"/>
      <c r="D686" s="136">
        <f t="shared" si="183"/>
        <v>0</v>
      </c>
      <c r="E686" s="136">
        <f t="shared" si="183"/>
        <v>0</v>
      </c>
      <c r="F686" s="53">
        <f t="shared" si="184"/>
        <v>0</v>
      </c>
      <c r="G686" s="53">
        <f t="shared" si="184"/>
        <v>0</v>
      </c>
      <c r="H686" s="53">
        <f t="shared" si="185"/>
        <v>0</v>
      </c>
      <c r="I686" s="53">
        <f t="shared" si="186"/>
        <v>0</v>
      </c>
      <c r="J686" s="53">
        <f t="shared" si="187"/>
        <v>0</v>
      </c>
      <c r="K686" s="53">
        <f t="shared" si="188"/>
        <v>0</v>
      </c>
      <c r="L686" s="53">
        <f t="shared" si="189"/>
        <v>0</v>
      </c>
      <c r="M686" s="53">
        <f t="shared" ca="1" si="194"/>
        <v>-2.1983915171285819E-2</v>
      </c>
      <c r="N686" s="53">
        <f t="shared" ca="1" si="190"/>
        <v>0</v>
      </c>
      <c r="O686" s="137">
        <f t="shared" ca="1" si="191"/>
        <v>0</v>
      </c>
      <c r="P686" s="53">
        <f t="shared" ca="1" si="192"/>
        <v>0</v>
      </c>
      <c r="Q686" s="53">
        <f t="shared" ca="1" si="193"/>
        <v>0</v>
      </c>
      <c r="R686" s="12">
        <f t="shared" ca="1" si="195"/>
        <v>2.1983915171285819E-2</v>
      </c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</row>
    <row r="687" spans="1:35">
      <c r="A687" s="12"/>
      <c r="B687" s="12"/>
      <c r="C687" s="134"/>
      <c r="D687" s="136">
        <f t="shared" si="183"/>
        <v>0</v>
      </c>
      <c r="E687" s="136">
        <f t="shared" si="183"/>
        <v>0</v>
      </c>
      <c r="F687" s="53">
        <f t="shared" si="184"/>
        <v>0</v>
      </c>
      <c r="G687" s="53">
        <f t="shared" si="184"/>
        <v>0</v>
      </c>
      <c r="H687" s="53">
        <f t="shared" si="185"/>
        <v>0</v>
      </c>
      <c r="I687" s="53">
        <f t="shared" si="186"/>
        <v>0</v>
      </c>
      <c r="J687" s="53">
        <f t="shared" si="187"/>
        <v>0</v>
      </c>
      <c r="K687" s="53">
        <f t="shared" si="188"/>
        <v>0</v>
      </c>
      <c r="L687" s="53">
        <f t="shared" si="189"/>
        <v>0</v>
      </c>
      <c r="M687" s="53">
        <f t="shared" ca="1" si="194"/>
        <v>-2.1983915171285819E-2</v>
      </c>
      <c r="N687" s="53">
        <f t="shared" ca="1" si="190"/>
        <v>0</v>
      </c>
      <c r="O687" s="137">
        <f t="shared" ca="1" si="191"/>
        <v>0</v>
      </c>
      <c r="P687" s="53">
        <f t="shared" ca="1" si="192"/>
        <v>0</v>
      </c>
      <c r="Q687" s="53">
        <f t="shared" ca="1" si="193"/>
        <v>0</v>
      </c>
      <c r="R687" s="12">
        <f t="shared" ca="1" si="195"/>
        <v>2.1983915171285819E-2</v>
      </c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</row>
    <row r="688" spans="1:35">
      <c r="A688" s="12"/>
      <c r="B688" s="12"/>
      <c r="C688" s="134"/>
      <c r="D688" s="136">
        <f t="shared" si="183"/>
        <v>0</v>
      </c>
      <c r="E688" s="136">
        <f t="shared" si="183"/>
        <v>0</v>
      </c>
      <c r="F688" s="53">
        <f t="shared" si="184"/>
        <v>0</v>
      </c>
      <c r="G688" s="53">
        <f t="shared" si="184"/>
        <v>0</v>
      </c>
      <c r="H688" s="53">
        <f t="shared" si="185"/>
        <v>0</v>
      </c>
      <c r="I688" s="53">
        <f t="shared" si="186"/>
        <v>0</v>
      </c>
      <c r="J688" s="53">
        <f t="shared" si="187"/>
        <v>0</v>
      </c>
      <c r="K688" s="53">
        <f t="shared" si="188"/>
        <v>0</v>
      </c>
      <c r="L688" s="53">
        <f t="shared" si="189"/>
        <v>0</v>
      </c>
      <c r="M688" s="53">
        <f t="shared" ca="1" si="194"/>
        <v>-2.1983915171285819E-2</v>
      </c>
      <c r="N688" s="53">
        <f t="shared" ca="1" si="190"/>
        <v>0</v>
      </c>
      <c r="O688" s="137">
        <f t="shared" ca="1" si="191"/>
        <v>0</v>
      </c>
      <c r="P688" s="53">
        <f t="shared" ca="1" si="192"/>
        <v>0</v>
      </c>
      <c r="Q688" s="53">
        <f t="shared" ca="1" si="193"/>
        <v>0</v>
      </c>
      <c r="R688" s="12">
        <f t="shared" ca="1" si="195"/>
        <v>2.1983915171285819E-2</v>
      </c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</row>
    <row r="689" spans="1:35">
      <c r="A689" s="12"/>
      <c r="B689" s="12"/>
      <c r="C689" s="134"/>
      <c r="D689" s="136">
        <f t="shared" si="183"/>
        <v>0</v>
      </c>
      <c r="E689" s="136">
        <f t="shared" si="183"/>
        <v>0</v>
      </c>
      <c r="F689" s="53">
        <f t="shared" si="184"/>
        <v>0</v>
      </c>
      <c r="G689" s="53">
        <f t="shared" si="184"/>
        <v>0</v>
      </c>
      <c r="H689" s="53">
        <f t="shared" si="185"/>
        <v>0</v>
      </c>
      <c r="I689" s="53">
        <f t="shared" si="186"/>
        <v>0</v>
      </c>
      <c r="J689" s="53">
        <f t="shared" si="187"/>
        <v>0</v>
      </c>
      <c r="K689" s="53">
        <f t="shared" si="188"/>
        <v>0</v>
      </c>
      <c r="L689" s="53">
        <f t="shared" si="189"/>
        <v>0</v>
      </c>
      <c r="M689" s="53">
        <f t="shared" ca="1" si="194"/>
        <v>-2.1983915171285819E-2</v>
      </c>
      <c r="N689" s="53">
        <f t="shared" ca="1" si="190"/>
        <v>0</v>
      </c>
      <c r="O689" s="137">
        <f t="shared" ca="1" si="191"/>
        <v>0</v>
      </c>
      <c r="P689" s="53">
        <f t="shared" ca="1" si="192"/>
        <v>0</v>
      </c>
      <c r="Q689" s="53">
        <f t="shared" ca="1" si="193"/>
        <v>0</v>
      </c>
      <c r="R689" s="12">
        <f t="shared" ca="1" si="195"/>
        <v>2.1983915171285819E-2</v>
      </c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</row>
    <row r="690" spans="1:35">
      <c r="A690" s="12"/>
      <c r="B690" s="12"/>
      <c r="C690" s="134"/>
      <c r="D690" s="136">
        <f t="shared" si="183"/>
        <v>0</v>
      </c>
      <c r="E690" s="136">
        <f t="shared" si="183"/>
        <v>0</v>
      </c>
      <c r="F690" s="53">
        <f t="shared" si="184"/>
        <v>0</v>
      </c>
      <c r="G690" s="53">
        <f t="shared" si="184"/>
        <v>0</v>
      </c>
      <c r="H690" s="53">
        <f t="shared" si="185"/>
        <v>0</v>
      </c>
      <c r="I690" s="53">
        <f t="shared" si="186"/>
        <v>0</v>
      </c>
      <c r="J690" s="53">
        <f t="shared" si="187"/>
        <v>0</v>
      </c>
      <c r="K690" s="53">
        <f t="shared" si="188"/>
        <v>0</v>
      </c>
      <c r="L690" s="53">
        <f t="shared" si="189"/>
        <v>0</v>
      </c>
      <c r="M690" s="53">
        <f t="shared" ca="1" si="194"/>
        <v>-2.1983915171285819E-2</v>
      </c>
      <c r="N690" s="53">
        <f t="shared" ca="1" si="190"/>
        <v>0</v>
      </c>
      <c r="O690" s="137">
        <f t="shared" ca="1" si="191"/>
        <v>0</v>
      </c>
      <c r="P690" s="53">
        <f t="shared" ca="1" si="192"/>
        <v>0</v>
      </c>
      <c r="Q690" s="53">
        <f t="shared" ca="1" si="193"/>
        <v>0</v>
      </c>
      <c r="R690" s="12">
        <f t="shared" ca="1" si="195"/>
        <v>2.1983915171285819E-2</v>
      </c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</row>
    <row r="691" spans="1:35">
      <c r="A691" s="12"/>
      <c r="B691" s="12"/>
      <c r="C691" s="134"/>
      <c r="D691" s="136">
        <f t="shared" si="183"/>
        <v>0</v>
      </c>
      <c r="E691" s="136">
        <f t="shared" si="183"/>
        <v>0</v>
      </c>
      <c r="F691" s="53">
        <f t="shared" si="184"/>
        <v>0</v>
      </c>
      <c r="G691" s="53">
        <f t="shared" si="184"/>
        <v>0</v>
      </c>
      <c r="H691" s="53">
        <f t="shared" si="185"/>
        <v>0</v>
      </c>
      <c r="I691" s="53">
        <f t="shared" si="186"/>
        <v>0</v>
      </c>
      <c r="J691" s="53">
        <f t="shared" si="187"/>
        <v>0</v>
      </c>
      <c r="K691" s="53">
        <f t="shared" si="188"/>
        <v>0</v>
      </c>
      <c r="L691" s="53">
        <f t="shared" si="189"/>
        <v>0</v>
      </c>
      <c r="M691" s="53">
        <f t="shared" ca="1" si="194"/>
        <v>-2.1983915171285819E-2</v>
      </c>
      <c r="N691" s="53">
        <f t="shared" ca="1" si="190"/>
        <v>0</v>
      </c>
      <c r="O691" s="137">
        <f t="shared" ca="1" si="191"/>
        <v>0</v>
      </c>
      <c r="P691" s="53">
        <f t="shared" ca="1" si="192"/>
        <v>0</v>
      </c>
      <c r="Q691" s="53">
        <f t="shared" ca="1" si="193"/>
        <v>0</v>
      </c>
      <c r="R691" s="12">
        <f t="shared" ca="1" si="195"/>
        <v>2.1983915171285819E-2</v>
      </c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</row>
    <row r="692" spans="1:35">
      <c r="A692" s="12"/>
      <c r="B692" s="12"/>
      <c r="C692" s="134"/>
      <c r="D692" s="136">
        <f t="shared" si="183"/>
        <v>0</v>
      </c>
      <c r="E692" s="136">
        <f t="shared" si="183"/>
        <v>0</v>
      </c>
      <c r="F692" s="53">
        <f t="shared" si="184"/>
        <v>0</v>
      </c>
      <c r="G692" s="53">
        <f t="shared" si="184"/>
        <v>0</v>
      </c>
      <c r="H692" s="53">
        <f t="shared" si="185"/>
        <v>0</v>
      </c>
      <c r="I692" s="53">
        <f t="shared" si="186"/>
        <v>0</v>
      </c>
      <c r="J692" s="53">
        <f t="shared" si="187"/>
        <v>0</v>
      </c>
      <c r="K692" s="53">
        <f t="shared" si="188"/>
        <v>0</v>
      </c>
      <c r="L692" s="53">
        <f t="shared" si="189"/>
        <v>0</v>
      </c>
      <c r="M692" s="53">
        <f t="shared" ca="1" si="194"/>
        <v>-2.1983915171285819E-2</v>
      </c>
      <c r="N692" s="53">
        <f t="shared" ca="1" si="190"/>
        <v>0</v>
      </c>
      <c r="O692" s="137">
        <f t="shared" ca="1" si="191"/>
        <v>0</v>
      </c>
      <c r="P692" s="53">
        <f t="shared" ca="1" si="192"/>
        <v>0</v>
      </c>
      <c r="Q692" s="53">
        <f t="shared" ca="1" si="193"/>
        <v>0</v>
      </c>
      <c r="R692" s="12">
        <f t="shared" ca="1" si="195"/>
        <v>2.1983915171285819E-2</v>
      </c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</row>
    <row r="693" spans="1:35">
      <c r="A693" s="12"/>
      <c r="B693" s="12"/>
      <c r="C693" s="134"/>
      <c r="D693" s="136">
        <f t="shared" si="183"/>
        <v>0</v>
      </c>
      <c r="E693" s="136">
        <f t="shared" si="183"/>
        <v>0</v>
      </c>
      <c r="F693" s="53">
        <f t="shared" si="184"/>
        <v>0</v>
      </c>
      <c r="G693" s="53">
        <f t="shared" si="184"/>
        <v>0</v>
      </c>
      <c r="H693" s="53">
        <f t="shared" si="185"/>
        <v>0</v>
      </c>
      <c r="I693" s="53">
        <f t="shared" si="186"/>
        <v>0</v>
      </c>
      <c r="J693" s="53">
        <f t="shared" si="187"/>
        <v>0</v>
      </c>
      <c r="K693" s="53">
        <f t="shared" si="188"/>
        <v>0</v>
      </c>
      <c r="L693" s="53">
        <f t="shared" si="189"/>
        <v>0</v>
      </c>
      <c r="M693" s="53">
        <f t="shared" ca="1" si="194"/>
        <v>-2.1983915171285819E-2</v>
      </c>
      <c r="N693" s="53">
        <f t="shared" ca="1" si="190"/>
        <v>0</v>
      </c>
      <c r="O693" s="137">
        <f t="shared" ca="1" si="191"/>
        <v>0</v>
      </c>
      <c r="P693" s="53">
        <f t="shared" ca="1" si="192"/>
        <v>0</v>
      </c>
      <c r="Q693" s="53">
        <f t="shared" ca="1" si="193"/>
        <v>0</v>
      </c>
      <c r="R693" s="12">
        <f t="shared" ca="1" si="195"/>
        <v>2.1983915171285819E-2</v>
      </c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</row>
    <row r="694" spans="1:35">
      <c r="A694" s="12"/>
      <c r="B694" s="12"/>
      <c r="C694" s="134"/>
      <c r="D694" s="136">
        <f t="shared" si="183"/>
        <v>0</v>
      </c>
      <c r="E694" s="136">
        <f t="shared" si="183"/>
        <v>0</v>
      </c>
      <c r="F694" s="53">
        <f t="shared" si="184"/>
        <v>0</v>
      </c>
      <c r="G694" s="53">
        <f t="shared" si="184"/>
        <v>0</v>
      </c>
      <c r="H694" s="53">
        <f t="shared" si="185"/>
        <v>0</v>
      </c>
      <c r="I694" s="53">
        <f t="shared" si="186"/>
        <v>0</v>
      </c>
      <c r="J694" s="53">
        <f t="shared" si="187"/>
        <v>0</v>
      </c>
      <c r="K694" s="53">
        <f t="shared" si="188"/>
        <v>0</v>
      </c>
      <c r="L694" s="53">
        <f t="shared" si="189"/>
        <v>0</v>
      </c>
      <c r="M694" s="53">
        <f t="shared" ca="1" si="194"/>
        <v>-2.1983915171285819E-2</v>
      </c>
      <c r="N694" s="53">
        <f t="shared" ca="1" si="190"/>
        <v>0</v>
      </c>
      <c r="O694" s="137">
        <f t="shared" ca="1" si="191"/>
        <v>0</v>
      </c>
      <c r="P694" s="53">
        <f t="shared" ca="1" si="192"/>
        <v>0</v>
      </c>
      <c r="Q694" s="53">
        <f t="shared" ca="1" si="193"/>
        <v>0</v>
      </c>
      <c r="R694" s="12">
        <f t="shared" ca="1" si="195"/>
        <v>2.1983915171285819E-2</v>
      </c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</row>
    <row r="695" spans="1:35">
      <c r="A695" s="12"/>
      <c r="B695" s="12"/>
      <c r="C695" s="134"/>
      <c r="D695" s="136">
        <f t="shared" si="183"/>
        <v>0</v>
      </c>
      <c r="E695" s="136">
        <f t="shared" si="183"/>
        <v>0</v>
      </c>
      <c r="F695" s="53">
        <f t="shared" si="184"/>
        <v>0</v>
      </c>
      <c r="G695" s="53">
        <f t="shared" si="184"/>
        <v>0</v>
      </c>
      <c r="H695" s="53">
        <f t="shared" si="185"/>
        <v>0</v>
      </c>
      <c r="I695" s="53">
        <f t="shared" si="186"/>
        <v>0</v>
      </c>
      <c r="J695" s="53">
        <f t="shared" si="187"/>
        <v>0</v>
      </c>
      <c r="K695" s="53">
        <f t="shared" si="188"/>
        <v>0</v>
      </c>
      <c r="L695" s="53">
        <f t="shared" si="189"/>
        <v>0</v>
      </c>
      <c r="M695" s="53">
        <f t="shared" ca="1" si="194"/>
        <v>-2.1983915171285819E-2</v>
      </c>
      <c r="N695" s="53">
        <f t="shared" ca="1" si="190"/>
        <v>0</v>
      </c>
      <c r="O695" s="137">
        <f t="shared" ca="1" si="191"/>
        <v>0</v>
      </c>
      <c r="P695" s="53">
        <f t="shared" ca="1" si="192"/>
        <v>0</v>
      </c>
      <c r="Q695" s="53">
        <f t="shared" ca="1" si="193"/>
        <v>0</v>
      </c>
      <c r="R695" s="12">
        <f t="shared" ca="1" si="195"/>
        <v>2.1983915171285819E-2</v>
      </c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</row>
    <row r="696" spans="1:35">
      <c r="A696" s="12"/>
      <c r="B696" s="12"/>
      <c r="C696" s="134"/>
      <c r="D696" s="136">
        <f t="shared" si="183"/>
        <v>0</v>
      </c>
      <c r="E696" s="136">
        <f t="shared" si="183"/>
        <v>0</v>
      </c>
      <c r="F696" s="53">
        <f t="shared" si="184"/>
        <v>0</v>
      </c>
      <c r="G696" s="53">
        <f t="shared" si="184"/>
        <v>0</v>
      </c>
      <c r="H696" s="53">
        <f t="shared" si="185"/>
        <v>0</v>
      </c>
      <c r="I696" s="53">
        <f t="shared" si="186"/>
        <v>0</v>
      </c>
      <c r="J696" s="53">
        <f t="shared" si="187"/>
        <v>0</v>
      </c>
      <c r="K696" s="53">
        <f t="shared" si="188"/>
        <v>0</v>
      </c>
      <c r="L696" s="53">
        <f t="shared" si="189"/>
        <v>0</v>
      </c>
      <c r="M696" s="53">
        <f t="shared" ca="1" si="194"/>
        <v>-2.1983915171285819E-2</v>
      </c>
      <c r="N696" s="53">
        <f t="shared" ca="1" si="190"/>
        <v>0</v>
      </c>
      <c r="O696" s="137">
        <f t="shared" ca="1" si="191"/>
        <v>0</v>
      </c>
      <c r="P696" s="53">
        <f t="shared" ca="1" si="192"/>
        <v>0</v>
      </c>
      <c r="Q696" s="53">
        <f t="shared" ca="1" si="193"/>
        <v>0</v>
      </c>
      <c r="R696" s="12">
        <f t="shared" ca="1" si="195"/>
        <v>2.1983915171285819E-2</v>
      </c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</row>
    <row r="697" spans="1:35">
      <c r="A697" s="12"/>
      <c r="B697" s="12"/>
      <c r="C697" s="134"/>
      <c r="D697" s="136">
        <f t="shared" si="183"/>
        <v>0</v>
      </c>
      <c r="E697" s="136">
        <f t="shared" si="183"/>
        <v>0</v>
      </c>
      <c r="F697" s="53">
        <f t="shared" si="184"/>
        <v>0</v>
      </c>
      <c r="G697" s="53">
        <f t="shared" si="184"/>
        <v>0</v>
      </c>
      <c r="H697" s="53">
        <f t="shared" si="185"/>
        <v>0</v>
      </c>
      <c r="I697" s="53">
        <f t="shared" si="186"/>
        <v>0</v>
      </c>
      <c r="J697" s="53">
        <f t="shared" si="187"/>
        <v>0</v>
      </c>
      <c r="K697" s="53">
        <f t="shared" si="188"/>
        <v>0</v>
      </c>
      <c r="L697" s="53">
        <f t="shared" si="189"/>
        <v>0</v>
      </c>
      <c r="M697" s="53">
        <f t="shared" ca="1" si="194"/>
        <v>-2.1983915171285819E-2</v>
      </c>
      <c r="N697" s="53">
        <f t="shared" ca="1" si="190"/>
        <v>0</v>
      </c>
      <c r="O697" s="137">
        <f t="shared" ca="1" si="191"/>
        <v>0</v>
      </c>
      <c r="P697" s="53">
        <f t="shared" ca="1" si="192"/>
        <v>0</v>
      </c>
      <c r="Q697" s="53">
        <f t="shared" ca="1" si="193"/>
        <v>0</v>
      </c>
      <c r="R697" s="12">
        <f t="shared" ca="1" si="195"/>
        <v>2.1983915171285819E-2</v>
      </c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</row>
    <row r="698" spans="1:35">
      <c r="A698" s="12"/>
      <c r="B698" s="12"/>
      <c r="C698" s="134"/>
      <c r="D698" s="136">
        <f t="shared" si="183"/>
        <v>0</v>
      </c>
      <c r="E698" s="136">
        <f t="shared" si="183"/>
        <v>0</v>
      </c>
      <c r="F698" s="53">
        <f t="shared" si="184"/>
        <v>0</v>
      </c>
      <c r="G698" s="53">
        <f t="shared" si="184"/>
        <v>0</v>
      </c>
      <c r="H698" s="53">
        <f t="shared" si="185"/>
        <v>0</v>
      </c>
      <c r="I698" s="53">
        <f t="shared" si="186"/>
        <v>0</v>
      </c>
      <c r="J698" s="53">
        <f t="shared" si="187"/>
        <v>0</v>
      </c>
      <c r="K698" s="53">
        <f t="shared" si="188"/>
        <v>0</v>
      </c>
      <c r="L698" s="53">
        <f t="shared" si="189"/>
        <v>0</v>
      </c>
      <c r="M698" s="53">
        <f t="shared" ca="1" si="194"/>
        <v>-2.1983915171285819E-2</v>
      </c>
      <c r="N698" s="53">
        <f t="shared" ca="1" si="190"/>
        <v>0</v>
      </c>
      <c r="O698" s="137">
        <f t="shared" ca="1" si="191"/>
        <v>0</v>
      </c>
      <c r="P698" s="53">
        <f t="shared" ca="1" si="192"/>
        <v>0</v>
      </c>
      <c r="Q698" s="53">
        <f t="shared" ca="1" si="193"/>
        <v>0</v>
      </c>
      <c r="R698" s="12">
        <f t="shared" ca="1" si="195"/>
        <v>2.1983915171285819E-2</v>
      </c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</row>
    <row r="699" spans="1:35">
      <c r="A699" s="12"/>
      <c r="B699" s="12"/>
      <c r="C699" s="134"/>
      <c r="D699" s="136">
        <f t="shared" si="183"/>
        <v>0</v>
      </c>
      <c r="E699" s="136">
        <f t="shared" si="183"/>
        <v>0</v>
      </c>
      <c r="F699" s="53">
        <f t="shared" si="184"/>
        <v>0</v>
      </c>
      <c r="G699" s="53">
        <f t="shared" si="184"/>
        <v>0</v>
      </c>
      <c r="H699" s="53">
        <f t="shared" si="185"/>
        <v>0</v>
      </c>
      <c r="I699" s="53">
        <f t="shared" si="186"/>
        <v>0</v>
      </c>
      <c r="J699" s="53">
        <f t="shared" si="187"/>
        <v>0</v>
      </c>
      <c r="K699" s="53">
        <f t="shared" si="188"/>
        <v>0</v>
      </c>
      <c r="L699" s="53">
        <f t="shared" si="189"/>
        <v>0</v>
      </c>
      <c r="M699" s="53">
        <f t="shared" ca="1" si="194"/>
        <v>-2.1983915171285819E-2</v>
      </c>
      <c r="N699" s="53">
        <f t="shared" ca="1" si="190"/>
        <v>0</v>
      </c>
      <c r="O699" s="137">
        <f t="shared" ca="1" si="191"/>
        <v>0</v>
      </c>
      <c r="P699" s="53">
        <f t="shared" ca="1" si="192"/>
        <v>0</v>
      </c>
      <c r="Q699" s="53">
        <f t="shared" ca="1" si="193"/>
        <v>0</v>
      </c>
      <c r="R699" s="12">
        <f t="shared" ca="1" si="195"/>
        <v>2.1983915171285819E-2</v>
      </c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</row>
    <row r="700" spans="1:35">
      <c r="A700" s="12"/>
      <c r="B700" s="12"/>
      <c r="C700" s="134"/>
      <c r="D700" s="136">
        <f t="shared" si="183"/>
        <v>0</v>
      </c>
      <c r="E700" s="136">
        <f t="shared" si="183"/>
        <v>0</v>
      </c>
      <c r="F700" s="53">
        <f t="shared" si="184"/>
        <v>0</v>
      </c>
      <c r="G700" s="53">
        <f t="shared" si="184"/>
        <v>0</v>
      </c>
      <c r="H700" s="53">
        <f t="shared" si="185"/>
        <v>0</v>
      </c>
      <c r="I700" s="53">
        <f t="shared" si="186"/>
        <v>0</v>
      </c>
      <c r="J700" s="53">
        <f t="shared" si="187"/>
        <v>0</v>
      </c>
      <c r="K700" s="53">
        <f t="shared" si="188"/>
        <v>0</v>
      </c>
      <c r="L700" s="53">
        <f t="shared" si="189"/>
        <v>0</v>
      </c>
      <c r="M700" s="53">
        <f t="shared" ca="1" si="194"/>
        <v>-2.1983915171285819E-2</v>
      </c>
      <c r="N700" s="53">
        <f t="shared" ca="1" si="190"/>
        <v>0</v>
      </c>
      <c r="O700" s="137">
        <f t="shared" ca="1" si="191"/>
        <v>0</v>
      </c>
      <c r="P700" s="53">
        <f t="shared" ca="1" si="192"/>
        <v>0</v>
      </c>
      <c r="Q700" s="53">
        <f t="shared" ca="1" si="193"/>
        <v>0</v>
      </c>
      <c r="R700" s="12">
        <f t="shared" ca="1" si="195"/>
        <v>2.1983915171285819E-2</v>
      </c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</row>
    <row r="701" spans="1:35">
      <c r="A701" s="12"/>
      <c r="B701" s="12"/>
      <c r="C701" s="134"/>
      <c r="D701" s="136">
        <f t="shared" si="183"/>
        <v>0</v>
      </c>
      <c r="E701" s="136">
        <f t="shared" si="183"/>
        <v>0</v>
      </c>
      <c r="F701" s="53">
        <f t="shared" si="184"/>
        <v>0</v>
      </c>
      <c r="G701" s="53">
        <f t="shared" si="184"/>
        <v>0</v>
      </c>
      <c r="H701" s="53">
        <f t="shared" si="185"/>
        <v>0</v>
      </c>
      <c r="I701" s="53">
        <f t="shared" si="186"/>
        <v>0</v>
      </c>
      <c r="J701" s="53">
        <f t="shared" si="187"/>
        <v>0</v>
      </c>
      <c r="K701" s="53">
        <f t="shared" si="188"/>
        <v>0</v>
      </c>
      <c r="L701" s="53">
        <f t="shared" si="189"/>
        <v>0</v>
      </c>
      <c r="M701" s="53">
        <f t="shared" ca="1" si="194"/>
        <v>-2.1983915171285819E-2</v>
      </c>
      <c r="N701" s="53">
        <f t="shared" ca="1" si="190"/>
        <v>0</v>
      </c>
      <c r="O701" s="137">
        <f t="shared" ca="1" si="191"/>
        <v>0</v>
      </c>
      <c r="P701" s="53">
        <f t="shared" ca="1" si="192"/>
        <v>0</v>
      </c>
      <c r="Q701" s="53">
        <f t="shared" ca="1" si="193"/>
        <v>0</v>
      </c>
      <c r="R701" s="12">
        <f t="shared" ca="1" si="195"/>
        <v>2.1983915171285819E-2</v>
      </c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</row>
    <row r="702" spans="1:35">
      <c r="A702" s="12"/>
      <c r="B702" s="12"/>
      <c r="C702" s="134"/>
      <c r="D702" s="136">
        <f t="shared" si="183"/>
        <v>0</v>
      </c>
      <c r="E702" s="136">
        <f t="shared" si="183"/>
        <v>0</v>
      </c>
      <c r="F702" s="53">
        <f t="shared" si="184"/>
        <v>0</v>
      </c>
      <c r="G702" s="53">
        <f t="shared" si="184"/>
        <v>0</v>
      </c>
      <c r="H702" s="53">
        <f t="shared" si="185"/>
        <v>0</v>
      </c>
      <c r="I702" s="53">
        <f t="shared" si="186"/>
        <v>0</v>
      </c>
      <c r="J702" s="53">
        <f t="shared" si="187"/>
        <v>0</v>
      </c>
      <c r="K702" s="53">
        <f t="shared" si="188"/>
        <v>0</v>
      </c>
      <c r="L702" s="53">
        <f t="shared" si="189"/>
        <v>0</v>
      </c>
      <c r="M702" s="53">
        <f t="shared" ca="1" si="194"/>
        <v>-2.1983915171285819E-2</v>
      </c>
      <c r="N702" s="53">
        <f t="shared" ca="1" si="190"/>
        <v>0</v>
      </c>
      <c r="O702" s="137">
        <f t="shared" ca="1" si="191"/>
        <v>0</v>
      </c>
      <c r="P702" s="53">
        <f t="shared" ca="1" si="192"/>
        <v>0</v>
      </c>
      <c r="Q702" s="53">
        <f t="shared" ca="1" si="193"/>
        <v>0</v>
      </c>
      <c r="R702" s="12">
        <f t="shared" ca="1" si="195"/>
        <v>2.1983915171285819E-2</v>
      </c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</row>
    <row r="703" spans="1:35">
      <c r="A703" s="12"/>
      <c r="B703" s="12"/>
      <c r="C703" s="134"/>
      <c r="D703" s="136">
        <f t="shared" si="183"/>
        <v>0</v>
      </c>
      <c r="E703" s="136">
        <f t="shared" si="183"/>
        <v>0</v>
      </c>
      <c r="F703" s="53">
        <f t="shared" si="184"/>
        <v>0</v>
      </c>
      <c r="G703" s="53">
        <f t="shared" si="184"/>
        <v>0</v>
      </c>
      <c r="H703" s="53">
        <f t="shared" si="185"/>
        <v>0</v>
      </c>
      <c r="I703" s="53">
        <f t="shared" si="186"/>
        <v>0</v>
      </c>
      <c r="J703" s="53">
        <f t="shared" si="187"/>
        <v>0</v>
      </c>
      <c r="K703" s="53">
        <f t="shared" si="188"/>
        <v>0</v>
      </c>
      <c r="L703" s="53">
        <f t="shared" si="189"/>
        <v>0</v>
      </c>
      <c r="M703" s="53">
        <f t="shared" ca="1" si="194"/>
        <v>-2.1983915171285819E-2</v>
      </c>
      <c r="N703" s="53">
        <f t="shared" ca="1" si="190"/>
        <v>0</v>
      </c>
      <c r="O703" s="137">
        <f t="shared" ca="1" si="191"/>
        <v>0</v>
      </c>
      <c r="P703" s="53">
        <f t="shared" ca="1" si="192"/>
        <v>0</v>
      </c>
      <c r="Q703" s="53">
        <f t="shared" ca="1" si="193"/>
        <v>0</v>
      </c>
      <c r="R703" s="12">
        <f t="shared" ca="1" si="195"/>
        <v>2.1983915171285819E-2</v>
      </c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</row>
    <row r="704" spans="1:35">
      <c r="A704" s="12"/>
      <c r="B704" s="12"/>
      <c r="C704" s="134"/>
      <c r="D704" s="136">
        <f t="shared" si="183"/>
        <v>0</v>
      </c>
      <c r="E704" s="136">
        <f t="shared" si="183"/>
        <v>0</v>
      </c>
      <c r="F704" s="53">
        <f t="shared" si="184"/>
        <v>0</v>
      </c>
      <c r="G704" s="53">
        <f t="shared" si="184"/>
        <v>0</v>
      </c>
      <c r="H704" s="53">
        <f t="shared" si="185"/>
        <v>0</v>
      </c>
      <c r="I704" s="53">
        <f t="shared" si="186"/>
        <v>0</v>
      </c>
      <c r="J704" s="53">
        <f t="shared" si="187"/>
        <v>0</v>
      </c>
      <c r="K704" s="53">
        <f t="shared" si="188"/>
        <v>0</v>
      </c>
      <c r="L704" s="53">
        <f t="shared" si="189"/>
        <v>0</v>
      </c>
      <c r="M704" s="53">
        <f t="shared" ca="1" si="194"/>
        <v>-2.1983915171285819E-2</v>
      </c>
      <c r="N704" s="53">
        <f t="shared" ca="1" si="190"/>
        <v>0</v>
      </c>
      <c r="O704" s="137">
        <f t="shared" ca="1" si="191"/>
        <v>0</v>
      </c>
      <c r="P704" s="53">
        <f t="shared" ca="1" si="192"/>
        <v>0</v>
      </c>
      <c r="Q704" s="53">
        <f t="shared" ca="1" si="193"/>
        <v>0</v>
      </c>
      <c r="R704" s="12">
        <f t="shared" ca="1" si="195"/>
        <v>2.1983915171285819E-2</v>
      </c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</row>
    <row r="705" spans="1:35">
      <c r="A705" s="12"/>
      <c r="B705" s="12"/>
      <c r="C705" s="134"/>
      <c r="D705" s="136">
        <f t="shared" si="183"/>
        <v>0</v>
      </c>
      <c r="E705" s="136">
        <f t="shared" si="183"/>
        <v>0</v>
      </c>
      <c r="F705" s="53">
        <f t="shared" si="184"/>
        <v>0</v>
      </c>
      <c r="G705" s="53">
        <f t="shared" si="184"/>
        <v>0</v>
      </c>
      <c r="H705" s="53">
        <f t="shared" si="185"/>
        <v>0</v>
      </c>
      <c r="I705" s="53">
        <f t="shared" si="186"/>
        <v>0</v>
      </c>
      <c r="J705" s="53">
        <f t="shared" si="187"/>
        <v>0</v>
      </c>
      <c r="K705" s="53">
        <f t="shared" si="188"/>
        <v>0</v>
      </c>
      <c r="L705" s="53">
        <f t="shared" si="189"/>
        <v>0</v>
      </c>
      <c r="M705" s="53">
        <f t="shared" ca="1" si="194"/>
        <v>-2.1983915171285819E-2</v>
      </c>
      <c r="N705" s="53">
        <f t="shared" ca="1" si="190"/>
        <v>0</v>
      </c>
      <c r="O705" s="137">
        <f t="shared" ca="1" si="191"/>
        <v>0</v>
      </c>
      <c r="P705" s="53">
        <f t="shared" ca="1" si="192"/>
        <v>0</v>
      </c>
      <c r="Q705" s="53">
        <f t="shared" ca="1" si="193"/>
        <v>0</v>
      </c>
      <c r="R705" s="12">
        <f t="shared" ca="1" si="195"/>
        <v>2.1983915171285819E-2</v>
      </c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</row>
    <row r="706" spans="1:35">
      <c r="A706" s="12"/>
      <c r="B706" s="12"/>
      <c r="C706" s="134"/>
      <c r="D706" s="136">
        <f t="shared" si="183"/>
        <v>0</v>
      </c>
      <c r="E706" s="136">
        <f t="shared" si="183"/>
        <v>0</v>
      </c>
      <c r="F706" s="53">
        <f t="shared" si="184"/>
        <v>0</v>
      </c>
      <c r="G706" s="53">
        <f t="shared" si="184"/>
        <v>0</v>
      </c>
      <c r="H706" s="53">
        <f t="shared" si="185"/>
        <v>0</v>
      </c>
      <c r="I706" s="53">
        <f t="shared" si="186"/>
        <v>0</v>
      </c>
      <c r="J706" s="53">
        <f t="shared" si="187"/>
        <v>0</v>
      </c>
      <c r="K706" s="53">
        <f t="shared" si="188"/>
        <v>0</v>
      </c>
      <c r="L706" s="53">
        <f t="shared" si="189"/>
        <v>0</v>
      </c>
      <c r="M706" s="53">
        <f t="shared" ca="1" si="194"/>
        <v>-2.1983915171285819E-2</v>
      </c>
      <c r="N706" s="53">
        <f t="shared" ca="1" si="190"/>
        <v>0</v>
      </c>
      <c r="O706" s="137">
        <f t="shared" ca="1" si="191"/>
        <v>0</v>
      </c>
      <c r="P706" s="53">
        <f t="shared" ca="1" si="192"/>
        <v>0</v>
      </c>
      <c r="Q706" s="53">
        <f t="shared" ca="1" si="193"/>
        <v>0</v>
      </c>
      <c r="R706" s="12">
        <f t="shared" ca="1" si="195"/>
        <v>2.1983915171285819E-2</v>
      </c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</row>
    <row r="707" spans="1:35">
      <c r="A707" s="12"/>
      <c r="B707" s="12"/>
      <c r="C707" s="134"/>
      <c r="D707" s="136">
        <f t="shared" si="183"/>
        <v>0</v>
      </c>
      <c r="E707" s="136">
        <f t="shared" si="183"/>
        <v>0</v>
      </c>
      <c r="F707" s="53">
        <f t="shared" si="184"/>
        <v>0</v>
      </c>
      <c r="G707" s="53">
        <f t="shared" si="184"/>
        <v>0</v>
      </c>
      <c r="H707" s="53">
        <f t="shared" si="185"/>
        <v>0</v>
      </c>
      <c r="I707" s="53">
        <f t="shared" si="186"/>
        <v>0</v>
      </c>
      <c r="J707" s="53">
        <f t="shared" si="187"/>
        <v>0</v>
      </c>
      <c r="K707" s="53">
        <f t="shared" si="188"/>
        <v>0</v>
      </c>
      <c r="L707" s="53">
        <f t="shared" si="189"/>
        <v>0</v>
      </c>
      <c r="M707" s="53">
        <f t="shared" ca="1" si="194"/>
        <v>-2.1983915171285819E-2</v>
      </c>
      <c r="N707" s="53">
        <f t="shared" ca="1" si="190"/>
        <v>0</v>
      </c>
      <c r="O707" s="137">
        <f t="shared" ca="1" si="191"/>
        <v>0</v>
      </c>
      <c r="P707" s="53">
        <f t="shared" ca="1" si="192"/>
        <v>0</v>
      </c>
      <c r="Q707" s="53">
        <f t="shared" ca="1" si="193"/>
        <v>0</v>
      </c>
      <c r="R707" s="12">
        <f t="shared" ca="1" si="195"/>
        <v>2.1983915171285819E-2</v>
      </c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</row>
    <row r="708" spans="1:35">
      <c r="A708" s="12"/>
      <c r="B708" s="12"/>
      <c r="C708" s="134"/>
      <c r="D708" s="136">
        <f t="shared" si="183"/>
        <v>0</v>
      </c>
      <c r="E708" s="136">
        <f t="shared" si="183"/>
        <v>0</v>
      </c>
      <c r="F708" s="53">
        <f t="shared" si="184"/>
        <v>0</v>
      </c>
      <c r="G708" s="53">
        <f t="shared" si="184"/>
        <v>0</v>
      </c>
      <c r="H708" s="53">
        <f t="shared" si="185"/>
        <v>0</v>
      </c>
      <c r="I708" s="53">
        <f t="shared" si="186"/>
        <v>0</v>
      </c>
      <c r="J708" s="53">
        <f t="shared" si="187"/>
        <v>0</v>
      </c>
      <c r="K708" s="53">
        <f t="shared" si="188"/>
        <v>0</v>
      </c>
      <c r="L708" s="53">
        <f t="shared" si="189"/>
        <v>0</v>
      </c>
      <c r="M708" s="53">
        <f t="shared" ca="1" si="194"/>
        <v>-2.1983915171285819E-2</v>
      </c>
      <c r="N708" s="53">
        <f t="shared" ca="1" si="190"/>
        <v>0</v>
      </c>
      <c r="O708" s="137">
        <f t="shared" ca="1" si="191"/>
        <v>0</v>
      </c>
      <c r="P708" s="53">
        <f t="shared" ca="1" si="192"/>
        <v>0</v>
      </c>
      <c r="Q708" s="53">
        <f t="shared" ca="1" si="193"/>
        <v>0</v>
      </c>
      <c r="R708" s="12">
        <f t="shared" ca="1" si="195"/>
        <v>2.1983915171285819E-2</v>
      </c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</row>
    <row r="709" spans="1:35">
      <c r="A709" s="12"/>
      <c r="B709" s="12"/>
      <c r="C709" s="134"/>
      <c r="D709" s="136">
        <f t="shared" si="183"/>
        <v>0</v>
      </c>
      <c r="E709" s="136">
        <f t="shared" si="183"/>
        <v>0</v>
      </c>
      <c r="F709" s="53">
        <f t="shared" si="184"/>
        <v>0</v>
      </c>
      <c r="G709" s="53">
        <f t="shared" si="184"/>
        <v>0</v>
      </c>
      <c r="H709" s="53">
        <f t="shared" si="185"/>
        <v>0</v>
      </c>
      <c r="I709" s="53">
        <f t="shared" si="186"/>
        <v>0</v>
      </c>
      <c r="J709" s="53">
        <f t="shared" si="187"/>
        <v>0</v>
      </c>
      <c r="K709" s="53">
        <f t="shared" si="188"/>
        <v>0</v>
      </c>
      <c r="L709" s="53">
        <f t="shared" si="189"/>
        <v>0</v>
      </c>
      <c r="M709" s="53">
        <f t="shared" ca="1" si="194"/>
        <v>-2.1983915171285819E-2</v>
      </c>
      <c r="N709" s="53">
        <f t="shared" ca="1" si="190"/>
        <v>0</v>
      </c>
      <c r="O709" s="137">
        <f t="shared" ca="1" si="191"/>
        <v>0</v>
      </c>
      <c r="P709" s="53">
        <f t="shared" ca="1" si="192"/>
        <v>0</v>
      </c>
      <c r="Q709" s="53">
        <f t="shared" ca="1" si="193"/>
        <v>0</v>
      </c>
      <c r="R709" s="12">
        <f t="shared" ca="1" si="195"/>
        <v>2.1983915171285819E-2</v>
      </c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</row>
    <row r="710" spans="1:35">
      <c r="A710" s="12"/>
      <c r="B710" s="12"/>
      <c r="C710" s="134"/>
      <c r="D710" s="136">
        <f t="shared" si="183"/>
        <v>0</v>
      </c>
      <c r="E710" s="136">
        <f t="shared" si="183"/>
        <v>0</v>
      </c>
      <c r="F710" s="53">
        <f t="shared" si="184"/>
        <v>0</v>
      </c>
      <c r="G710" s="53">
        <f t="shared" si="184"/>
        <v>0</v>
      </c>
      <c r="H710" s="53">
        <f t="shared" si="185"/>
        <v>0</v>
      </c>
      <c r="I710" s="53">
        <f t="shared" si="186"/>
        <v>0</v>
      </c>
      <c r="J710" s="53">
        <f t="shared" si="187"/>
        <v>0</v>
      </c>
      <c r="K710" s="53">
        <f t="shared" si="188"/>
        <v>0</v>
      </c>
      <c r="L710" s="53">
        <f t="shared" si="189"/>
        <v>0</v>
      </c>
      <c r="M710" s="53">
        <f t="shared" ca="1" si="194"/>
        <v>-2.1983915171285819E-2</v>
      </c>
      <c r="N710" s="53">
        <f t="shared" ca="1" si="190"/>
        <v>0</v>
      </c>
      <c r="O710" s="137">
        <f t="shared" ca="1" si="191"/>
        <v>0</v>
      </c>
      <c r="P710" s="53">
        <f t="shared" ca="1" si="192"/>
        <v>0</v>
      </c>
      <c r="Q710" s="53">
        <f t="shared" ca="1" si="193"/>
        <v>0</v>
      </c>
      <c r="R710" s="12">
        <f t="shared" ca="1" si="195"/>
        <v>2.1983915171285819E-2</v>
      </c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</row>
    <row r="711" spans="1:35">
      <c r="A711" s="12"/>
      <c r="B711" s="12"/>
      <c r="C711" s="134"/>
      <c r="D711" s="136">
        <f t="shared" si="183"/>
        <v>0</v>
      </c>
      <c r="E711" s="136">
        <f t="shared" si="183"/>
        <v>0</v>
      </c>
      <c r="F711" s="53">
        <f t="shared" si="184"/>
        <v>0</v>
      </c>
      <c r="G711" s="53">
        <f t="shared" si="184"/>
        <v>0</v>
      </c>
      <c r="H711" s="53">
        <f t="shared" si="185"/>
        <v>0</v>
      </c>
      <c r="I711" s="53">
        <f t="shared" si="186"/>
        <v>0</v>
      </c>
      <c r="J711" s="53">
        <f t="shared" si="187"/>
        <v>0</v>
      </c>
      <c r="K711" s="53">
        <f t="shared" si="188"/>
        <v>0</v>
      </c>
      <c r="L711" s="53">
        <f t="shared" si="189"/>
        <v>0</v>
      </c>
      <c r="M711" s="53">
        <f t="shared" ca="1" si="194"/>
        <v>-2.1983915171285819E-2</v>
      </c>
      <c r="N711" s="53">
        <f t="shared" ca="1" si="190"/>
        <v>0</v>
      </c>
      <c r="O711" s="137">
        <f t="shared" ca="1" si="191"/>
        <v>0</v>
      </c>
      <c r="P711" s="53">
        <f t="shared" ca="1" si="192"/>
        <v>0</v>
      </c>
      <c r="Q711" s="53">
        <f t="shared" ca="1" si="193"/>
        <v>0</v>
      </c>
      <c r="R711" s="12">
        <f t="shared" ca="1" si="195"/>
        <v>2.1983915171285819E-2</v>
      </c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</row>
    <row r="712" spans="1:35">
      <c r="A712" s="12"/>
      <c r="B712" s="12"/>
      <c r="C712" s="134"/>
      <c r="D712" s="136">
        <f t="shared" si="183"/>
        <v>0</v>
      </c>
      <c r="E712" s="136">
        <f t="shared" si="183"/>
        <v>0</v>
      </c>
      <c r="F712" s="53">
        <f t="shared" si="184"/>
        <v>0</v>
      </c>
      <c r="G712" s="53">
        <f t="shared" si="184"/>
        <v>0</v>
      </c>
      <c r="H712" s="53">
        <f t="shared" si="185"/>
        <v>0</v>
      </c>
      <c r="I712" s="53">
        <f t="shared" si="186"/>
        <v>0</v>
      </c>
      <c r="J712" s="53">
        <f t="shared" si="187"/>
        <v>0</v>
      </c>
      <c r="K712" s="53">
        <f t="shared" si="188"/>
        <v>0</v>
      </c>
      <c r="L712" s="53">
        <f t="shared" si="189"/>
        <v>0</v>
      </c>
      <c r="M712" s="53">
        <f t="shared" ca="1" si="194"/>
        <v>-2.1983915171285819E-2</v>
      </c>
      <c r="N712" s="53">
        <f t="shared" ca="1" si="190"/>
        <v>0</v>
      </c>
      <c r="O712" s="137">
        <f t="shared" ca="1" si="191"/>
        <v>0</v>
      </c>
      <c r="P712" s="53">
        <f t="shared" ca="1" si="192"/>
        <v>0</v>
      </c>
      <c r="Q712" s="53">
        <f t="shared" ca="1" si="193"/>
        <v>0</v>
      </c>
      <c r="R712" s="12">
        <f t="shared" ca="1" si="195"/>
        <v>2.1983915171285819E-2</v>
      </c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</row>
    <row r="713" spans="1:35">
      <c r="A713" s="12"/>
      <c r="B713" s="12"/>
      <c r="C713" s="134"/>
      <c r="D713" s="136">
        <f t="shared" si="183"/>
        <v>0</v>
      </c>
      <c r="E713" s="136">
        <f t="shared" si="183"/>
        <v>0</v>
      </c>
      <c r="F713" s="53">
        <f t="shared" si="184"/>
        <v>0</v>
      </c>
      <c r="G713" s="53">
        <f t="shared" si="184"/>
        <v>0</v>
      </c>
      <c r="H713" s="53">
        <f t="shared" si="185"/>
        <v>0</v>
      </c>
      <c r="I713" s="53">
        <f t="shared" si="186"/>
        <v>0</v>
      </c>
      <c r="J713" s="53">
        <f t="shared" si="187"/>
        <v>0</v>
      </c>
      <c r="K713" s="53">
        <f t="shared" si="188"/>
        <v>0</v>
      </c>
      <c r="L713" s="53">
        <f t="shared" si="189"/>
        <v>0</v>
      </c>
      <c r="M713" s="53">
        <f t="shared" ca="1" si="194"/>
        <v>-2.1983915171285819E-2</v>
      </c>
      <c r="N713" s="53">
        <f t="shared" ca="1" si="190"/>
        <v>0</v>
      </c>
      <c r="O713" s="137">
        <f t="shared" ca="1" si="191"/>
        <v>0</v>
      </c>
      <c r="P713" s="53">
        <f t="shared" ca="1" si="192"/>
        <v>0</v>
      </c>
      <c r="Q713" s="53">
        <f t="shared" ca="1" si="193"/>
        <v>0</v>
      </c>
      <c r="R713" s="12">
        <f t="shared" ca="1" si="195"/>
        <v>2.1983915171285819E-2</v>
      </c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</row>
    <row r="714" spans="1:35">
      <c r="A714" s="12"/>
      <c r="B714" s="12"/>
      <c r="C714" s="134"/>
      <c r="D714" s="136">
        <f t="shared" si="183"/>
        <v>0</v>
      </c>
      <c r="E714" s="136">
        <f t="shared" si="183"/>
        <v>0</v>
      </c>
      <c r="F714" s="53">
        <f t="shared" si="184"/>
        <v>0</v>
      </c>
      <c r="G714" s="53">
        <f t="shared" si="184"/>
        <v>0</v>
      </c>
      <c r="H714" s="53">
        <f t="shared" si="185"/>
        <v>0</v>
      </c>
      <c r="I714" s="53">
        <f t="shared" si="186"/>
        <v>0</v>
      </c>
      <c r="J714" s="53">
        <f t="shared" si="187"/>
        <v>0</v>
      </c>
      <c r="K714" s="53">
        <f t="shared" si="188"/>
        <v>0</v>
      </c>
      <c r="L714" s="53">
        <f t="shared" si="189"/>
        <v>0</v>
      </c>
      <c r="M714" s="53">
        <f t="shared" ca="1" si="194"/>
        <v>-2.1983915171285819E-2</v>
      </c>
      <c r="N714" s="53">
        <f t="shared" ca="1" si="190"/>
        <v>0</v>
      </c>
      <c r="O714" s="137">
        <f t="shared" ca="1" si="191"/>
        <v>0</v>
      </c>
      <c r="P714" s="53">
        <f t="shared" ca="1" si="192"/>
        <v>0</v>
      </c>
      <c r="Q714" s="53">
        <f t="shared" ca="1" si="193"/>
        <v>0</v>
      </c>
      <c r="R714" s="12">
        <f t="shared" ca="1" si="195"/>
        <v>2.1983915171285819E-2</v>
      </c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</row>
    <row r="715" spans="1:35">
      <c r="A715" s="12"/>
      <c r="B715" s="12"/>
      <c r="C715" s="134"/>
      <c r="D715" s="136">
        <f t="shared" si="183"/>
        <v>0</v>
      </c>
      <c r="E715" s="136">
        <f t="shared" si="183"/>
        <v>0</v>
      </c>
      <c r="F715" s="53">
        <f t="shared" si="184"/>
        <v>0</v>
      </c>
      <c r="G715" s="53">
        <f t="shared" si="184"/>
        <v>0</v>
      </c>
      <c r="H715" s="53">
        <f t="shared" si="185"/>
        <v>0</v>
      </c>
      <c r="I715" s="53">
        <f t="shared" si="186"/>
        <v>0</v>
      </c>
      <c r="J715" s="53">
        <f t="shared" si="187"/>
        <v>0</v>
      </c>
      <c r="K715" s="53">
        <f t="shared" si="188"/>
        <v>0</v>
      </c>
      <c r="L715" s="53">
        <f t="shared" si="189"/>
        <v>0</v>
      </c>
      <c r="M715" s="53">
        <f t="shared" ca="1" si="194"/>
        <v>-2.1983915171285819E-2</v>
      </c>
      <c r="N715" s="53">
        <f t="shared" ca="1" si="190"/>
        <v>0</v>
      </c>
      <c r="O715" s="137">
        <f t="shared" ca="1" si="191"/>
        <v>0</v>
      </c>
      <c r="P715" s="53">
        <f t="shared" ca="1" si="192"/>
        <v>0</v>
      </c>
      <c r="Q715" s="53">
        <f t="shared" ca="1" si="193"/>
        <v>0</v>
      </c>
      <c r="R715" s="12">
        <f t="shared" ca="1" si="195"/>
        <v>2.1983915171285819E-2</v>
      </c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</row>
    <row r="716" spans="1:35">
      <c r="A716" s="12"/>
      <c r="B716" s="12"/>
      <c r="C716" s="134"/>
      <c r="D716" s="136">
        <f t="shared" si="183"/>
        <v>0</v>
      </c>
      <c r="E716" s="136">
        <f t="shared" si="183"/>
        <v>0</v>
      </c>
      <c r="F716" s="53">
        <f t="shared" si="184"/>
        <v>0</v>
      </c>
      <c r="G716" s="53">
        <f t="shared" si="184"/>
        <v>0</v>
      </c>
      <c r="H716" s="53">
        <f t="shared" si="185"/>
        <v>0</v>
      </c>
      <c r="I716" s="53">
        <f t="shared" si="186"/>
        <v>0</v>
      </c>
      <c r="J716" s="53">
        <f t="shared" si="187"/>
        <v>0</v>
      </c>
      <c r="K716" s="53">
        <f t="shared" si="188"/>
        <v>0</v>
      </c>
      <c r="L716" s="53">
        <f t="shared" si="189"/>
        <v>0</v>
      </c>
      <c r="M716" s="53">
        <f t="shared" ca="1" si="194"/>
        <v>-2.1983915171285819E-2</v>
      </c>
      <c r="N716" s="53">
        <f t="shared" ca="1" si="190"/>
        <v>0</v>
      </c>
      <c r="O716" s="137">
        <f t="shared" ca="1" si="191"/>
        <v>0</v>
      </c>
      <c r="P716" s="53">
        <f t="shared" ca="1" si="192"/>
        <v>0</v>
      </c>
      <c r="Q716" s="53">
        <f t="shared" ca="1" si="193"/>
        <v>0</v>
      </c>
      <c r="R716" s="12">
        <f t="shared" ca="1" si="195"/>
        <v>2.1983915171285819E-2</v>
      </c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</row>
    <row r="717" spans="1:35">
      <c r="A717" s="12"/>
      <c r="B717" s="12"/>
      <c r="C717" s="134"/>
      <c r="D717" s="136">
        <f t="shared" ref="D717:E780" si="196">A717/A$18</f>
        <v>0</v>
      </c>
      <c r="E717" s="136">
        <f t="shared" si="196"/>
        <v>0</v>
      </c>
      <c r="F717" s="53">
        <f t="shared" ref="F717:G780" si="197">$C717*D717</f>
        <v>0</v>
      </c>
      <c r="G717" s="53">
        <f t="shared" si="197"/>
        <v>0</v>
      </c>
      <c r="H717" s="53">
        <f t="shared" si="185"/>
        <v>0</v>
      </c>
      <c r="I717" s="53">
        <f t="shared" si="186"/>
        <v>0</v>
      </c>
      <c r="J717" s="53">
        <f t="shared" si="187"/>
        <v>0</v>
      </c>
      <c r="K717" s="53">
        <f t="shared" si="188"/>
        <v>0</v>
      </c>
      <c r="L717" s="53">
        <f t="shared" si="189"/>
        <v>0</v>
      </c>
      <c r="M717" s="53">
        <f t="shared" ca="1" si="194"/>
        <v>-2.1983915171285819E-2</v>
      </c>
      <c r="N717" s="53">
        <f t="shared" ca="1" si="190"/>
        <v>0</v>
      </c>
      <c r="O717" s="137">
        <f t="shared" ca="1" si="191"/>
        <v>0</v>
      </c>
      <c r="P717" s="53">
        <f t="shared" ca="1" si="192"/>
        <v>0</v>
      </c>
      <c r="Q717" s="53">
        <f t="shared" ca="1" si="193"/>
        <v>0</v>
      </c>
      <c r="R717" s="12">
        <f t="shared" ca="1" si="195"/>
        <v>2.1983915171285819E-2</v>
      </c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</row>
    <row r="718" spans="1:35">
      <c r="A718" s="12"/>
      <c r="B718" s="12"/>
      <c r="C718" s="134"/>
      <c r="D718" s="136">
        <f t="shared" si="196"/>
        <v>0</v>
      </c>
      <c r="E718" s="136">
        <f t="shared" si="196"/>
        <v>0</v>
      </c>
      <c r="F718" s="53">
        <f t="shared" si="197"/>
        <v>0</v>
      </c>
      <c r="G718" s="53">
        <f t="shared" si="197"/>
        <v>0</v>
      </c>
      <c r="H718" s="53">
        <f t="shared" ref="H718:H781" si="198">C718*D718*D718</f>
        <v>0</v>
      </c>
      <c r="I718" s="53">
        <f t="shared" ref="I718:I781" si="199">C718*D718*D718*D718</f>
        <v>0</v>
      </c>
      <c r="J718" s="53">
        <f t="shared" ref="J718:J781" si="200">C718*D718*D718*D718*D718</f>
        <v>0</v>
      </c>
      <c r="K718" s="53">
        <f t="shared" ref="K718:K781" si="201">C718*E718*D718</f>
        <v>0</v>
      </c>
      <c r="L718" s="53">
        <f t="shared" ref="L718:L781" si="202">C718*E718*D718*D718</f>
        <v>0</v>
      </c>
      <c r="M718" s="53">
        <f t="shared" ca="1" si="194"/>
        <v>-2.1983915171285819E-2</v>
      </c>
      <c r="N718" s="53">
        <f t="shared" ref="N718:N781" ca="1" si="203">C718*(M718-E718)^2</f>
        <v>0</v>
      </c>
      <c r="O718" s="137">
        <f t="shared" ref="O718:O781" ca="1" si="204">(C718*O$1-O$2*F718+O$3*H718)^2</f>
        <v>0</v>
      </c>
      <c r="P718" s="53">
        <f t="shared" ref="P718:P781" ca="1" si="205">(-C718*O$2+O$4*F718-O$5*H718)^2</f>
        <v>0</v>
      </c>
      <c r="Q718" s="53">
        <f t="shared" ref="Q718:Q781" ca="1" si="206">+(C718*O$3-F718*O$5+H718*O$6)^2</f>
        <v>0</v>
      </c>
      <c r="R718" s="12">
        <f t="shared" ca="1" si="195"/>
        <v>2.1983915171285819E-2</v>
      </c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</row>
    <row r="719" spans="1:35">
      <c r="A719" s="12"/>
      <c r="B719" s="12"/>
      <c r="C719" s="134"/>
      <c r="D719" s="136">
        <f t="shared" si="196"/>
        <v>0</v>
      </c>
      <c r="E719" s="136">
        <f t="shared" si="196"/>
        <v>0</v>
      </c>
      <c r="F719" s="53">
        <f t="shared" si="197"/>
        <v>0</v>
      </c>
      <c r="G719" s="53">
        <f t="shared" si="197"/>
        <v>0</v>
      </c>
      <c r="H719" s="53">
        <f t="shared" si="198"/>
        <v>0</v>
      </c>
      <c r="I719" s="53">
        <f t="shared" si="199"/>
        <v>0</v>
      </c>
      <c r="J719" s="53">
        <f t="shared" si="200"/>
        <v>0</v>
      </c>
      <c r="K719" s="53">
        <f t="shared" si="201"/>
        <v>0</v>
      </c>
      <c r="L719" s="53">
        <f t="shared" si="202"/>
        <v>0</v>
      </c>
      <c r="M719" s="53">
        <f t="shared" ca="1" si="194"/>
        <v>-2.1983915171285819E-2</v>
      </c>
      <c r="N719" s="53">
        <f t="shared" ca="1" si="203"/>
        <v>0</v>
      </c>
      <c r="O719" s="137">
        <f t="shared" ca="1" si="204"/>
        <v>0</v>
      </c>
      <c r="P719" s="53">
        <f t="shared" ca="1" si="205"/>
        <v>0</v>
      </c>
      <c r="Q719" s="53">
        <f t="shared" ca="1" si="206"/>
        <v>0</v>
      </c>
      <c r="R719" s="12">
        <f t="shared" ca="1" si="195"/>
        <v>2.1983915171285819E-2</v>
      </c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</row>
    <row r="720" spans="1:35">
      <c r="A720" s="12"/>
      <c r="B720" s="12"/>
      <c r="C720" s="134"/>
      <c r="D720" s="136">
        <f t="shared" si="196"/>
        <v>0</v>
      </c>
      <c r="E720" s="136">
        <f t="shared" si="196"/>
        <v>0</v>
      </c>
      <c r="F720" s="53">
        <f t="shared" si="197"/>
        <v>0</v>
      </c>
      <c r="G720" s="53">
        <f t="shared" si="197"/>
        <v>0</v>
      </c>
      <c r="H720" s="53">
        <f t="shared" si="198"/>
        <v>0</v>
      </c>
      <c r="I720" s="53">
        <f t="shared" si="199"/>
        <v>0</v>
      </c>
      <c r="J720" s="53">
        <f t="shared" si="200"/>
        <v>0</v>
      </c>
      <c r="K720" s="53">
        <f t="shared" si="201"/>
        <v>0</v>
      </c>
      <c r="L720" s="53">
        <f t="shared" si="202"/>
        <v>0</v>
      </c>
      <c r="M720" s="53">
        <f t="shared" ca="1" si="194"/>
        <v>-2.1983915171285819E-2</v>
      </c>
      <c r="N720" s="53">
        <f t="shared" ca="1" si="203"/>
        <v>0</v>
      </c>
      <c r="O720" s="137">
        <f t="shared" ca="1" si="204"/>
        <v>0</v>
      </c>
      <c r="P720" s="53">
        <f t="shared" ca="1" si="205"/>
        <v>0</v>
      </c>
      <c r="Q720" s="53">
        <f t="shared" ca="1" si="206"/>
        <v>0</v>
      </c>
      <c r="R720" s="12">
        <f t="shared" ca="1" si="195"/>
        <v>2.1983915171285819E-2</v>
      </c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</row>
    <row r="721" spans="1:35">
      <c r="A721" s="12"/>
      <c r="B721" s="12"/>
      <c r="C721" s="134"/>
      <c r="D721" s="136">
        <f t="shared" si="196"/>
        <v>0</v>
      </c>
      <c r="E721" s="136">
        <f t="shared" si="196"/>
        <v>0</v>
      </c>
      <c r="F721" s="53">
        <f t="shared" si="197"/>
        <v>0</v>
      </c>
      <c r="G721" s="53">
        <f t="shared" si="197"/>
        <v>0</v>
      </c>
      <c r="H721" s="53">
        <f t="shared" si="198"/>
        <v>0</v>
      </c>
      <c r="I721" s="53">
        <f t="shared" si="199"/>
        <v>0</v>
      </c>
      <c r="J721" s="53">
        <f t="shared" si="200"/>
        <v>0</v>
      </c>
      <c r="K721" s="53">
        <f t="shared" si="201"/>
        <v>0</v>
      </c>
      <c r="L721" s="53">
        <f t="shared" si="202"/>
        <v>0</v>
      </c>
      <c r="M721" s="53">
        <f t="shared" ca="1" si="194"/>
        <v>-2.1983915171285819E-2</v>
      </c>
      <c r="N721" s="53">
        <f t="shared" ca="1" si="203"/>
        <v>0</v>
      </c>
      <c r="O721" s="137">
        <f t="shared" ca="1" si="204"/>
        <v>0</v>
      </c>
      <c r="P721" s="53">
        <f t="shared" ca="1" si="205"/>
        <v>0</v>
      </c>
      <c r="Q721" s="53">
        <f t="shared" ca="1" si="206"/>
        <v>0</v>
      </c>
      <c r="R721" s="12">
        <f t="shared" ca="1" si="195"/>
        <v>2.1983915171285819E-2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</row>
    <row r="722" spans="1:35">
      <c r="A722" s="12"/>
      <c r="B722" s="12"/>
      <c r="C722" s="134"/>
      <c r="D722" s="136">
        <f t="shared" si="196"/>
        <v>0</v>
      </c>
      <c r="E722" s="136">
        <f t="shared" si="196"/>
        <v>0</v>
      </c>
      <c r="F722" s="53">
        <f t="shared" si="197"/>
        <v>0</v>
      </c>
      <c r="G722" s="53">
        <f t="shared" si="197"/>
        <v>0</v>
      </c>
      <c r="H722" s="53">
        <f t="shared" si="198"/>
        <v>0</v>
      </c>
      <c r="I722" s="53">
        <f t="shared" si="199"/>
        <v>0</v>
      </c>
      <c r="J722" s="53">
        <f t="shared" si="200"/>
        <v>0</v>
      </c>
      <c r="K722" s="53">
        <f t="shared" si="201"/>
        <v>0</v>
      </c>
      <c r="L722" s="53">
        <f t="shared" si="202"/>
        <v>0</v>
      </c>
      <c r="M722" s="53">
        <f t="shared" ca="1" si="194"/>
        <v>-2.1983915171285819E-2</v>
      </c>
      <c r="N722" s="53">
        <f t="shared" ca="1" si="203"/>
        <v>0</v>
      </c>
      <c r="O722" s="137">
        <f t="shared" ca="1" si="204"/>
        <v>0</v>
      </c>
      <c r="P722" s="53">
        <f t="shared" ca="1" si="205"/>
        <v>0</v>
      </c>
      <c r="Q722" s="53">
        <f t="shared" ca="1" si="206"/>
        <v>0</v>
      </c>
      <c r="R722" s="12">
        <f t="shared" ca="1" si="195"/>
        <v>2.1983915171285819E-2</v>
      </c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</row>
    <row r="723" spans="1:35">
      <c r="A723" s="12"/>
      <c r="B723" s="12"/>
      <c r="C723" s="134"/>
      <c r="D723" s="136">
        <f t="shared" si="196"/>
        <v>0</v>
      </c>
      <c r="E723" s="136">
        <f t="shared" si="196"/>
        <v>0</v>
      </c>
      <c r="F723" s="53">
        <f t="shared" si="197"/>
        <v>0</v>
      </c>
      <c r="G723" s="53">
        <f t="shared" si="197"/>
        <v>0</v>
      </c>
      <c r="H723" s="53">
        <f t="shared" si="198"/>
        <v>0</v>
      </c>
      <c r="I723" s="53">
        <f t="shared" si="199"/>
        <v>0</v>
      </c>
      <c r="J723" s="53">
        <f t="shared" si="200"/>
        <v>0</v>
      </c>
      <c r="K723" s="53">
        <f t="shared" si="201"/>
        <v>0</v>
      </c>
      <c r="L723" s="53">
        <f t="shared" si="202"/>
        <v>0</v>
      </c>
      <c r="M723" s="53">
        <f t="shared" ref="M723:M786" ca="1" si="207">+E$4+E$5*D723+E$6*D723^2</f>
        <v>-2.1983915171285819E-2</v>
      </c>
      <c r="N723" s="53">
        <f t="shared" ca="1" si="203"/>
        <v>0</v>
      </c>
      <c r="O723" s="137">
        <f t="shared" ca="1" si="204"/>
        <v>0</v>
      </c>
      <c r="P723" s="53">
        <f t="shared" ca="1" si="205"/>
        <v>0</v>
      </c>
      <c r="Q723" s="53">
        <f t="shared" ca="1" si="206"/>
        <v>0</v>
      </c>
      <c r="R723" s="12">
        <f t="shared" ref="R723:R786" ca="1" si="208">+E723-M723</f>
        <v>2.1983915171285819E-2</v>
      </c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</row>
    <row r="724" spans="1:35">
      <c r="A724" s="12"/>
      <c r="B724" s="12"/>
      <c r="C724" s="134"/>
      <c r="D724" s="136">
        <f t="shared" si="196"/>
        <v>0</v>
      </c>
      <c r="E724" s="136">
        <f t="shared" si="196"/>
        <v>0</v>
      </c>
      <c r="F724" s="53">
        <f t="shared" si="197"/>
        <v>0</v>
      </c>
      <c r="G724" s="53">
        <f t="shared" si="197"/>
        <v>0</v>
      </c>
      <c r="H724" s="53">
        <f t="shared" si="198"/>
        <v>0</v>
      </c>
      <c r="I724" s="53">
        <f t="shared" si="199"/>
        <v>0</v>
      </c>
      <c r="J724" s="53">
        <f t="shared" si="200"/>
        <v>0</v>
      </c>
      <c r="K724" s="53">
        <f t="shared" si="201"/>
        <v>0</v>
      </c>
      <c r="L724" s="53">
        <f t="shared" si="202"/>
        <v>0</v>
      </c>
      <c r="M724" s="53">
        <f t="shared" ca="1" si="207"/>
        <v>-2.1983915171285819E-2</v>
      </c>
      <c r="N724" s="53">
        <f t="shared" ca="1" si="203"/>
        <v>0</v>
      </c>
      <c r="O724" s="137">
        <f t="shared" ca="1" si="204"/>
        <v>0</v>
      </c>
      <c r="P724" s="53">
        <f t="shared" ca="1" si="205"/>
        <v>0</v>
      </c>
      <c r="Q724" s="53">
        <f t="shared" ca="1" si="206"/>
        <v>0</v>
      </c>
      <c r="R724" s="12">
        <f t="shared" ca="1" si="208"/>
        <v>2.1983915171285819E-2</v>
      </c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</row>
    <row r="725" spans="1:35">
      <c r="A725" s="12"/>
      <c r="B725" s="12"/>
      <c r="C725" s="134"/>
      <c r="D725" s="136">
        <f t="shared" si="196"/>
        <v>0</v>
      </c>
      <c r="E725" s="136">
        <f t="shared" si="196"/>
        <v>0</v>
      </c>
      <c r="F725" s="53">
        <f t="shared" si="197"/>
        <v>0</v>
      </c>
      <c r="G725" s="53">
        <f t="shared" si="197"/>
        <v>0</v>
      </c>
      <c r="H725" s="53">
        <f t="shared" si="198"/>
        <v>0</v>
      </c>
      <c r="I725" s="53">
        <f t="shared" si="199"/>
        <v>0</v>
      </c>
      <c r="J725" s="53">
        <f t="shared" si="200"/>
        <v>0</v>
      </c>
      <c r="K725" s="53">
        <f t="shared" si="201"/>
        <v>0</v>
      </c>
      <c r="L725" s="53">
        <f t="shared" si="202"/>
        <v>0</v>
      </c>
      <c r="M725" s="53">
        <f t="shared" ca="1" si="207"/>
        <v>-2.1983915171285819E-2</v>
      </c>
      <c r="N725" s="53">
        <f t="shared" ca="1" si="203"/>
        <v>0</v>
      </c>
      <c r="O725" s="137">
        <f t="shared" ca="1" si="204"/>
        <v>0</v>
      </c>
      <c r="P725" s="53">
        <f t="shared" ca="1" si="205"/>
        <v>0</v>
      </c>
      <c r="Q725" s="53">
        <f t="shared" ca="1" si="206"/>
        <v>0</v>
      </c>
      <c r="R725" s="12">
        <f t="shared" ca="1" si="208"/>
        <v>2.1983915171285819E-2</v>
      </c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</row>
    <row r="726" spans="1:35">
      <c r="A726" s="12"/>
      <c r="B726" s="12"/>
      <c r="C726" s="134"/>
      <c r="D726" s="136">
        <f t="shared" si="196"/>
        <v>0</v>
      </c>
      <c r="E726" s="136">
        <f t="shared" si="196"/>
        <v>0</v>
      </c>
      <c r="F726" s="53">
        <f t="shared" si="197"/>
        <v>0</v>
      </c>
      <c r="G726" s="53">
        <f t="shared" si="197"/>
        <v>0</v>
      </c>
      <c r="H726" s="53">
        <f t="shared" si="198"/>
        <v>0</v>
      </c>
      <c r="I726" s="53">
        <f t="shared" si="199"/>
        <v>0</v>
      </c>
      <c r="J726" s="53">
        <f t="shared" si="200"/>
        <v>0</v>
      </c>
      <c r="K726" s="53">
        <f t="shared" si="201"/>
        <v>0</v>
      </c>
      <c r="L726" s="53">
        <f t="shared" si="202"/>
        <v>0</v>
      </c>
      <c r="M726" s="53">
        <f t="shared" ca="1" si="207"/>
        <v>-2.1983915171285819E-2</v>
      </c>
      <c r="N726" s="53">
        <f t="shared" ca="1" si="203"/>
        <v>0</v>
      </c>
      <c r="O726" s="137">
        <f t="shared" ca="1" si="204"/>
        <v>0</v>
      </c>
      <c r="P726" s="53">
        <f t="shared" ca="1" si="205"/>
        <v>0</v>
      </c>
      <c r="Q726" s="53">
        <f t="shared" ca="1" si="206"/>
        <v>0</v>
      </c>
      <c r="R726" s="12">
        <f t="shared" ca="1" si="208"/>
        <v>2.1983915171285819E-2</v>
      </c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</row>
    <row r="727" spans="1:35">
      <c r="A727" s="12"/>
      <c r="B727" s="12"/>
      <c r="C727" s="134"/>
      <c r="D727" s="136">
        <f t="shared" si="196"/>
        <v>0</v>
      </c>
      <c r="E727" s="136">
        <f t="shared" si="196"/>
        <v>0</v>
      </c>
      <c r="F727" s="53">
        <f t="shared" si="197"/>
        <v>0</v>
      </c>
      <c r="G727" s="53">
        <f t="shared" si="197"/>
        <v>0</v>
      </c>
      <c r="H727" s="53">
        <f t="shared" si="198"/>
        <v>0</v>
      </c>
      <c r="I727" s="53">
        <f t="shared" si="199"/>
        <v>0</v>
      </c>
      <c r="J727" s="53">
        <f t="shared" si="200"/>
        <v>0</v>
      </c>
      <c r="K727" s="53">
        <f t="shared" si="201"/>
        <v>0</v>
      </c>
      <c r="L727" s="53">
        <f t="shared" si="202"/>
        <v>0</v>
      </c>
      <c r="M727" s="53">
        <f t="shared" ca="1" si="207"/>
        <v>-2.1983915171285819E-2</v>
      </c>
      <c r="N727" s="53">
        <f t="shared" ca="1" si="203"/>
        <v>0</v>
      </c>
      <c r="O727" s="137">
        <f t="shared" ca="1" si="204"/>
        <v>0</v>
      </c>
      <c r="P727" s="53">
        <f t="shared" ca="1" si="205"/>
        <v>0</v>
      </c>
      <c r="Q727" s="53">
        <f t="shared" ca="1" si="206"/>
        <v>0</v>
      </c>
      <c r="R727" s="12">
        <f t="shared" ca="1" si="208"/>
        <v>2.1983915171285819E-2</v>
      </c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</row>
    <row r="728" spans="1:35">
      <c r="A728" s="12"/>
      <c r="B728" s="12"/>
      <c r="C728" s="134"/>
      <c r="D728" s="136">
        <f t="shared" si="196"/>
        <v>0</v>
      </c>
      <c r="E728" s="136">
        <f t="shared" si="196"/>
        <v>0</v>
      </c>
      <c r="F728" s="53">
        <f t="shared" si="197"/>
        <v>0</v>
      </c>
      <c r="G728" s="53">
        <f t="shared" si="197"/>
        <v>0</v>
      </c>
      <c r="H728" s="53">
        <f t="shared" si="198"/>
        <v>0</v>
      </c>
      <c r="I728" s="53">
        <f t="shared" si="199"/>
        <v>0</v>
      </c>
      <c r="J728" s="53">
        <f t="shared" si="200"/>
        <v>0</v>
      </c>
      <c r="K728" s="53">
        <f t="shared" si="201"/>
        <v>0</v>
      </c>
      <c r="L728" s="53">
        <f t="shared" si="202"/>
        <v>0</v>
      </c>
      <c r="M728" s="53">
        <f t="shared" ca="1" si="207"/>
        <v>-2.1983915171285819E-2</v>
      </c>
      <c r="N728" s="53">
        <f t="shared" ca="1" si="203"/>
        <v>0</v>
      </c>
      <c r="O728" s="137">
        <f t="shared" ca="1" si="204"/>
        <v>0</v>
      </c>
      <c r="P728" s="53">
        <f t="shared" ca="1" si="205"/>
        <v>0</v>
      </c>
      <c r="Q728" s="53">
        <f t="shared" ca="1" si="206"/>
        <v>0</v>
      </c>
      <c r="R728" s="12">
        <f t="shared" ca="1" si="208"/>
        <v>2.1983915171285819E-2</v>
      </c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</row>
    <row r="729" spans="1:35">
      <c r="A729" s="12"/>
      <c r="B729" s="12"/>
      <c r="C729" s="134"/>
      <c r="D729" s="136">
        <f t="shared" si="196"/>
        <v>0</v>
      </c>
      <c r="E729" s="136">
        <f t="shared" si="196"/>
        <v>0</v>
      </c>
      <c r="F729" s="53">
        <f t="shared" si="197"/>
        <v>0</v>
      </c>
      <c r="G729" s="53">
        <f t="shared" si="197"/>
        <v>0</v>
      </c>
      <c r="H729" s="53">
        <f t="shared" si="198"/>
        <v>0</v>
      </c>
      <c r="I729" s="53">
        <f t="shared" si="199"/>
        <v>0</v>
      </c>
      <c r="J729" s="53">
        <f t="shared" si="200"/>
        <v>0</v>
      </c>
      <c r="K729" s="53">
        <f t="shared" si="201"/>
        <v>0</v>
      </c>
      <c r="L729" s="53">
        <f t="shared" si="202"/>
        <v>0</v>
      </c>
      <c r="M729" s="53">
        <f t="shared" ca="1" si="207"/>
        <v>-2.1983915171285819E-2</v>
      </c>
      <c r="N729" s="53">
        <f t="shared" ca="1" si="203"/>
        <v>0</v>
      </c>
      <c r="O729" s="137">
        <f t="shared" ca="1" si="204"/>
        <v>0</v>
      </c>
      <c r="P729" s="53">
        <f t="shared" ca="1" si="205"/>
        <v>0</v>
      </c>
      <c r="Q729" s="53">
        <f t="shared" ca="1" si="206"/>
        <v>0</v>
      </c>
      <c r="R729" s="12">
        <f t="shared" ca="1" si="208"/>
        <v>2.1983915171285819E-2</v>
      </c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</row>
    <row r="730" spans="1:35">
      <c r="A730" s="12"/>
      <c r="B730" s="12"/>
      <c r="C730" s="134"/>
      <c r="D730" s="136">
        <f t="shared" si="196"/>
        <v>0</v>
      </c>
      <c r="E730" s="136">
        <f t="shared" si="196"/>
        <v>0</v>
      </c>
      <c r="F730" s="53">
        <f t="shared" si="197"/>
        <v>0</v>
      </c>
      <c r="G730" s="53">
        <f t="shared" si="197"/>
        <v>0</v>
      </c>
      <c r="H730" s="53">
        <f t="shared" si="198"/>
        <v>0</v>
      </c>
      <c r="I730" s="53">
        <f t="shared" si="199"/>
        <v>0</v>
      </c>
      <c r="J730" s="53">
        <f t="shared" si="200"/>
        <v>0</v>
      </c>
      <c r="K730" s="53">
        <f t="shared" si="201"/>
        <v>0</v>
      </c>
      <c r="L730" s="53">
        <f t="shared" si="202"/>
        <v>0</v>
      </c>
      <c r="M730" s="53">
        <f t="shared" ca="1" si="207"/>
        <v>-2.1983915171285819E-2</v>
      </c>
      <c r="N730" s="53">
        <f t="shared" ca="1" si="203"/>
        <v>0</v>
      </c>
      <c r="O730" s="137">
        <f t="shared" ca="1" si="204"/>
        <v>0</v>
      </c>
      <c r="P730" s="53">
        <f t="shared" ca="1" si="205"/>
        <v>0</v>
      </c>
      <c r="Q730" s="53">
        <f t="shared" ca="1" si="206"/>
        <v>0</v>
      </c>
      <c r="R730" s="12">
        <f t="shared" ca="1" si="208"/>
        <v>2.1983915171285819E-2</v>
      </c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</row>
    <row r="731" spans="1:35">
      <c r="A731" s="12"/>
      <c r="B731" s="12"/>
      <c r="C731" s="134"/>
      <c r="D731" s="136">
        <f t="shared" si="196"/>
        <v>0</v>
      </c>
      <c r="E731" s="136">
        <f t="shared" si="196"/>
        <v>0</v>
      </c>
      <c r="F731" s="53">
        <f t="shared" si="197"/>
        <v>0</v>
      </c>
      <c r="G731" s="53">
        <f t="shared" si="197"/>
        <v>0</v>
      </c>
      <c r="H731" s="53">
        <f t="shared" si="198"/>
        <v>0</v>
      </c>
      <c r="I731" s="53">
        <f t="shared" si="199"/>
        <v>0</v>
      </c>
      <c r="J731" s="53">
        <f t="shared" si="200"/>
        <v>0</v>
      </c>
      <c r="K731" s="53">
        <f t="shared" si="201"/>
        <v>0</v>
      </c>
      <c r="L731" s="53">
        <f t="shared" si="202"/>
        <v>0</v>
      </c>
      <c r="M731" s="53">
        <f t="shared" ca="1" si="207"/>
        <v>-2.1983915171285819E-2</v>
      </c>
      <c r="N731" s="53">
        <f t="shared" ca="1" si="203"/>
        <v>0</v>
      </c>
      <c r="O731" s="137">
        <f t="shared" ca="1" si="204"/>
        <v>0</v>
      </c>
      <c r="P731" s="53">
        <f t="shared" ca="1" si="205"/>
        <v>0</v>
      </c>
      <c r="Q731" s="53">
        <f t="shared" ca="1" si="206"/>
        <v>0</v>
      </c>
      <c r="R731" s="12">
        <f t="shared" ca="1" si="208"/>
        <v>2.1983915171285819E-2</v>
      </c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</row>
    <row r="732" spans="1:35">
      <c r="A732" s="12"/>
      <c r="B732" s="12"/>
      <c r="C732" s="134"/>
      <c r="D732" s="136">
        <f t="shared" si="196"/>
        <v>0</v>
      </c>
      <c r="E732" s="136">
        <f t="shared" si="196"/>
        <v>0</v>
      </c>
      <c r="F732" s="53">
        <f t="shared" si="197"/>
        <v>0</v>
      </c>
      <c r="G732" s="53">
        <f t="shared" si="197"/>
        <v>0</v>
      </c>
      <c r="H732" s="53">
        <f t="shared" si="198"/>
        <v>0</v>
      </c>
      <c r="I732" s="53">
        <f t="shared" si="199"/>
        <v>0</v>
      </c>
      <c r="J732" s="53">
        <f t="shared" si="200"/>
        <v>0</v>
      </c>
      <c r="K732" s="53">
        <f t="shared" si="201"/>
        <v>0</v>
      </c>
      <c r="L732" s="53">
        <f t="shared" si="202"/>
        <v>0</v>
      </c>
      <c r="M732" s="53">
        <f t="shared" ca="1" si="207"/>
        <v>-2.1983915171285819E-2</v>
      </c>
      <c r="N732" s="53">
        <f t="shared" ca="1" si="203"/>
        <v>0</v>
      </c>
      <c r="O732" s="137">
        <f t="shared" ca="1" si="204"/>
        <v>0</v>
      </c>
      <c r="P732" s="53">
        <f t="shared" ca="1" si="205"/>
        <v>0</v>
      </c>
      <c r="Q732" s="53">
        <f t="shared" ca="1" si="206"/>
        <v>0</v>
      </c>
      <c r="R732" s="12">
        <f t="shared" ca="1" si="208"/>
        <v>2.1983915171285819E-2</v>
      </c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</row>
    <row r="733" spans="1:35">
      <c r="A733" s="12"/>
      <c r="B733" s="12"/>
      <c r="C733" s="134"/>
      <c r="D733" s="136">
        <f t="shared" si="196"/>
        <v>0</v>
      </c>
      <c r="E733" s="136">
        <f t="shared" si="196"/>
        <v>0</v>
      </c>
      <c r="F733" s="53">
        <f t="shared" si="197"/>
        <v>0</v>
      </c>
      <c r="G733" s="53">
        <f t="shared" si="197"/>
        <v>0</v>
      </c>
      <c r="H733" s="53">
        <f t="shared" si="198"/>
        <v>0</v>
      </c>
      <c r="I733" s="53">
        <f t="shared" si="199"/>
        <v>0</v>
      </c>
      <c r="J733" s="53">
        <f t="shared" si="200"/>
        <v>0</v>
      </c>
      <c r="K733" s="53">
        <f t="shared" si="201"/>
        <v>0</v>
      </c>
      <c r="L733" s="53">
        <f t="shared" si="202"/>
        <v>0</v>
      </c>
      <c r="M733" s="53">
        <f t="shared" ca="1" si="207"/>
        <v>-2.1983915171285819E-2</v>
      </c>
      <c r="N733" s="53">
        <f t="shared" ca="1" si="203"/>
        <v>0</v>
      </c>
      <c r="O733" s="137">
        <f t="shared" ca="1" si="204"/>
        <v>0</v>
      </c>
      <c r="P733" s="53">
        <f t="shared" ca="1" si="205"/>
        <v>0</v>
      </c>
      <c r="Q733" s="53">
        <f t="shared" ca="1" si="206"/>
        <v>0</v>
      </c>
      <c r="R733" s="12">
        <f t="shared" ca="1" si="208"/>
        <v>2.1983915171285819E-2</v>
      </c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</row>
    <row r="734" spans="1:35">
      <c r="A734" s="12"/>
      <c r="B734" s="12"/>
      <c r="C734" s="134"/>
      <c r="D734" s="136">
        <f t="shared" si="196"/>
        <v>0</v>
      </c>
      <c r="E734" s="136">
        <f t="shared" si="196"/>
        <v>0</v>
      </c>
      <c r="F734" s="53">
        <f t="shared" si="197"/>
        <v>0</v>
      </c>
      <c r="G734" s="53">
        <f t="shared" si="197"/>
        <v>0</v>
      </c>
      <c r="H734" s="53">
        <f t="shared" si="198"/>
        <v>0</v>
      </c>
      <c r="I734" s="53">
        <f t="shared" si="199"/>
        <v>0</v>
      </c>
      <c r="J734" s="53">
        <f t="shared" si="200"/>
        <v>0</v>
      </c>
      <c r="K734" s="53">
        <f t="shared" si="201"/>
        <v>0</v>
      </c>
      <c r="L734" s="53">
        <f t="shared" si="202"/>
        <v>0</v>
      </c>
      <c r="M734" s="53">
        <f t="shared" ca="1" si="207"/>
        <v>-2.1983915171285819E-2</v>
      </c>
      <c r="N734" s="53">
        <f t="shared" ca="1" si="203"/>
        <v>0</v>
      </c>
      <c r="O734" s="137">
        <f t="shared" ca="1" si="204"/>
        <v>0</v>
      </c>
      <c r="P734" s="53">
        <f t="shared" ca="1" si="205"/>
        <v>0</v>
      </c>
      <c r="Q734" s="53">
        <f t="shared" ca="1" si="206"/>
        <v>0</v>
      </c>
      <c r="R734" s="12">
        <f t="shared" ca="1" si="208"/>
        <v>2.1983915171285819E-2</v>
      </c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</row>
    <row r="735" spans="1:35">
      <c r="A735" s="12"/>
      <c r="B735" s="12"/>
      <c r="C735" s="134"/>
      <c r="D735" s="136">
        <f t="shared" si="196"/>
        <v>0</v>
      </c>
      <c r="E735" s="136">
        <f t="shared" si="196"/>
        <v>0</v>
      </c>
      <c r="F735" s="53">
        <f t="shared" si="197"/>
        <v>0</v>
      </c>
      <c r="G735" s="53">
        <f t="shared" si="197"/>
        <v>0</v>
      </c>
      <c r="H735" s="53">
        <f t="shared" si="198"/>
        <v>0</v>
      </c>
      <c r="I735" s="53">
        <f t="shared" si="199"/>
        <v>0</v>
      </c>
      <c r="J735" s="53">
        <f t="shared" si="200"/>
        <v>0</v>
      </c>
      <c r="K735" s="53">
        <f t="shared" si="201"/>
        <v>0</v>
      </c>
      <c r="L735" s="53">
        <f t="shared" si="202"/>
        <v>0</v>
      </c>
      <c r="M735" s="53">
        <f t="shared" ca="1" si="207"/>
        <v>-2.1983915171285819E-2</v>
      </c>
      <c r="N735" s="53">
        <f t="shared" ca="1" si="203"/>
        <v>0</v>
      </c>
      <c r="O735" s="137">
        <f t="shared" ca="1" si="204"/>
        <v>0</v>
      </c>
      <c r="P735" s="53">
        <f t="shared" ca="1" si="205"/>
        <v>0</v>
      </c>
      <c r="Q735" s="53">
        <f t="shared" ca="1" si="206"/>
        <v>0</v>
      </c>
      <c r="R735" s="12">
        <f t="shared" ca="1" si="208"/>
        <v>2.1983915171285819E-2</v>
      </c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</row>
    <row r="736" spans="1:35">
      <c r="A736" s="12"/>
      <c r="B736" s="12"/>
      <c r="C736" s="134"/>
      <c r="D736" s="136">
        <f t="shared" si="196"/>
        <v>0</v>
      </c>
      <c r="E736" s="136">
        <f t="shared" si="196"/>
        <v>0</v>
      </c>
      <c r="F736" s="53">
        <f t="shared" si="197"/>
        <v>0</v>
      </c>
      <c r="G736" s="53">
        <f t="shared" si="197"/>
        <v>0</v>
      </c>
      <c r="H736" s="53">
        <f t="shared" si="198"/>
        <v>0</v>
      </c>
      <c r="I736" s="53">
        <f t="shared" si="199"/>
        <v>0</v>
      </c>
      <c r="J736" s="53">
        <f t="shared" si="200"/>
        <v>0</v>
      </c>
      <c r="K736" s="53">
        <f t="shared" si="201"/>
        <v>0</v>
      </c>
      <c r="L736" s="53">
        <f t="shared" si="202"/>
        <v>0</v>
      </c>
      <c r="M736" s="53">
        <f t="shared" ca="1" si="207"/>
        <v>-2.1983915171285819E-2</v>
      </c>
      <c r="N736" s="53">
        <f t="shared" ca="1" si="203"/>
        <v>0</v>
      </c>
      <c r="O736" s="137">
        <f t="shared" ca="1" si="204"/>
        <v>0</v>
      </c>
      <c r="P736" s="53">
        <f t="shared" ca="1" si="205"/>
        <v>0</v>
      </c>
      <c r="Q736" s="53">
        <f t="shared" ca="1" si="206"/>
        <v>0</v>
      </c>
      <c r="R736" s="12">
        <f t="shared" ca="1" si="208"/>
        <v>2.1983915171285819E-2</v>
      </c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</row>
    <row r="737" spans="1:35">
      <c r="A737" s="12"/>
      <c r="B737" s="12"/>
      <c r="C737" s="134"/>
      <c r="D737" s="136">
        <f t="shared" si="196"/>
        <v>0</v>
      </c>
      <c r="E737" s="136">
        <f t="shared" si="196"/>
        <v>0</v>
      </c>
      <c r="F737" s="53">
        <f t="shared" si="197"/>
        <v>0</v>
      </c>
      <c r="G737" s="53">
        <f t="shared" si="197"/>
        <v>0</v>
      </c>
      <c r="H737" s="53">
        <f t="shared" si="198"/>
        <v>0</v>
      </c>
      <c r="I737" s="53">
        <f t="shared" si="199"/>
        <v>0</v>
      </c>
      <c r="J737" s="53">
        <f t="shared" si="200"/>
        <v>0</v>
      </c>
      <c r="K737" s="53">
        <f t="shared" si="201"/>
        <v>0</v>
      </c>
      <c r="L737" s="53">
        <f t="shared" si="202"/>
        <v>0</v>
      </c>
      <c r="M737" s="53">
        <f t="shared" ca="1" si="207"/>
        <v>-2.1983915171285819E-2</v>
      </c>
      <c r="N737" s="53">
        <f t="shared" ca="1" si="203"/>
        <v>0</v>
      </c>
      <c r="O737" s="137">
        <f t="shared" ca="1" si="204"/>
        <v>0</v>
      </c>
      <c r="P737" s="53">
        <f t="shared" ca="1" si="205"/>
        <v>0</v>
      </c>
      <c r="Q737" s="53">
        <f t="shared" ca="1" si="206"/>
        <v>0</v>
      </c>
      <c r="R737" s="12">
        <f t="shared" ca="1" si="208"/>
        <v>2.1983915171285819E-2</v>
      </c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</row>
    <row r="738" spans="1:35">
      <c r="A738" s="12"/>
      <c r="B738" s="12"/>
      <c r="C738" s="134"/>
      <c r="D738" s="136">
        <f t="shared" si="196"/>
        <v>0</v>
      </c>
      <c r="E738" s="136">
        <f t="shared" si="196"/>
        <v>0</v>
      </c>
      <c r="F738" s="53">
        <f t="shared" si="197"/>
        <v>0</v>
      </c>
      <c r="G738" s="53">
        <f t="shared" si="197"/>
        <v>0</v>
      </c>
      <c r="H738" s="53">
        <f t="shared" si="198"/>
        <v>0</v>
      </c>
      <c r="I738" s="53">
        <f t="shared" si="199"/>
        <v>0</v>
      </c>
      <c r="J738" s="53">
        <f t="shared" si="200"/>
        <v>0</v>
      </c>
      <c r="K738" s="53">
        <f t="shared" si="201"/>
        <v>0</v>
      </c>
      <c r="L738" s="53">
        <f t="shared" si="202"/>
        <v>0</v>
      </c>
      <c r="M738" s="53">
        <f t="shared" ca="1" si="207"/>
        <v>-2.1983915171285819E-2</v>
      </c>
      <c r="N738" s="53">
        <f t="shared" ca="1" si="203"/>
        <v>0</v>
      </c>
      <c r="O738" s="137">
        <f t="shared" ca="1" si="204"/>
        <v>0</v>
      </c>
      <c r="P738" s="53">
        <f t="shared" ca="1" si="205"/>
        <v>0</v>
      </c>
      <c r="Q738" s="53">
        <f t="shared" ca="1" si="206"/>
        <v>0</v>
      </c>
      <c r="R738" s="12">
        <f t="shared" ca="1" si="208"/>
        <v>2.1983915171285819E-2</v>
      </c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</row>
    <row r="739" spans="1:35">
      <c r="A739" s="12"/>
      <c r="B739" s="12"/>
      <c r="C739" s="134"/>
      <c r="D739" s="136">
        <f t="shared" si="196"/>
        <v>0</v>
      </c>
      <c r="E739" s="136">
        <f t="shared" si="196"/>
        <v>0</v>
      </c>
      <c r="F739" s="53">
        <f t="shared" si="197"/>
        <v>0</v>
      </c>
      <c r="G739" s="53">
        <f t="shared" si="197"/>
        <v>0</v>
      </c>
      <c r="H739" s="53">
        <f t="shared" si="198"/>
        <v>0</v>
      </c>
      <c r="I739" s="53">
        <f t="shared" si="199"/>
        <v>0</v>
      </c>
      <c r="J739" s="53">
        <f t="shared" si="200"/>
        <v>0</v>
      </c>
      <c r="K739" s="53">
        <f t="shared" si="201"/>
        <v>0</v>
      </c>
      <c r="L739" s="53">
        <f t="shared" si="202"/>
        <v>0</v>
      </c>
      <c r="M739" s="53">
        <f t="shared" ca="1" si="207"/>
        <v>-2.1983915171285819E-2</v>
      </c>
      <c r="N739" s="53">
        <f t="shared" ca="1" si="203"/>
        <v>0</v>
      </c>
      <c r="O739" s="137">
        <f t="shared" ca="1" si="204"/>
        <v>0</v>
      </c>
      <c r="P739" s="53">
        <f t="shared" ca="1" si="205"/>
        <v>0</v>
      </c>
      <c r="Q739" s="53">
        <f t="shared" ca="1" si="206"/>
        <v>0</v>
      </c>
      <c r="R739" s="12">
        <f t="shared" ca="1" si="208"/>
        <v>2.1983915171285819E-2</v>
      </c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</row>
    <row r="740" spans="1:35">
      <c r="A740" s="12"/>
      <c r="B740" s="12"/>
      <c r="C740" s="134"/>
      <c r="D740" s="136">
        <f t="shared" si="196"/>
        <v>0</v>
      </c>
      <c r="E740" s="136">
        <f t="shared" si="196"/>
        <v>0</v>
      </c>
      <c r="F740" s="53">
        <f t="shared" si="197"/>
        <v>0</v>
      </c>
      <c r="G740" s="53">
        <f t="shared" si="197"/>
        <v>0</v>
      </c>
      <c r="H740" s="53">
        <f t="shared" si="198"/>
        <v>0</v>
      </c>
      <c r="I740" s="53">
        <f t="shared" si="199"/>
        <v>0</v>
      </c>
      <c r="J740" s="53">
        <f t="shared" si="200"/>
        <v>0</v>
      </c>
      <c r="K740" s="53">
        <f t="shared" si="201"/>
        <v>0</v>
      </c>
      <c r="L740" s="53">
        <f t="shared" si="202"/>
        <v>0</v>
      </c>
      <c r="M740" s="53">
        <f t="shared" ca="1" si="207"/>
        <v>-2.1983915171285819E-2</v>
      </c>
      <c r="N740" s="53">
        <f t="shared" ca="1" si="203"/>
        <v>0</v>
      </c>
      <c r="O740" s="137">
        <f t="shared" ca="1" si="204"/>
        <v>0</v>
      </c>
      <c r="P740" s="53">
        <f t="shared" ca="1" si="205"/>
        <v>0</v>
      </c>
      <c r="Q740" s="53">
        <f t="shared" ca="1" si="206"/>
        <v>0</v>
      </c>
      <c r="R740" s="12">
        <f t="shared" ca="1" si="208"/>
        <v>2.1983915171285819E-2</v>
      </c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</row>
    <row r="741" spans="1:35">
      <c r="A741" s="12"/>
      <c r="B741" s="12"/>
      <c r="C741" s="134"/>
      <c r="D741" s="136">
        <f t="shared" si="196"/>
        <v>0</v>
      </c>
      <c r="E741" s="136">
        <f t="shared" si="196"/>
        <v>0</v>
      </c>
      <c r="F741" s="53">
        <f t="shared" si="197"/>
        <v>0</v>
      </c>
      <c r="G741" s="53">
        <f t="shared" si="197"/>
        <v>0</v>
      </c>
      <c r="H741" s="53">
        <f t="shared" si="198"/>
        <v>0</v>
      </c>
      <c r="I741" s="53">
        <f t="shared" si="199"/>
        <v>0</v>
      </c>
      <c r="J741" s="53">
        <f t="shared" si="200"/>
        <v>0</v>
      </c>
      <c r="K741" s="53">
        <f t="shared" si="201"/>
        <v>0</v>
      </c>
      <c r="L741" s="53">
        <f t="shared" si="202"/>
        <v>0</v>
      </c>
      <c r="M741" s="53">
        <f t="shared" ca="1" si="207"/>
        <v>-2.1983915171285819E-2</v>
      </c>
      <c r="N741" s="53">
        <f t="shared" ca="1" si="203"/>
        <v>0</v>
      </c>
      <c r="O741" s="137">
        <f t="shared" ca="1" si="204"/>
        <v>0</v>
      </c>
      <c r="P741" s="53">
        <f t="shared" ca="1" si="205"/>
        <v>0</v>
      </c>
      <c r="Q741" s="53">
        <f t="shared" ca="1" si="206"/>
        <v>0</v>
      </c>
      <c r="R741" s="12">
        <f t="shared" ca="1" si="208"/>
        <v>2.1983915171285819E-2</v>
      </c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</row>
    <row r="742" spans="1:35">
      <c r="A742" s="12"/>
      <c r="B742" s="12"/>
      <c r="C742" s="134"/>
      <c r="D742" s="136">
        <f t="shared" si="196"/>
        <v>0</v>
      </c>
      <c r="E742" s="136">
        <f t="shared" si="196"/>
        <v>0</v>
      </c>
      <c r="F742" s="53">
        <f t="shared" si="197"/>
        <v>0</v>
      </c>
      <c r="G742" s="53">
        <f t="shared" si="197"/>
        <v>0</v>
      </c>
      <c r="H742" s="53">
        <f t="shared" si="198"/>
        <v>0</v>
      </c>
      <c r="I742" s="53">
        <f t="shared" si="199"/>
        <v>0</v>
      </c>
      <c r="J742" s="53">
        <f t="shared" si="200"/>
        <v>0</v>
      </c>
      <c r="K742" s="53">
        <f t="shared" si="201"/>
        <v>0</v>
      </c>
      <c r="L742" s="53">
        <f t="shared" si="202"/>
        <v>0</v>
      </c>
      <c r="M742" s="53">
        <f t="shared" ca="1" si="207"/>
        <v>-2.1983915171285819E-2</v>
      </c>
      <c r="N742" s="53">
        <f t="shared" ca="1" si="203"/>
        <v>0</v>
      </c>
      <c r="O742" s="137">
        <f t="shared" ca="1" si="204"/>
        <v>0</v>
      </c>
      <c r="P742" s="53">
        <f t="shared" ca="1" si="205"/>
        <v>0</v>
      </c>
      <c r="Q742" s="53">
        <f t="shared" ca="1" si="206"/>
        <v>0</v>
      </c>
      <c r="R742" s="12">
        <f t="shared" ca="1" si="208"/>
        <v>2.1983915171285819E-2</v>
      </c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</row>
    <row r="743" spans="1:35">
      <c r="A743" s="12"/>
      <c r="B743" s="12"/>
      <c r="C743" s="134"/>
      <c r="D743" s="136">
        <f t="shared" si="196"/>
        <v>0</v>
      </c>
      <c r="E743" s="136">
        <f t="shared" si="196"/>
        <v>0</v>
      </c>
      <c r="F743" s="53">
        <f t="shared" si="197"/>
        <v>0</v>
      </c>
      <c r="G743" s="53">
        <f t="shared" si="197"/>
        <v>0</v>
      </c>
      <c r="H743" s="53">
        <f t="shared" si="198"/>
        <v>0</v>
      </c>
      <c r="I743" s="53">
        <f t="shared" si="199"/>
        <v>0</v>
      </c>
      <c r="J743" s="53">
        <f t="shared" si="200"/>
        <v>0</v>
      </c>
      <c r="K743" s="53">
        <f t="shared" si="201"/>
        <v>0</v>
      </c>
      <c r="L743" s="53">
        <f t="shared" si="202"/>
        <v>0</v>
      </c>
      <c r="M743" s="53">
        <f t="shared" ca="1" si="207"/>
        <v>-2.1983915171285819E-2</v>
      </c>
      <c r="N743" s="53">
        <f t="shared" ca="1" si="203"/>
        <v>0</v>
      </c>
      <c r="O743" s="137">
        <f t="shared" ca="1" si="204"/>
        <v>0</v>
      </c>
      <c r="P743" s="53">
        <f t="shared" ca="1" si="205"/>
        <v>0</v>
      </c>
      <c r="Q743" s="53">
        <f t="shared" ca="1" si="206"/>
        <v>0</v>
      </c>
      <c r="R743" s="12">
        <f t="shared" ca="1" si="208"/>
        <v>2.1983915171285819E-2</v>
      </c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</row>
    <row r="744" spans="1:35">
      <c r="A744" s="12"/>
      <c r="B744" s="12"/>
      <c r="C744" s="134"/>
      <c r="D744" s="136">
        <f t="shared" si="196"/>
        <v>0</v>
      </c>
      <c r="E744" s="136">
        <f t="shared" si="196"/>
        <v>0</v>
      </c>
      <c r="F744" s="53">
        <f t="shared" si="197"/>
        <v>0</v>
      </c>
      <c r="G744" s="53">
        <f t="shared" si="197"/>
        <v>0</v>
      </c>
      <c r="H744" s="53">
        <f t="shared" si="198"/>
        <v>0</v>
      </c>
      <c r="I744" s="53">
        <f t="shared" si="199"/>
        <v>0</v>
      </c>
      <c r="J744" s="53">
        <f t="shared" si="200"/>
        <v>0</v>
      </c>
      <c r="K744" s="53">
        <f t="shared" si="201"/>
        <v>0</v>
      </c>
      <c r="L744" s="53">
        <f t="shared" si="202"/>
        <v>0</v>
      </c>
      <c r="M744" s="53">
        <f t="shared" ca="1" si="207"/>
        <v>-2.1983915171285819E-2</v>
      </c>
      <c r="N744" s="53">
        <f t="shared" ca="1" si="203"/>
        <v>0</v>
      </c>
      <c r="O744" s="137">
        <f t="shared" ca="1" si="204"/>
        <v>0</v>
      </c>
      <c r="P744" s="53">
        <f t="shared" ca="1" si="205"/>
        <v>0</v>
      </c>
      <c r="Q744" s="53">
        <f t="shared" ca="1" si="206"/>
        <v>0</v>
      </c>
      <c r="R744" s="12">
        <f t="shared" ca="1" si="208"/>
        <v>2.1983915171285819E-2</v>
      </c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</row>
    <row r="745" spans="1:35">
      <c r="A745" s="12"/>
      <c r="B745" s="12"/>
      <c r="C745" s="134"/>
      <c r="D745" s="136">
        <f t="shared" si="196"/>
        <v>0</v>
      </c>
      <c r="E745" s="136">
        <f t="shared" si="196"/>
        <v>0</v>
      </c>
      <c r="F745" s="53">
        <f t="shared" si="197"/>
        <v>0</v>
      </c>
      <c r="G745" s="53">
        <f t="shared" si="197"/>
        <v>0</v>
      </c>
      <c r="H745" s="53">
        <f t="shared" si="198"/>
        <v>0</v>
      </c>
      <c r="I745" s="53">
        <f t="shared" si="199"/>
        <v>0</v>
      </c>
      <c r="J745" s="53">
        <f t="shared" si="200"/>
        <v>0</v>
      </c>
      <c r="K745" s="53">
        <f t="shared" si="201"/>
        <v>0</v>
      </c>
      <c r="L745" s="53">
        <f t="shared" si="202"/>
        <v>0</v>
      </c>
      <c r="M745" s="53">
        <f t="shared" ca="1" si="207"/>
        <v>-2.1983915171285819E-2</v>
      </c>
      <c r="N745" s="53">
        <f t="shared" ca="1" si="203"/>
        <v>0</v>
      </c>
      <c r="O745" s="137">
        <f t="shared" ca="1" si="204"/>
        <v>0</v>
      </c>
      <c r="P745" s="53">
        <f t="shared" ca="1" si="205"/>
        <v>0</v>
      </c>
      <c r="Q745" s="53">
        <f t="shared" ca="1" si="206"/>
        <v>0</v>
      </c>
      <c r="R745" s="12">
        <f t="shared" ca="1" si="208"/>
        <v>2.1983915171285819E-2</v>
      </c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</row>
    <row r="746" spans="1:35">
      <c r="A746" s="12"/>
      <c r="B746" s="12"/>
      <c r="C746" s="134"/>
      <c r="D746" s="136">
        <f t="shared" si="196"/>
        <v>0</v>
      </c>
      <c r="E746" s="136">
        <f t="shared" si="196"/>
        <v>0</v>
      </c>
      <c r="F746" s="53">
        <f t="shared" si="197"/>
        <v>0</v>
      </c>
      <c r="G746" s="53">
        <f t="shared" si="197"/>
        <v>0</v>
      </c>
      <c r="H746" s="53">
        <f t="shared" si="198"/>
        <v>0</v>
      </c>
      <c r="I746" s="53">
        <f t="shared" si="199"/>
        <v>0</v>
      </c>
      <c r="J746" s="53">
        <f t="shared" si="200"/>
        <v>0</v>
      </c>
      <c r="K746" s="53">
        <f t="shared" si="201"/>
        <v>0</v>
      </c>
      <c r="L746" s="53">
        <f t="shared" si="202"/>
        <v>0</v>
      </c>
      <c r="M746" s="53">
        <f t="shared" ca="1" si="207"/>
        <v>-2.1983915171285819E-2</v>
      </c>
      <c r="N746" s="53">
        <f t="shared" ca="1" si="203"/>
        <v>0</v>
      </c>
      <c r="O746" s="137">
        <f t="shared" ca="1" si="204"/>
        <v>0</v>
      </c>
      <c r="P746" s="53">
        <f t="shared" ca="1" si="205"/>
        <v>0</v>
      </c>
      <c r="Q746" s="53">
        <f t="shared" ca="1" si="206"/>
        <v>0</v>
      </c>
      <c r="R746" s="12">
        <f t="shared" ca="1" si="208"/>
        <v>2.1983915171285819E-2</v>
      </c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</row>
    <row r="747" spans="1:35">
      <c r="A747" s="12"/>
      <c r="B747" s="12"/>
      <c r="C747" s="134"/>
      <c r="D747" s="136">
        <f t="shared" si="196"/>
        <v>0</v>
      </c>
      <c r="E747" s="136">
        <f t="shared" si="196"/>
        <v>0</v>
      </c>
      <c r="F747" s="53">
        <f t="shared" si="197"/>
        <v>0</v>
      </c>
      <c r="G747" s="53">
        <f t="shared" si="197"/>
        <v>0</v>
      </c>
      <c r="H747" s="53">
        <f t="shared" si="198"/>
        <v>0</v>
      </c>
      <c r="I747" s="53">
        <f t="shared" si="199"/>
        <v>0</v>
      </c>
      <c r="J747" s="53">
        <f t="shared" si="200"/>
        <v>0</v>
      </c>
      <c r="K747" s="53">
        <f t="shared" si="201"/>
        <v>0</v>
      </c>
      <c r="L747" s="53">
        <f t="shared" si="202"/>
        <v>0</v>
      </c>
      <c r="M747" s="53">
        <f t="shared" ca="1" si="207"/>
        <v>-2.1983915171285819E-2</v>
      </c>
      <c r="N747" s="53">
        <f t="shared" ca="1" si="203"/>
        <v>0</v>
      </c>
      <c r="O747" s="137">
        <f t="shared" ca="1" si="204"/>
        <v>0</v>
      </c>
      <c r="P747" s="53">
        <f t="shared" ca="1" si="205"/>
        <v>0</v>
      </c>
      <c r="Q747" s="53">
        <f t="shared" ca="1" si="206"/>
        <v>0</v>
      </c>
      <c r="R747" s="12">
        <f t="shared" ca="1" si="208"/>
        <v>2.1983915171285819E-2</v>
      </c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</row>
    <row r="748" spans="1:35">
      <c r="A748" s="12"/>
      <c r="B748" s="12"/>
      <c r="C748" s="134"/>
      <c r="D748" s="136">
        <f t="shared" si="196"/>
        <v>0</v>
      </c>
      <c r="E748" s="136">
        <f t="shared" si="196"/>
        <v>0</v>
      </c>
      <c r="F748" s="53">
        <f t="shared" si="197"/>
        <v>0</v>
      </c>
      <c r="G748" s="53">
        <f t="shared" si="197"/>
        <v>0</v>
      </c>
      <c r="H748" s="53">
        <f t="shared" si="198"/>
        <v>0</v>
      </c>
      <c r="I748" s="53">
        <f t="shared" si="199"/>
        <v>0</v>
      </c>
      <c r="J748" s="53">
        <f t="shared" si="200"/>
        <v>0</v>
      </c>
      <c r="K748" s="53">
        <f t="shared" si="201"/>
        <v>0</v>
      </c>
      <c r="L748" s="53">
        <f t="shared" si="202"/>
        <v>0</v>
      </c>
      <c r="M748" s="53">
        <f t="shared" ca="1" si="207"/>
        <v>-2.1983915171285819E-2</v>
      </c>
      <c r="N748" s="53">
        <f t="shared" ca="1" si="203"/>
        <v>0</v>
      </c>
      <c r="O748" s="137">
        <f t="shared" ca="1" si="204"/>
        <v>0</v>
      </c>
      <c r="P748" s="53">
        <f t="shared" ca="1" si="205"/>
        <v>0</v>
      </c>
      <c r="Q748" s="53">
        <f t="shared" ca="1" si="206"/>
        <v>0</v>
      </c>
      <c r="R748" s="12">
        <f t="shared" ca="1" si="208"/>
        <v>2.1983915171285819E-2</v>
      </c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</row>
    <row r="749" spans="1:35">
      <c r="A749" s="12"/>
      <c r="B749" s="12"/>
      <c r="C749" s="134"/>
      <c r="D749" s="136">
        <f t="shared" si="196"/>
        <v>0</v>
      </c>
      <c r="E749" s="136">
        <f t="shared" si="196"/>
        <v>0</v>
      </c>
      <c r="F749" s="53">
        <f t="shared" si="197"/>
        <v>0</v>
      </c>
      <c r="G749" s="53">
        <f t="shared" si="197"/>
        <v>0</v>
      </c>
      <c r="H749" s="53">
        <f t="shared" si="198"/>
        <v>0</v>
      </c>
      <c r="I749" s="53">
        <f t="shared" si="199"/>
        <v>0</v>
      </c>
      <c r="J749" s="53">
        <f t="shared" si="200"/>
        <v>0</v>
      </c>
      <c r="K749" s="53">
        <f t="shared" si="201"/>
        <v>0</v>
      </c>
      <c r="L749" s="53">
        <f t="shared" si="202"/>
        <v>0</v>
      </c>
      <c r="M749" s="53">
        <f t="shared" ca="1" si="207"/>
        <v>-2.1983915171285819E-2</v>
      </c>
      <c r="N749" s="53">
        <f t="shared" ca="1" si="203"/>
        <v>0</v>
      </c>
      <c r="O749" s="137">
        <f t="shared" ca="1" si="204"/>
        <v>0</v>
      </c>
      <c r="P749" s="53">
        <f t="shared" ca="1" si="205"/>
        <v>0</v>
      </c>
      <c r="Q749" s="53">
        <f t="shared" ca="1" si="206"/>
        <v>0</v>
      </c>
      <c r="R749" s="12">
        <f t="shared" ca="1" si="208"/>
        <v>2.1983915171285819E-2</v>
      </c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</row>
    <row r="750" spans="1:35">
      <c r="A750" s="12"/>
      <c r="B750" s="12"/>
      <c r="C750" s="134"/>
      <c r="D750" s="136">
        <f t="shared" si="196"/>
        <v>0</v>
      </c>
      <c r="E750" s="136">
        <f t="shared" si="196"/>
        <v>0</v>
      </c>
      <c r="F750" s="53">
        <f t="shared" si="197"/>
        <v>0</v>
      </c>
      <c r="G750" s="53">
        <f t="shared" si="197"/>
        <v>0</v>
      </c>
      <c r="H750" s="53">
        <f t="shared" si="198"/>
        <v>0</v>
      </c>
      <c r="I750" s="53">
        <f t="shared" si="199"/>
        <v>0</v>
      </c>
      <c r="J750" s="53">
        <f t="shared" si="200"/>
        <v>0</v>
      </c>
      <c r="K750" s="53">
        <f t="shared" si="201"/>
        <v>0</v>
      </c>
      <c r="L750" s="53">
        <f t="shared" si="202"/>
        <v>0</v>
      </c>
      <c r="M750" s="53">
        <f t="shared" ca="1" si="207"/>
        <v>-2.1983915171285819E-2</v>
      </c>
      <c r="N750" s="53">
        <f t="shared" ca="1" si="203"/>
        <v>0</v>
      </c>
      <c r="O750" s="137">
        <f t="shared" ca="1" si="204"/>
        <v>0</v>
      </c>
      <c r="P750" s="53">
        <f t="shared" ca="1" si="205"/>
        <v>0</v>
      </c>
      <c r="Q750" s="53">
        <f t="shared" ca="1" si="206"/>
        <v>0</v>
      </c>
      <c r="R750" s="12">
        <f t="shared" ca="1" si="208"/>
        <v>2.1983915171285819E-2</v>
      </c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</row>
    <row r="751" spans="1:35">
      <c r="A751" s="12"/>
      <c r="B751" s="12"/>
      <c r="C751" s="134"/>
      <c r="D751" s="136">
        <f t="shared" si="196"/>
        <v>0</v>
      </c>
      <c r="E751" s="136">
        <f t="shared" si="196"/>
        <v>0</v>
      </c>
      <c r="F751" s="53">
        <f t="shared" si="197"/>
        <v>0</v>
      </c>
      <c r="G751" s="53">
        <f t="shared" si="197"/>
        <v>0</v>
      </c>
      <c r="H751" s="53">
        <f t="shared" si="198"/>
        <v>0</v>
      </c>
      <c r="I751" s="53">
        <f t="shared" si="199"/>
        <v>0</v>
      </c>
      <c r="J751" s="53">
        <f t="shared" si="200"/>
        <v>0</v>
      </c>
      <c r="K751" s="53">
        <f t="shared" si="201"/>
        <v>0</v>
      </c>
      <c r="L751" s="53">
        <f t="shared" si="202"/>
        <v>0</v>
      </c>
      <c r="M751" s="53">
        <f t="shared" ca="1" si="207"/>
        <v>-2.1983915171285819E-2</v>
      </c>
      <c r="N751" s="53">
        <f t="shared" ca="1" si="203"/>
        <v>0</v>
      </c>
      <c r="O751" s="137">
        <f t="shared" ca="1" si="204"/>
        <v>0</v>
      </c>
      <c r="P751" s="53">
        <f t="shared" ca="1" si="205"/>
        <v>0</v>
      </c>
      <c r="Q751" s="53">
        <f t="shared" ca="1" si="206"/>
        <v>0</v>
      </c>
      <c r="R751" s="12">
        <f t="shared" ca="1" si="208"/>
        <v>2.1983915171285819E-2</v>
      </c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</row>
    <row r="752" spans="1:35">
      <c r="A752" s="12"/>
      <c r="B752" s="12"/>
      <c r="C752" s="134"/>
      <c r="D752" s="136">
        <f t="shared" si="196"/>
        <v>0</v>
      </c>
      <c r="E752" s="136">
        <f t="shared" si="196"/>
        <v>0</v>
      </c>
      <c r="F752" s="53">
        <f t="shared" si="197"/>
        <v>0</v>
      </c>
      <c r="G752" s="53">
        <f t="shared" si="197"/>
        <v>0</v>
      </c>
      <c r="H752" s="53">
        <f t="shared" si="198"/>
        <v>0</v>
      </c>
      <c r="I752" s="53">
        <f t="shared" si="199"/>
        <v>0</v>
      </c>
      <c r="J752" s="53">
        <f t="shared" si="200"/>
        <v>0</v>
      </c>
      <c r="K752" s="53">
        <f t="shared" si="201"/>
        <v>0</v>
      </c>
      <c r="L752" s="53">
        <f t="shared" si="202"/>
        <v>0</v>
      </c>
      <c r="M752" s="53">
        <f t="shared" ca="1" si="207"/>
        <v>-2.1983915171285819E-2</v>
      </c>
      <c r="N752" s="53">
        <f t="shared" ca="1" si="203"/>
        <v>0</v>
      </c>
      <c r="O752" s="137">
        <f t="shared" ca="1" si="204"/>
        <v>0</v>
      </c>
      <c r="P752" s="53">
        <f t="shared" ca="1" si="205"/>
        <v>0</v>
      </c>
      <c r="Q752" s="53">
        <f t="shared" ca="1" si="206"/>
        <v>0</v>
      </c>
      <c r="R752" s="12">
        <f t="shared" ca="1" si="208"/>
        <v>2.1983915171285819E-2</v>
      </c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</row>
    <row r="753" spans="1:35">
      <c r="A753" s="12"/>
      <c r="B753" s="12"/>
      <c r="C753" s="134"/>
      <c r="D753" s="136">
        <f t="shared" si="196"/>
        <v>0</v>
      </c>
      <c r="E753" s="136">
        <f t="shared" si="196"/>
        <v>0</v>
      </c>
      <c r="F753" s="53">
        <f t="shared" si="197"/>
        <v>0</v>
      </c>
      <c r="G753" s="53">
        <f t="shared" si="197"/>
        <v>0</v>
      </c>
      <c r="H753" s="53">
        <f t="shared" si="198"/>
        <v>0</v>
      </c>
      <c r="I753" s="53">
        <f t="shared" si="199"/>
        <v>0</v>
      </c>
      <c r="J753" s="53">
        <f t="shared" si="200"/>
        <v>0</v>
      </c>
      <c r="K753" s="53">
        <f t="shared" si="201"/>
        <v>0</v>
      </c>
      <c r="L753" s="53">
        <f t="shared" si="202"/>
        <v>0</v>
      </c>
      <c r="M753" s="53">
        <f t="shared" ca="1" si="207"/>
        <v>-2.1983915171285819E-2</v>
      </c>
      <c r="N753" s="53">
        <f t="shared" ca="1" si="203"/>
        <v>0</v>
      </c>
      <c r="O753" s="137">
        <f t="shared" ca="1" si="204"/>
        <v>0</v>
      </c>
      <c r="P753" s="53">
        <f t="shared" ca="1" si="205"/>
        <v>0</v>
      </c>
      <c r="Q753" s="53">
        <f t="shared" ca="1" si="206"/>
        <v>0</v>
      </c>
      <c r="R753" s="12">
        <f t="shared" ca="1" si="208"/>
        <v>2.1983915171285819E-2</v>
      </c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</row>
    <row r="754" spans="1:35">
      <c r="A754" s="12"/>
      <c r="B754" s="12"/>
      <c r="C754" s="134"/>
      <c r="D754" s="136">
        <f t="shared" si="196"/>
        <v>0</v>
      </c>
      <c r="E754" s="136">
        <f t="shared" si="196"/>
        <v>0</v>
      </c>
      <c r="F754" s="53">
        <f t="shared" si="197"/>
        <v>0</v>
      </c>
      <c r="G754" s="53">
        <f t="shared" si="197"/>
        <v>0</v>
      </c>
      <c r="H754" s="53">
        <f t="shared" si="198"/>
        <v>0</v>
      </c>
      <c r="I754" s="53">
        <f t="shared" si="199"/>
        <v>0</v>
      </c>
      <c r="J754" s="53">
        <f t="shared" si="200"/>
        <v>0</v>
      </c>
      <c r="K754" s="53">
        <f t="shared" si="201"/>
        <v>0</v>
      </c>
      <c r="L754" s="53">
        <f t="shared" si="202"/>
        <v>0</v>
      </c>
      <c r="M754" s="53">
        <f t="shared" ca="1" si="207"/>
        <v>-2.1983915171285819E-2</v>
      </c>
      <c r="N754" s="53">
        <f t="shared" ca="1" si="203"/>
        <v>0</v>
      </c>
      <c r="O754" s="137">
        <f t="shared" ca="1" si="204"/>
        <v>0</v>
      </c>
      <c r="P754" s="53">
        <f t="shared" ca="1" si="205"/>
        <v>0</v>
      </c>
      <c r="Q754" s="53">
        <f t="shared" ca="1" si="206"/>
        <v>0</v>
      </c>
      <c r="R754" s="12">
        <f t="shared" ca="1" si="208"/>
        <v>2.1983915171285819E-2</v>
      </c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</row>
    <row r="755" spans="1:35">
      <c r="A755" s="12"/>
      <c r="B755" s="12"/>
      <c r="C755" s="134"/>
      <c r="D755" s="136">
        <f t="shared" si="196"/>
        <v>0</v>
      </c>
      <c r="E755" s="136">
        <f t="shared" si="196"/>
        <v>0</v>
      </c>
      <c r="F755" s="53">
        <f t="shared" si="197"/>
        <v>0</v>
      </c>
      <c r="G755" s="53">
        <f t="shared" si="197"/>
        <v>0</v>
      </c>
      <c r="H755" s="53">
        <f t="shared" si="198"/>
        <v>0</v>
      </c>
      <c r="I755" s="53">
        <f t="shared" si="199"/>
        <v>0</v>
      </c>
      <c r="J755" s="53">
        <f t="shared" si="200"/>
        <v>0</v>
      </c>
      <c r="K755" s="53">
        <f t="shared" si="201"/>
        <v>0</v>
      </c>
      <c r="L755" s="53">
        <f t="shared" si="202"/>
        <v>0</v>
      </c>
      <c r="M755" s="53">
        <f t="shared" ca="1" si="207"/>
        <v>-2.1983915171285819E-2</v>
      </c>
      <c r="N755" s="53">
        <f t="shared" ca="1" si="203"/>
        <v>0</v>
      </c>
      <c r="O755" s="137">
        <f t="shared" ca="1" si="204"/>
        <v>0</v>
      </c>
      <c r="P755" s="53">
        <f t="shared" ca="1" si="205"/>
        <v>0</v>
      </c>
      <c r="Q755" s="53">
        <f t="shared" ca="1" si="206"/>
        <v>0</v>
      </c>
      <c r="R755" s="12">
        <f t="shared" ca="1" si="208"/>
        <v>2.1983915171285819E-2</v>
      </c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</row>
    <row r="756" spans="1:35">
      <c r="A756" s="12"/>
      <c r="B756" s="12"/>
      <c r="C756" s="134"/>
      <c r="D756" s="136">
        <f t="shared" si="196"/>
        <v>0</v>
      </c>
      <c r="E756" s="136">
        <f t="shared" si="196"/>
        <v>0</v>
      </c>
      <c r="F756" s="53">
        <f t="shared" si="197"/>
        <v>0</v>
      </c>
      <c r="G756" s="53">
        <f t="shared" si="197"/>
        <v>0</v>
      </c>
      <c r="H756" s="53">
        <f t="shared" si="198"/>
        <v>0</v>
      </c>
      <c r="I756" s="53">
        <f t="shared" si="199"/>
        <v>0</v>
      </c>
      <c r="J756" s="53">
        <f t="shared" si="200"/>
        <v>0</v>
      </c>
      <c r="K756" s="53">
        <f t="shared" si="201"/>
        <v>0</v>
      </c>
      <c r="L756" s="53">
        <f t="shared" si="202"/>
        <v>0</v>
      </c>
      <c r="M756" s="53">
        <f t="shared" ca="1" si="207"/>
        <v>-2.1983915171285819E-2</v>
      </c>
      <c r="N756" s="53">
        <f t="shared" ca="1" si="203"/>
        <v>0</v>
      </c>
      <c r="O756" s="137">
        <f t="shared" ca="1" si="204"/>
        <v>0</v>
      </c>
      <c r="P756" s="53">
        <f t="shared" ca="1" si="205"/>
        <v>0</v>
      </c>
      <c r="Q756" s="53">
        <f t="shared" ca="1" si="206"/>
        <v>0</v>
      </c>
      <c r="R756" s="12">
        <f t="shared" ca="1" si="208"/>
        <v>2.1983915171285819E-2</v>
      </c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</row>
    <row r="757" spans="1:35">
      <c r="A757" s="12"/>
      <c r="B757" s="12"/>
      <c r="C757" s="134"/>
      <c r="D757" s="136">
        <f t="shared" si="196"/>
        <v>0</v>
      </c>
      <c r="E757" s="136">
        <f t="shared" si="196"/>
        <v>0</v>
      </c>
      <c r="F757" s="53">
        <f t="shared" si="197"/>
        <v>0</v>
      </c>
      <c r="G757" s="53">
        <f t="shared" si="197"/>
        <v>0</v>
      </c>
      <c r="H757" s="53">
        <f t="shared" si="198"/>
        <v>0</v>
      </c>
      <c r="I757" s="53">
        <f t="shared" si="199"/>
        <v>0</v>
      </c>
      <c r="J757" s="53">
        <f t="shared" si="200"/>
        <v>0</v>
      </c>
      <c r="K757" s="53">
        <f t="shared" si="201"/>
        <v>0</v>
      </c>
      <c r="L757" s="53">
        <f t="shared" si="202"/>
        <v>0</v>
      </c>
      <c r="M757" s="53">
        <f t="shared" ca="1" si="207"/>
        <v>-2.1983915171285819E-2</v>
      </c>
      <c r="N757" s="53">
        <f t="shared" ca="1" si="203"/>
        <v>0</v>
      </c>
      <c r="O757" s="137">
        <f t="shared" ca="1" si="204"/>
        <v>0</v>
      </c>
      <c r="P757" s="53">
        <f t="shared" ca="1" si="205"/>
        <v>0</v>
      </c>
      <c r="Q757" s="53">
        <f t="shared" ca="1" si="206"/>
        <v>0</v>
      </c>
      <c r="R757" s="12">
        <f t="shared" ca="1" si="208"/>
        <v>2.1983915171285819E-2</v>
      </c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</row>
    <row r="758" spans="1:35">
      <c r="A758" s="12"/>
      <c r="B758" s="12"/>
      <c r="C758" s="134"/>
      <c r="D758" s="136">
        <f t="shared" si="196"/>
        <v>0</v>
      </c>
      <c r="E758" s="136">
        <f t="shared" si="196"/>
        <v>0</v>
      </c>
      <c r="F758" s="53">
        <f t="shared" si="197"/>
        <v>0</v>
      </c>
      <c r="G758" s="53">
        <f t="shared" si="197"/>
        <v>0</v>
      </c>
      <c r="H758" s="53">
        <f t="shared" si="198"/>
        <v>0</v>
      </c>
      <c r="I758" s="53">
        <f t="shared" si="199"/>
        <v>0</v>
      </c>
      <c r="J758" s="53">
        <f t="shared" si="200"/>
        <v>0</v>
      </c>
      <c r="K758" s="53">
        <f t="shared" si="201"/>
        <v>0</v>
      </c>
      <c r="L758" s="53">
        <f t="shared" si="202"/>
        <v>0</v>
      </c>
      <c r="M758" s="53">
        <f t="shared" ca="1" si="207"/>
        <v>-2.1983915171285819E-2</v>
      </c>
      <c r="N758" s="53">
        <f t="shared" ca="1" si="203"/>
        <v>0</v>
      </c>
      <c r="O758" s="137">
        <f t="shared" ca="1" si="204"/>
        <v>0</v>
      </c>
      <c r="P758" s="53">
        <f t="shared" ca="1" si="205"/>
        <v>0</v>
      </c>
      <c r="Q758" s="53">
        <f t="shared" ca="1" si="206"/>
        <v>0</v>
      </c>
      <c r="R758" s="12">
        <f t="shared" ca="1" si="208"/>
        <v>2.1983915171285819E-2</v>
      </c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</row>
    <row r="759" spans="1:35">
      <c r="A759" s="12"/>
      <c r="B759" s="12"/>
      <c r="C759" s="134"/>
      <c r="D759" s="136">
        <f t="shared" si="196"/>
        <v>0</v>
      </c>
      <c r="E759" s="136">
        <f t="shared" si="196"/>
        <v>0</v>
      </c>
      <c r="F759" s="53">
        <f t="shared" si="197"/>
        <v>0</v>
      </c>
      <c r="G759" s="53">
        <f t="shared" si="197"/>
        <v>0</v>
      </c>
      <c r="H759" s="53">
        <f t="shared" si="198"/>
        <v>0</v>
      </c>
      <c r="I759" s="53">
        <f t="shared" si="199"/>
        <v>0</v>
      </c>
      <c r="J759" s="53">
        <f t="shared" si="200"/>
        <v>0</v>
      </c>
      <c r="K759" s="53">
        <f t="shared" si="201"/>
        <v>0</v>
      </c>
      <c r="L759" s="53">
        <f t="shared" si="202"/>
        <v>0</v>
      </c>
      <c r="M759" s="53">
        <f t="shared" ca="1" si="207"/>
        <v>-2.1983915171285819E-2</v>
      </c>
      <c r="N759" s="53">
        <f t="shared" ca="1" si="203"/>
        <v>0</v>
      </c>
      <c r="O759" s="137">
        <f t="shared" ca="1" si="204"/>
        <v>0</v>
      </c>
      <c r="P759" s="53">
        <f t="shared" ca="1" si="205"/>
        <v>0</v>
      </c>
      <c r="Q759" s="53">
        <f t="shared" ca="1" si="206"/>
        <v>0</v>
      </c>
      <c r="R759" s="12">
        <f t="shared" ca="1" si="208"/>
        <v>2.1983915171285819E-2</v>
      </c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</row>
    <row r="760" spans="1:35">
      <c r="A760" s="12"/>
      <c r="B760" s="12"/>
      <c r="C760" s="134"/>
      <c r="D760" s="136">
        <f t="shared" si="196"/>
        <v>0</v>
      </c>
      <c r="E760" s="136">
        <f t="shared" si="196"/>
        <v>0</v>
      </c>
      <c r="F760" s="53">
        <f t="shared" si="197"/>
        <v>0</v>
      </c>
      <c r="G760" s="53">
        <f t="shared" si="197"/>
        <v>0</v>
      </c>
      <c r="H760" s="53">
        <f t="shared" si="198"/>
        <v>0</v>
      </c>
      <c r="I760" s="53">
        <f t="shared" si="199"/>
        <v>0</v>
      </c>
      <c r="J760" s="53">
        <f t="shared" si="200"/>
        <v>0</v>
      </c>
      <c r="K760" s="53">
        <f t="shared" si="201"/>
        <v>0</v>
      </c>
      <c r="L760" s="53">
        <f t="shared" si="202"/>
        <v>0</v>
      </c>
      <c r="M760" s="53">
        <f t="shared" ca="1" si="207"/>
        <v>-2.1983915171285819E-2</v>
      </c>
      <c r="N760" s="53">
        <f t="shared" ca="1" si="203"/>
        <v>0</v>
      </c>
      <c r="O760" s="137">
        <f t="shared" ca="1" si="204"/>
        <v>0</v>
      </c>
      <c r="P760" s="53">
        <f t="shared" ca="1" si="205"/>
        <v>0</v>
      </c>
      <c r="Q760" s="53">
        <f t="shared" ca="1" si="206"/>
        <v>0</v>
      </c>
      <c r="R760" s="12">
        <f t="shared" ca="1" si="208"/>
        <v>2.1983915171285819E-2</v>
      </c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</row>
    <row r="761" spans="1:35">
      <c r="A761" s="12"/>
      <c r="B761" s="12"/>
      <c r="C761" s="134"/>
      <c r="D761" s="136">
        <f t="shared" si="196"/>
        <v>0</v>
      </c>
      <c r="E761" s="136">
        <f t="shared" si="196"/>
        <v>0</v>
      </c>
      <c r="F761" s="53">
        <f t="shared" si="197"/>
        <v>0</v>
      </c>
      <c r="G761" s="53">
        <f t="shared" si="197"/>
        <v>0</v>
      </c>
      <c r="H761" s="53">
        <f t="shared" si="198"/>
        <v>0</v>
      </c>
      <c r="I761" s="53">
        <f t="shared" si="199"/>
        <v>0</v>
      </c>
      <c r="J761" s="53">
        <f t="shared" si="200"/>
        <v>0</v>
      </c>
      <c r="K761" s="53">
        <f t="shared" si="201"/>
        <v>0</v>
      </c>
      <c r="L761" s="53">
        <f t="shared" si="202"/>
        <v>0</v>
      </c>
      <c r="M761" s="53">
        <f t="shared" ca="1" si="207"/>
        <v>-2.1983915171285819E-2</v>
      </c>
      <c r="N761" s="53">
        <f t="shared" ca="1" si="203"/>
        <v>0</v>
      </c>
      <c r="O761" s="137">
        <f t="shared" ca="1" si="204"/>
        <v>0</v>
      </c>
      <c r="P761" s="53">
        <f t="shared" ca="1" si="205"/>
        <v>0</v>
      </c>
      <c r="Q761" s="53">
        <f t="shared" ca="1" si="206"/>
        <v>0</v>
      </c>
      <c r="R761" s="12">
        <f t="shared" ca="1" si="208"/>
        <v>2.1983915171285819E-2</v>
      </c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</row>
    <row r="762" spans="1:35">
      <c r="A762" s="12"/>
      <c r="B762" s="12"/>
      <c r="C762" s="134"/>
      <c r="D762" s="136">
        <f t="shared" si="196"/>
        <v>0</v>
      </c>
      <c r="E762" s="136">
        <f t="shared" si="196"/>
        <v>0</v>
      </c>
      <c r="F762" s="53">
        <f t="shared" si="197"/>
        <v>0</v>
      </c>
      <c r="G762" s="53">
        <f t="shared" si="197"/>
        <v>0</v>
      </c>
      <c r="H762" s="53">
        <f t="shared" si="198"/>
        <v>0</v>
      </c>
      <c r="I762" s="53">
        <f t="shared" si="199"/>
        <v>0</v>
      </c>
      <c r="J762" s="53">
        <f t="shared" si="200"/>
        <v>0</v>
      </c>
      <c r="K762" s="53">
        <f t="shared" si="201"/>
        <v>0</v>
      </c>
      <c r="L762" s="53">
        <f t="shared" si="202"/>
        <v>0</v>
      </c>
      <c r="M762" s="53">
        <f t="shared" ca="1" si="207"/>
        <v>-2.1983915171285819E-2</v>
      </c>
      <c r="N762" s="53">
        <f t="shared" ca="1" si="203"/>
        <v>0</v>
      </c>
      <c r="O762" s="137">
        <f t="shared" ca="1" si="204"/>
        <v>0</v>
      </c>
      <c r="P762" s="53">
        <f t="shared" ca="1" si="205"/>
        <v>0</v>
      </c>
      <c r="Q762" s="53">
        <f t="shared" ca="1" si="206"/>
        <v>0</v>
      </c>
      <c r="R762" s="12">
        <f t="shared" ca="1" si="208"/>
        <v>2.1983915171285819E-2</v>
      </c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</row>
    <row r="763" spans="1:35">
      <c r="A763" s="12"/>
      <c r="B763" s="12"/>
      <c r="C763" s="134"/>
      <c r="D763" s="136">
        <f t="shared" si="196"/>
        <v>0</v>
      </c>
      <c r="E763" s="136">
        <f t="shared" si="196"/>
        <v>0</v>
      </c>
      <c r="F763" s="53">
        <f t="shared" si="197"/>
        <v>0</v>
      </c>
      <c r="G763" s="53">
        <f t="shared" si="197"/>
        <v>0</v>
      </c>
      <c r="H763" s="53">
        <f t="shared" si="198"/>
        <v>0</v>
      </c>
      <c r="I763" s="53">
        <f t="shared" si="199"/>
        <v>0</v>
      </c>
      <c r="J763" s="53">
        <f t="shared" si="200"/>
        <v>0</v>
      </c>
      <c r="K763" s="53">
        <f t="shared" si="201"/>
        <v>0</v>
      </c>
      <c r="L763" s="53">
        <f t="shared" si="202"/>
        <v>0</v>
      </c>
      <c r="M763" s="53">
        <f t="shared" ca="1" si="207"/>
        <v>-2.1983915171285819E-2</v>
      </c>
      <c r="N763" s="53">
        <f t="shared" ca="1" si="203"/>
        <v>0</v>
      </c>
      <c r="O763" s="137">
        <f t="shared" ca="1" si="204"/>
        <v>0</v>
      </c>
      <c r="P763" s="53">
        <f t="shared" ca="1" si="205"/>
        <v>0</v>
      </c>
      <c r="Q763" s="53">
        <f t="shared" ca="1" si="206"/>
        <v>0</v>
      </c>
      <c r="R763" s="12">
        <f t="shared" ca="1" si="208"/>
        <v>2.1983915171285819E-2</v>
      </c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</row>
    <row r="764" spans="1:35">
      <c r="A764" s="12"/>
      <c r="B764" s="12"/>
      <c r="C764" s="134"/>
      <c r="D764" s="136">
        <f t="shared" si="196"/>
        <v>0</v>
      </c>
      <c r="E764" s="136">
        <f t="shared" si="196"/>
        <v>0</v>
      </c>
      <c r="F764" s="53">
        <f t="shared" si="197"/>
        <v>0</v>
      </c>
      <c r="G764" s="53">
        <f t="shared" si="197"/>
        <v>0</v>
      </c>
      <c r="H764" s="53">
        <f t="shared" si="198"/>
        <v>0</v>
      </c>
      <c r="I764" s="53">
        <f t="shared" si="199"/>
        <v>0</v>
      </c>
      <c r="J764" s="53">
        <f t="shared" si="200"/>
        <v>0</v>
      </c>
      <c r="K764" s="53">
        <f t="shared" si="201"/>
        <v>0</v>
      </c>
      <c r="L764" s="53">
        <f t="shared" si="202"/>
        <v>0</v>
      </c>
      <c r="M764" s="53">
        <f t="shared" ca="1" si="207"/>
        <v>-2.1983915171285819E-2</v>
      </c>
      <c r="N764" s="53">
        <f t="shared" ca="1" si="203"/>
        <v>0</v>
      </c>
      <c r="O764" s="137">
        <f t="shared" ca="1" si="204"/>
        <v>0</v>
      </c>
      <c r="P764" s="53">
        <f t="shared" ca="1" si="205"/>
        <v>0</v>
      </c>
      <c r="Q764" s="53">
        <f t="shared" ca="1" si="206"/>
        <v>0</v>
      </c>
      <c r="R764" s="12">
        <f t="shared" ca="1" si="208"/>
        <v>2.1983915171285819E-2</v>
      </c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</row>
    <row r="765" spans="1:35">
      <c r="A765" s="12"/>
      <c r="B765" s="12"/>
      <c r="C765" s="134"/>
      <c r="D765" s="136">
        <f t="shared" si="196"/>
        <v>0</v>
      </c>
      <c r="E765" s="136">
        <f t="shared" si="196"/>
        <v>0</v>
      </c>
      <c r="F765" s="53">
        <f t="shared" si="197"/>
        <v>0</v>
      </c>
      <c r="G765" s="53">
        <f t="shared" si="197"/>
        <v>0</v>
      </c>
      <c r="H765" s="53">
        <f t="shared" si="198"/>
        <v>0</v>
      </c>
      <c r="I765" s="53">
        <f t="shared" si="199"/>
        <v>0</v>
      </c>
      <c r="J765" s="53">
        <f t="shared" si="200"/>
        <v>0</v>
      </c>
      <c r="K765" s="53">
        <f t="shared" si="201"/>
        <v>0</v>
      </c>
      <c r="L765" s="53">
        <f t="shared" si="202"/>
        <v>0</v>
      </c>
      <c r="M765" s="53">
        <f t="shared" ca="1" si="207"/>
        <v>-2.1983915171285819E-2</v>
      </c>
      <c r="N765" s="53">
        <f t="shared" ca="1" si="203"/>
        <v>0</v>
      </c>
      <c r="O765" s="137">
        <f t="shared" ca="1" si="204"/>
        <v>0</v>
      </c>
      <c r="P765" s="53">
        <f t="shared" ca="1" si="205"/>
        <v>0</v>
      </c>
      <c r="Q765" s="53">
        <f t="shared" ca="1" si="206"/>
        <v>0</v>
      </c>
      <c r="R765" s="12">
        <f t="shared" ca="1" si="208"/>
        <v>2.1983915171285819E-2</v>
      </c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</row>
    <row r="766" spans="1:35">
      <c r="A766" s="12"/>
      <c r="B766" s="12"/>
      <c r="C766" s="134"/>
      <c r="D766" s="136">
        <f t="shared" si="196"/>
        <v>0</v>
      </c>
      <c r="E766" s="136">
        <f t="shared" si="196"/>
        <v>0</v>
      </c>
      <c r="F766" s="53">
        <f t="shared" si="197"/>
        <v>0</v>
      </c>
      <c r="G766" s="53">
        <f t="shared" si="197"/>
        <v>0</v>
      </c>
      <c r="H766" s="53">
        <f t="shared" si="198"/>
        <v>0</v>
      </c>
      <c r="I766" s="53">
        <f t="shared" si="199"/>
        <v>0</v>
      </c>
      <c r="J766" s="53">
        <f t="shared" si="200"/>
        <v>0</v>
      </c>
      <c r="K766" s="53">
        <f t="shared" si="201"/>
        <v>0</v>
      </c>
      <c r="L766" s="53">
        <f t="shared" si="202"/>
        <v>0</v>
      </c>
      <c r="M766" s="53">
        <f t="shared" ca="1" si="207"/>
        <v>-2.1983915171285819E-2</v>
      </c>
      <c r="N766" s="53">
        <f t="shared" ca="1" si="203"/>
        <v>0</v>
      </c>
      <c r="O766" s="137">
        <f t="shared" ca="1" si="204"/>
        <v>0</v>
      </c>
      <c r="P766" s="53">
        <f t="shared" ca="1" si="205"/>
        <v>0</v>
      </c>
      <c r="Q766" s="53">
        <f t="shared" ca="1" si="206"/>
        <v>0</v>
      </c>
      <c r="R766" s="12">
        <f t="shared" ca="1" si="208"/>
        <v>2.1983915171285819E-2</v>
      </c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</row>
    <row r="767" spans="1:35">
      <c r="A767" s="12"/>
      <c r="B767" s="12"/>
      <c r="C767" s="134"/>
      <c r="D767" s="136">
        <f t="shared" si="196"/>
        <v>0</v>
      </c>
      <c r="E767" s="136">
        <f t="shared" si="196"/>
        <v>0</v>
      </c>
      <c r="F767" s="53">
        <f t="shared" si="197"/>
        <v>0</v>
      </c>
      <c r="G767" s="53">
        <f t="shared" si="197"/>
        <v>0</v>
      </c>
      <c r="H767" s="53">
        <f t="shared" si="198"/>
        <v>0</v>
      </c>
      <c r="I767" s="53">
        <f t="shared" si="199"/>
        <v>0</v>
      </c>
      <c r="J767" s="53">
        <f t="shared" si="200"/>
        <v>0</v>
      </c>
      <c r="K767" s="53">
        <f t="shared" si="201"/>
        <v>0</v>
      </c>
      <c r="L767" s="53">
        <f t="shared" si="202"/>
        <v>0</v>
      </c>
      <c r="M767" s="53">
        <f t="shared" ca="1" si="207"/>
        <v>-2.1983915171285819E-2</v>
      </c>
      <c r="N767" s="53">
        <f t="shared" ca="1" si="203"/>
        <v>0</v>
      </c>
      <c r="O767" s="137">
        <f t="shared" ca="1" si="204"/>
        <v>0</v>
      </c>
      <c r="P767" s="53">
        <f t="shared" ca="1" si="205"/>
        <v>0</v>
      </c>
      <c r="Q767" s="53">
        <f t="shared" ca="1" si="206"/>
        <v>0</v>
      </c>
      <c r="R767" s="12">
        <f t="shared" ca="1" si="208"/>
        <v>2.1983915171285819E-2</v>
      </c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</row>
    <row r="768" spans="1:35">
      <c r="A768" s="12"/>
      <c r="B768" s="12"/>
      <c r="C768" s="134"/>
      <c r="D768" s="136">
        <f t="shared" si="196"/>
        <v>0</v>
      </c>
      <c r="E768" s="136">
        <f t="shared" si="196"/>
        <v>0</v>
      </c>
      <c r="F768" s="53">
        <f t="shared" si="197"/>
        <v>0</v>
      </c>
      <c r="G768" s="53">
        <f t="shared" si="197"/>
        <v>0</v>
      </c>
      <c r="H768" s="53">
        <f t="shared" si="198"/>
        <v>0</v>
      </c>
      <c r="I768" s="53">
        <f t="shared" si="199"/>
        <v>0</v>
      </c>
      <c r="J768" s="53">
        <f t="shared" si="200"/>
        <v>0</v>
      </c>
      <c r="K768" s="53">
        <f t="shared" si="201"/>
        <v>0</v>
      </c>
      <c r="L768" s="53">
        <f t="shared" si="202"/>
        <v>0</v>
      </c>
      <c r="M768" s="53">
        <f t="shared" ca="1" si="207"/>
        <v>-2.1983915171285819E-2</v>
      </c>
      <c r="N768" s="53">
        <f t="shared" ca="1" si="203"/>
        <v>0</v>
      </c>
      <c r="O768" s="137">
        <f t="shared" ca="1" si="204"/>
        <v>0</v>
      </c>
      <c r="P768" s="53">
        <f t="shared" ca="1" si="205"/>
        <v>0</v>
      </c>
      <c r="Q768" s="53">
        <f t="shared" ca="1" si="206"/>
        <v>0</v>
      </c>
      <c r="R768" s="12">
        <f t="shared" ca="1" si="208"/>
        <v>2.1983915171285819E-2</v>
      </c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</row>
    <row r="769" spans="1:35">
      <c r="A769" s="12"/>
      <c r="B769" s="12"/>
      <c r="C769" s="134"/>
      <c r="D769" s="136">
        <f t="shared" si="196"/>
        <v>0</v>
      </c>
      <c r="E769" s="136">
        <f t="shared" si="196"/>
        <v>0</v>
      </c>
      <c r="F769" s="53">
        <f t="shared" si="197"/>
        <v>0</v>
      </c>
      <c r="G769" s="53">
        <f t="shared" si="197"/>
        <v>0</v>
      </c>
      <c r="H769" s="53">
        <f t="shared" si="198"/>
        <v>0</v>
      </c>
      <c r="I769" s="53">
        <f t="shared" si="199"/>
        <v>0</v>
      </c>
      <c r="J769" s="53">
        <f t="shared" si="200"/>
        <v>0</v>
      </c>
      <c r="K769" s="53">
        <f t="shared" si="201"/>
        <v>0</v>
      </c>
      <c r="L769" s="53">
        <f t="shared" si="202"/>
        <v>0</v>
      </c>
      <c r="M769" s="53">
        <f t="shared" ca="1" si="207"/>
        <v>-2.1983915171285819E-2</v>
      </c>
      <c r="N769" s="53">
        <f t="shared" ca="1" si="203"/>
        <v>0</v>
      </c>
      <c r="O769" s="137">
        <f t="shared" ca="1" si="204"/>
        <v>0</v>
      </c>
      <c r="P769" s="53">
        <f t="shared" ca="1" si="205"/>
        <v>0</v>
      </c>
      <c r="Q769" s="53">
        <f t="shared" ca="1" si="206"/>
        <v>0</v>
      </c>
      <c r="R769" s="12">
        <f t="shared" ca="1" si="208"/>
        <v>2.1983915171285819E-2</v>
      </c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</row>
    <row r="770" spans="1:35">
      <c r="A770" s="12"/>
      <c r="B770" s="12"/>
      <c r="C770" s="134"/>
      <c r="D770" s="136">
        <f t="shared" si="196"/>
        <v>0</v>
      </c>
      <c r="E770" s="136">
        <f t="shared" si="196"/>
        <v>0</v>
      </c>
      <c r="F770" s="53">
        <f t="shared" si="197"/>
        <v>0</v>
      </c>
      <c r="G770" s="53">
        <f t="shared" si="197"/>
        <v>0</v>
      </c>
      <c r="H770" s="53">
        <f t="shared" si="198"/>
        <v>0</v>
      </c>
      <c r="I770" s="53">
        <f t="shared" si="199"/>
        <v>0</v>
      </c>
      <c r="J770" s="53">
        <f t="shared" si="200"/>
        <v>0</v>
      </c>
      <c r="K770" s="53">
        <f t="shared" si="201"/>
        <v>0</v>
      </c>
      <c r="L770" s="53">
        <f t="shared" si="202"/>
        <v>0</v>
      </c>
      <c r="M770" s="53">
        <f t="shared" ca="1" si="207"/>
        <v>-2.1983915171285819E-2</v>
      </c>
      <c r="N770" s="53">
        <f t="shared" ca="1" si="203"/>
        <v>0</v>
      </c>
      <c r="O770" s="137">
        <f t="shared" ca="1" si="204"/>
        <v>0</v>
      </c>
      <c r="P770" s="53">
        <f t="shared" ca="1" si="205"/>
        <v>0</v>
      </c>
      <c r="Q770" s="53">
        <f t="shared" ca="1" si="206"/>
        <v>0</v>
      </c>
      <c r="R770" s="12">
        <f t="shared" ca="1" si="208"/>
        <v>2.1983915171285819E-2</v>
      </c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</row>
    <row r="771" spans="1:35">
      <c r="A771" s="12"/>
      <c r="B771" s="12"/>
      <c r="C771" s="134"/>
      <c r="D771" s="136">
        <f t="shared" si="196"/>
        <v>0</v>
      </c>
      <c r="E771" s="136">
        <f t="shared" si="196"/>
        <v>0</v>
      </c>
      <c r="F771" s="53">
        <f t="shared" si="197"/>
        <v>0</v>
      </c>
      <c r="G771" s="53">
        <f t="shared" si="197"/>
        <v>0</v>
      </c>
      <c r="H771" s="53">
        <f t="shared" si="198"/>
        <v>0</v>
      </c>
      <c r="I771" s="53">
        <f t="shared" si="199"/>
        <v>0</v>
      </c>
      <c r="J771" s="53">
        <f t="shared" si="200"/>
        <v>0</v>
      </c>
      <c r="K771" s="53">
        <f t="shared" si="201"/>
        <v>0</v>
      </c>
      <c r="L771" s="53">
        <f t="shared" si="202"/>
        <v>0</v>
      </c>
      <c r="M771" s="53">
        <f t="shared" ca="1" si="207"/>
        <v>-2.1983915171285819E-2</v>
      </c>
      <c r="N771" s="53">
        <f t="shared" ca="1" si="203"/>
        <v>0</v>
      </c>
      <c r="O771" s="137">
        <f t="shared" ca="1" si="204"/>
        <v>0</v>
      </c>
      <c r="P771" s="53">
        <f t="shared" ca="1" si="205"/>
        <v>0</v>
      </c>
      <c r="Q771" s="53">
        <f t="shared" ca="1" si="206"/>
        <v>0</v>
      </c>
      <c r="R771" s="12">
        <f t="shared" ca="1" si="208"/>
        <v>2.1983915171285819E-2</v>
      </c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</row>
    <row r="772" spans="1:35">
      <c r="A772" s="12"/>
      <c r="B772" s="12"/>
      <c r="C772" s="134"/>
      <c r="D772" s="136">
        <f t="shared" si="196"/>
        <v>0</v>
      </c>
      <c r="E772" s="136">
        <f t="shared" si="196"/>
        <v>0</v>
      </c>
      <c r="F772" s="53">
        <f t="shared" si="197"/>
        <v>0</v>
      </c>
      <c r="G772" s="53">
        <f t="shared" si="197"/>
        <v>0</v>
      </c>
      <c r="H772" s="53">
        <f t="shared" si="198"/>
        <v>0</v>
      </c>
      <c r="I772" s="53">
        <f t="shared" si="199"/>
        <v>0</v>
      </c>
      <c r="J772" s="53">
        <f t="shared" si="200"/>
        <v>0</v>
      </c>
      <c r="K772" s="53">
        <f t="shared" si="201"/>
        <v>0</v>
      </c>
      <c r="L772" s="53">
        <f t="shared" si="202"/>
        <v>0</v>
      </c>
      <c r="M772" s="53">
        <f t="shared" ca="1" si="207"/>
        <v>-2.1983915171285819E-2</v>
      </c>
      <c r="N772" s="53">
        <f t="shared" ca="1" si="203"/>
        <v>0</v>
      </c>
      <c r="O772" s="137">
        <f t="shared" ca="1" si="204"/>
        <v>0</v>
      </c>
      <c r="P772" s="53">
        <f t="shared" ca="1" si="205"/>
        <v>0</v>
      </c>
      <c r="Q772" s="53">
        <f t="shared" ca="1" si="206"/>
        <v>0</v>
      </c>
      <c r="R772" s="12">
        <f t="shared" ca="1" si="208"/>
        <v>2.1983915171285819E-2</v>
      </c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</row>
    <row r="773" spans="1:35">
      <c r="A773" s="12"/>
      <c r="B773" s="12"/>
      <c r="C773" s="134"/>
      <c r="D773" s="136">
        <f t="shared" si="196"/>
        <v>0</v>
      </c>
      <c r="E773" s="136">
        <f t="shared" si="196"/>
        <v>0</v>
      </c>
      <c r="F773" s="53">
        <f t="shared" si="197"/>
        <v>0</v>
      </c>
      <c r="G773" s="53">
        <f t="shared" si="197"/>
        <v>0</v>
      </c>
      <c r="H773" s="53">
        <f t="shared" si="198"/>
        <v>0</v>
      </c>
      <c r="I773" s="53">
        <f t="shared" si="199"/>
        <v>0</v>
      </c>
      <c r="J773" s="53">
        <f t="shared" si="200"/>
        <v>0</v>
      </c>
      <c r="K773" s="53">
        <f t="shared" si="201"/>
        <v>0</v>
      </c>
      <c r="L773" s="53">
        <f t="shared" si="202"/>
        <v>0</v>
      </c>
      <c r="M773" s="53">
        <f t="shared" ca="1" si="207"/>
        <v>-2.1983915171285819E-2</v>
      </c>
      <c r="N773" s="53">
        <f t="shared" ca="1" si="203"/>
        <v>0</v>
      </c>
      <c r="O773" s="137">
        <f t="shared" ca="1" si="204"/>
        <v>0</v>
      </c>
      <c r="P773" s="53">
        <f t="shared" ca="1" si="205"/>
        <v>0</v>
      </c>
      <c r="Q773" s="53">
        <f t="shared" ca="1" si="206"/>
        <v>0</v>
      </c>
      <c r="R773" s="12">
        <f t="shared" ca="1" si="208"/>
        <v>2.1983915171285819E-2</v>
      </c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</row>
    <row r="774" spans="1:35">
      <c r="A774" s="12"/>
      <c r="B774" s="12"/>
      <c r="C774" s="134"/>
      <c r="D774" s="136">
        <f t="shared" si="196"/>
        <v>0</v>
      </c>
      <c r="E774" s="136">
        <f t="shared" si="196"/>
        <v>0</v>
      </c>
      <c r="F774" s="53">
        <f t="shared" si="197"/>
        <v>0</v>
      </c>
      <c r="G774" s="53">
        <f t="shared" si="197"/>
        <v>0</v>
      </c>
      <c r="H774" s="53">
        <f t="shared" si="198"/>
        <v>0</v>
      </c>
      <c r="I774" s="53">
        <f t="shared" si="199"/>
        <v>0</v>
      </c>
      <c r="J774" s="53">
        <f t="shared" si="200"/>
        <v>0</v>
      </c>
      <c r="K774" s="53">
        <f t="shared" si="201"/>
        <v>0</v>
      </c>
      <c r="L774" s="53">
        <f t="shared" si="202"/>
        <v>0</v>
      </c>
      <c r="M774" s="53">
        <f t="shared" ca="1" si="207"/>
        <v>-2.1983915171285819E-2</v>
      </c>
      <c r="N774" s="53">
        <f t="shared" ca="1" si="203"/>
        <v>0</v>
      </c>
      <c r="O774" s="137">
        <f t="shared" ca="1" si="204"/>
        <v>0</v>
      </c>
      <c r="P774" s="53">
        <f t="shared" ca="1" si="205"/>
        <v>0</v>
      </c>
      <c r="Q774" s="53">
        <f t="shared" ca="1" si="206"/>
        <v>0</v>
      </c>
      <c r="R774" s="12">
        <f t="shared" ca="1" si="208"/>
        <v>2.1983915171285819E-2</v>
      </c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</row>
    <row r="775" spans="1:35">
      <c r="A775" s="12"/>
      <c r="B775" s="12"/>
      <c r="C775" s="134"/>
      <c r="D775" s="136">
        <f t="shared" si="196"/>
        <v>0</v>
      </c>
      <c r="E775" s="136">
        <f t="shared" si="196"/>
        <v>0</v>
      </c>
      <c r="F775" s="53">
        <f t="shared" si="197"/>
        <v>0</v>
      </c>
      <c r="G775" s="53">
        <f t="shared" si="197"/>
        <v>0</v>
      </c>
      <c r="H775" s="53">
        <f t="shared" si="198"/>
        <v>0</v>
      </c>
      <c r="I775" s="53">
        <f t="shared" si="199"/>
        <v>0</v>
      </c>
      <c r="J775" s="53">
        <f t="shared" si="200"/>
        <v>0</v>
      </c>
      <c r="K775" s="53">
        <f t="shared" si="201"/>
        <v>0</v>
      </c>
      <c r="L775" s="53">
        <f t="shared" si="202"/>
        <v>0</v>
      </c>
      <c r="M775" s="53">
        <f t="shared" ca="1" si="207"/>
        <v>-2.1983915171285819E-2</v>
      </c>
      <c r="N775" s="53">
        <f t="shared" ca="1" si="203"/>
        <v>0</v>
      </c>
      <c r="O775" s="137">
        <f t="shared" ca="1" si="204"/>
        <v>0</v>
      </c>
      <c r="P775" s="53">
        <f t="shared" ca="1" si="205"/>
        <v>0</v>
      </c>
      <c r="Q775" s="53">
        <f t="shared" ca="1" si="206"/>
        <v>0</v>
      </c>
      <c r="R775" s="12">
        <f t="shared" ca="1" si="208"/>
        <v>2.1983915171285819E-2</v>
      </c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</row>
    <row r="776" spans="1:35">
      <c r="A776" s="12"/>
      <c r="B776" s="12"/>
      <c r="C776" s="134"/>
      <c r="D776" s="136">
        <f t="shared" si="196"/>
        <v>0</v>
      </c>
      <c r="E776" s="136">
        <f t="shared" si="196"/>
        <v>0</v>
      </c>
      <c r="F776" s="53">
        <f t="shared" si="197"/>
        <v>0</v>
      </c>
      <c r="G776" s="53">
        <f t="shared" si="197"/>
        <v>0</v>
      </c>
      <c r="H776" s="53">
        <f t="shared" si="198"/>
        <v>0</v>
      </c>
      <c r="I776" s="53">
        <f t="shared" si="199"/>
        <v>0</v>
      </c>
      <c r="J776" s="53">
        <f t="shared" si="200"/>
        <v>0</v>
      </c>
      <c r="K776" s="53">
        <f t="shared" si="201"/>
        <v>0</v>
      </c>
      <c r="L776" s="53">
        <f t="shared" si="202"/>
        <v>0</v>
      </c>
      <c r="M776" s="53">
        <f t="shared" ca="1" si="207"/>
        <v>-2.1983915171285819E-2</v>
      </c>
      <c r="N776" s="53">
        <f t="shared" ca="1" si="203"/>
        <v>0</v>
      </c>
      <c r="O776" s="137">
        <f t="shared" ca="1" si="204"/>
        <v>0</v>
      </c>
      <c r="P776" s="53">
        <f t="shared" ca="1" si="205"/>
        <v>0</v>
      </c>
      <c r="Q776" s="53">
        <f t="shared" ca="1" si="206"/>
        <v>0</v>
      </c>
      <c r="R776" s="12">
        <f t="shared" ca="1" si="208"/>
        <v>2.1983915171285819E-2</v>
      </c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</row>
    <row r="777" spans="1:35">
      <c r="A777" s="12"/>
      <c r="B777" s="12"/>
      <c r="C777" s="134"/>
      <c r="D777" s="136">
        <f t="shared" si="196"/>
        <v>0</v>
      </c>
      <c r="E777" s="136">
        <f t="shared" si="196"/>
        <v>0</v>
      </c>
      <c r="F777" s="53">
        <f t="shared" si="197"/>
        <v>0</v>
      </c>
      <c r="G777" s="53">
        <f t="shared" si="197"/>
        <v>0</v>
      </c>
      <c r="H777" s="53">
        <f t="shared" si="198"/>
        <v>0</v>
      </c>
      <c r="I777" s="53">
        <f t="shared" si="199"/>
        <v>0</v>
      </c>
      <c r="J777" s="53">
        <f t="shared" si="200"/>
        <v>0</v>
      </c>
      <c r="K777" s="53">
        <f t="shared" si="201"/>
        <v>0</v>
      </c>
      <c r="L777" s="53">
        <f t="shared" si="202"/>
        <v>0</v>
      </c>
      <c r="M777" s="53">
        <f t="shared" ca="1" si="207"/>
        <v>-2.1983915171285819E-2</v>
      </c>
      <c r="N777" s="53">
        <f t="shared" ca="1" si="203"/>
        <v>0</v>
      </c>
      <c r="O777" s="137">
        <f t="shared" ca="1" si="204"/>
        <v>0</v>
      </c>
      <c r="P777" s="53">
        <f t="shared" ca="1" si="205"/>
        <v>0</v>
      </c>
      <c r="Q777" s="53">
        <f t="shared" ca="1" si="206"/>
        <v>0</v>
      </c>
      <c r="R777" s="12">
        <f t="shared" ca="1" si="208"/>
        <v>2.1983915171285819E-2</v>
      </c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</row>
    <row r="778" spans="1:35">
      <c r="A778" s="12"/>
      <c r="B778" s="12"/>
      <c r="C778" s="134"/>
      <c r="D778" s="136">
        <f t="shared" si="196"/>
        <v>0</v>
      </c>
      <c r="E778" s="136">
        <f t="shared" si="196"/>
        <v>0</v>
      </c>
      <c r="F778" s="53">
        <f t="shared" si="197"/>
        <v>0</v>
      </c>
      <c r="G778" s="53">
        <f t="shared" si="197"/>
        <v>0</v>
      </c>
      <c r="H778" s="53">
        <f t="shared" si="198"/>
        <v>0</v>
      </c>
      <c r="I778" s="53">
        <f t="shared" si="199"/>
        <v>0</v>
      </c>
      <c r="J778" s="53">
        <f t="shared" si="200"/>
        <v>0</v>
      </c>
      <c r="K778" s="53">
        <f t="shared" si="201"/>
        <v>0</v>
      </c>
      <c r="L778" s="53">
        <f t="shared" si="202"/>
        <v>0</v>
      </c>
      <c r="M778" s="53">
        <f t="shared" ca="1" si="207"/>
        <v>-2.1983915171285819E-2</v>
      </c>
      <c r="N778" s="53">
        <f t="shared" ca="1" si="203"/>
        <v>0</v>
      </c>
      <c r="O778" s="137">
        <f t="shared" ca="1" si="204"/>
        <v>0</v>
      </c>
      <c r="P778" s="53">
        <f t="shared" ca="1" si="205"/>
        <v>0</v>
      </c>
      <c r="Q778" s="53">
        <f t="shared" ca="1" si="206"/>
        <v>0</v>
      </c>
      <c r="R778" s="12">
        <f t="shared" ca="1" si="208"/>
        <v>2.1983915171285819E-2</v>
      </c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</row>
    <row r="779" spans="1:35">
      <c r="A779" s="12"/>
      <c r="B779" s="12"/>
      <c r="C779" s="134"/>
      <c r="D779" s="136">
        <f t="shared" si="196"/>
        <v>0</v>
      </c>
      <c r="E779" s="136">
        <f t="shared" si="196"/>
        <v>0</v>
      </c>
      <c r="F779" s="53">
        <f t="shared" si="197"/>
        <v>0</v>
      </c>
      <c r="G779" s="53">
        <f t="shared" si="197"/>
        <v>0</v>
      </c>
      <c r="H779" s="53">
        <f t="shared" si="198"/>
        <v>0</v>
      </c>
      <c r="I779" s="53">
        <f t="shared" si="199"/>
        <v>0</v>
      </c>
      <c r="J779" s="53">
        <f t="shared" si="200"/>
        <v>0</v>
      </c>
      <c r="K779" s="53">
        <f t="shared" si="201"/>
        <v>0</v>
      </c>
      <c r="L779" s="53">
        <f t="shared" si="202"/>
        <v>0</v>
      </c>
      <c r="M779" s="53">
        <f t="shared" ca="1" si="207"/>
        <v>-2.1983915171285819E-2</v>
      </c>
      <c r="N779" s="53">
        <f t="shared" ca="1" si="203"/>
        <v>0</v>
      </c>
      <c r="O779" s="137">
        <f t="shared" ca="1" si="204"/>
        <v>0</v>
      </c>
      <c r="P779" s="53">
        <f t="shared" ca="1" si="205"/>
        <v>0</v>
      </c>
      <c r="Q779" s="53">
        <f t="shared" ca="1" si="206"/>
        <v>0</v>
      </c>
      <c r="R779" s="12">
        <f t="shared" ca="1" si="208"/>
        <v>2.1983915171285819E-2</v>
      </c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</row>
    <row r="780" spans="1:35">
      <c r="A780" s="12"/>
      <c r="B780" s="12"/>
      <c r="C780" s="134"/>
      <c r="D780" s="136">
        <f t="shared" si="196"/>
        <v>0</v>
      </c>
      <c r="E780" s="136">
        <f t="shared" si="196"/>
        <v>0</v>
      </c>
      <c r="F780" s="53">
        <f t="shared" si="197"/>
        <v>0</v>
      </c>
      <c r="G780" s="53">
        <f t="shared" si="197"/>
        <v>0</v>
      </c>
      <c r="H780" s="53">
        <f t="shared" si="198"/>
        <v>0</v>
      </c>
      <c r="I780" s="53">
        <f t="shared" si="199"/>
        <v>0</v>
      </c>
      <c r="J780" s="53">
        <f t="shared" si="200"/>
        <v>0</v>
      </c>
      <c r="K780" s="53">
        <f t="shared" si="201"/>
        <v>0</v>
      </c>
      <c r="L780" s="53">
        <f t="shared" si="202"/>
        <v>0</v>
      </c>
      <c r="M780" s="53">
        <f t="shared" ca="1" si="207"/>
        <v>-2.1983915171285819E-2</v>
      </c>
      <c r="N780" s="53">
        <f t="shared" ca="1" si="203"/>
        <v>0</v>
      </c>
      <c r="O780" s="137">
        <f t="shared" ca="1" si="204"/>
        <v>0</v>
      </c>
      <c r="P780" s="53">
        <f t="shared" ca="1" si="205"/>
        <v>0</v>
      </c>
      <c r="Q780" s="53">
        <f t="shared" ca="1" si="206"/>
        <v>0</v>
      </c>
      <c r="R780" s="12">
        <f t="shared" ca="1" si="208"/>
        <v>2.1983915171285819E-2</v>
      </c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</row>
    <row r="781" spans="1:35">
      <c r="A781" s="12"/>
      <c r="B781" s="12"/>
      <c r="C781" s="134"/>
      <c r="D781" s="136">
        <f t="shared" ref="D781:E844" si="209">A781/A$18</f>
        <v>0</v>
      </c>
      <c r="E781" s="136">
        <f t="shared" si="209"/>
        <v>0</v>
      </c>
      <c r="F781" s="53">
        <f t="shared" ref="F781:G844" si="210">$C781*D781</f>
        <v>0</v>
      </c>
      <c r="G781" s="53">
        <f t="shared" si="210"/>
        <v>0</v>
      </c>
      <c r="H781" s="53">
        <f t="shared" si="198"/>
        <v>0</v>
      </c>
      <c r="I781" s="53">
        <f t="shared" si="199"/>
        <v>0</v>
      </c>
      <c r="J781" s="53">
        <f t="shared" si="200"/>
        <v>0</v>
      </c>
      <c r="K781" s="53">
        <f t="shared" si="201"/>
        <v>0</v>
      </c>
      <c r="L781" s="53">
        <f t="shared" si="202"/>
        <v>0</v>
      </c>
      <c r="M781" s="53">
        <f t="shared" ca="1" si="207"/>
        <v>-2.1983915171285819E-2</v>
      </c>
      <c r="N781" s="53">
        <f t="shared" ca="1" si="203"/>
        <v>0</v>
      </c>
      <c r="O781" s="137">
        <f t="shared" ca="1" si="204"/>
        <v>0</v>
      </c>
      <c r="P781" s="53">
        <f t="shared" ca="1" si="205"/>
        <v>0</v>
      </c>
      <c r="Q781" s="53">
        <f t="shared" ca="1" si="206"/>
        <v>0</v>
      </c>
      <c r="R781" s="12">
        <f t="shared" ca="1" si="208"/>
        <v>2.1983915171285819E-2</v>
      </c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</row>
    <row r="782" spans="1:35">
      <c r="A782" s="12"/>
      <c r="B782" s="12"/>
      <c r="C782" s="134"/>
      <c r="D782" s="136">
        <f t="shared" si="209"/>
        <v>0</v>
      </c>
      <c r="E782" s="136">
        <f t="shared" si="209"/>
        <v>0</v>
      </c>
      <c r="F782" s="53">
        <f t="shared" si="210"/>
        <v>0</v>
      </c>
      <c r="G782" s="53">
        <f t="shared" si="210"/>
        <v>0</v>
      </c>
      <c r="H782" s="53">
        <f t="shared" ref="H782:H845" si="211">C782*D782*D782</f>
        <v>0</v>
      </c>
      <c r="I782" s="53">
        <f t="shared" ref="I782:I845" si="212">C782*D782*D782*D782</f>
        <v>0</v>
      </c>
      <c r="J782" s="53">
        <f t="shared" ref="J782:J845" si="213">C782*D782*D782*D782*D782</f>
        <v>0</v>
      </c>
      <c r="K782" s="53">
        <f t="shared" ref="K782:K845" si="214">C782*E782*D782</f>
        <v>0</v>
      </c>
      <c r="L782" s="53">
        <f t="shared" ref="L782:L845" si="215">C782*E782*D782*D782</f>
        <v>0</v>
      </c>
      <c r="M782" s="53">
        <f t="shared" ca="1" si="207"/>
        <v>-2.1983915171285819E-2</v>
      </c>
      <c r="N782" s="53">
        <f t="shared" ref="N782:N845" ca="1" si="216">C782*(M782-E782)^2</f>
        <v>0</v>
      </c>
      <c r="O782" s="137">
        <f t="shared" ref="O782:O845" ca="1" si="217">(C782*O$1-O$2*F782+O$3*H782)^2</f>
        <v>0</v>
      </c>
      <c r="P782" s="53">
        <f t="shared" ref="P782:P845" ca="1" si="218">(-C782*O$2+O$4*F782-O$5*H782)^2</f>
        <v>0</v>
      </c>
      <c r="Q782" s="53">
        <f t="shared" ref="Q782:Q845" ca="1" si="219">+(C782*O$3-F782*O$5+H782*O$6)^2</f>
        <v>0</v>
      </c>
      <c r="R782" s="12">
        <f t="shared" ca="1" si="208"/>
        <v>2.1983915171285819E-2</v>
      </c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</row>
    <row r="783" spans="1:35">
      <c r="A783" s="12"/>
      <c r="B783" s="12"/>
      <c r="C783" s="134"/>
      <c r="D783" s="136">
        <f t="shared" si="209"/>
        <v>0</v>
      </c>
      <c r="E783" s="136">
        <f t="shared" si="209"/>
        <v>0</v>
      </c>
      <c r="F783" s="53">
        <f t="shared" si="210"/>
        <v>0</v>
      </c>
      <c r="G783" s="53">
        <f t="shared" si="210"/>
        <v>0</v>
      </c>
      <c r="H783" s="53">
        <f t="shared" si="211"/>
        <v>0</v>
      </c>
      <c r="I783" s="53">
        <f t="shared" si="212"/>
        <v>0</v>
      </c>
      <c r="J783" s="53">
        <f t="shared" si="213"/>
        <v>0</v>
      </c>
      <c r="K783" s="53">
        <f t="shared" si="214"/>
        <v>0</v>
      </c>
      <c r="L783" s="53">
        <f t="shared" si="215"/>
        <v>0</v>
      </c>
      <c r="M783" s="53">
        <f t="shared" ca="1" si="207"/>
        <v>-2.1983915171285819E-2</v>
      </c>
      <c r="N783" s="53">
        <f t="shared" ca="1" si="216"/>
        <v>0</v>
      </c>
      <c r="O783" s="137">
        <f t="shared" ca="1" si="217"/>
        <v>0</v>
      </c>
      <c r="P783" s="53">
        <f t="shared" ca="1" si="218"/>
        <v>0</v>
      </c>
      <c r="Q783" s="53">
        <f t="shared" ca="1" si="219"/>
        <v>0</v>
      </c>
      <c r="R783" s="12">
        <f t="shared" ca="1" si="208"/>
        <v>2.1983915171285819E-2</v>
      </c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</row>
    <row r="784" spans="1:35">
      <c r="A784" s="12"/>
      <c r="B784" s="12"/>
      <c r="C784" s="134"/>
      <c r="D784" s="136">
        <f t="shared" si="209"/>
        <v>0</v>
      </c>
      <c r="E784" s="136">
        <f t="shared" si="209"/>
        <v>0</v>
      </c>
      <c r="F784" s="53">
        <f t="shared" si="210"/>
        <v>0</v>
      </c>
      <c r="G784" s="53">
        <f t="shared" si="210"/>
        <v>0</v>
      </c>
      <c r="H784" s="53">
        <f t="shared" si="211"/>
        <v>0</v>
      </c>
      <c r="I784" s="53">
        <f t="shared" si="212"/>
        <v>0</v>
      </c>
      <c r="J784" s="53">
        <f t="shared" si="213"/>
        <v>0</v>
      </c>
      <c r="K784" s="53">
        <f t="shared" si="214"/>
        <v>0</v>
      </c>
      <c r="L784" s="53">
        <f t="shared" si="215"/>
        <v>0</v>
      </c>
      <c r="M784" s="53">
        <f t="shared" ca="1" si="207"/>
        <v>-2.1983915171285819E-2</v>
      </c>
      <c r="N784" s="53">
        <f t="shared" ca="1" si="216"/>
        <v>0</v>
      </c>
      <c r="O784" s="137">
        <f t="shared" ca="1" si="217"/>
        <v>0</v>
      </c>
      <c r="P784" s="53">
        <f t="shared" ca="1" si="218"/>
        <v>0</v>
      </c>
      <c r="Q784" s="53">
        <f t="shared" ca="1" si="219"/>
        <v>0</v>
      </c>
      <c r="R784" s="12">
        <f t="shared" ca="1" si="208"/>
        <v>2.1983915171285819E-2</v>
      </c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</row>
    <row r="785" spans="1:35">
      <c r="A785" s="12"/>
      <c r="B785" s="12"/>
      <c r="C785" s="134"/>
      <c r="D785" s="136">
        <f t="shared" si="209"/>
        <v>0</v>
      </c>
      <c r="E785" s="136">
        <f t="shared" si="209"/>
        <v>0</v>
      </c>
      <c r="F785" s="53">
        <f t="shared" si="210"/>
        <v>0</v>
      </c>
      <c r="G785" s="53">
        <f t="shared" si="210"/>
        <v>0</v>
      </c>
      <c r="H785" s="53">
        <f t="shared" si="211"/>
        <v>0</v>
      </c>
      <c r="I785" s="53">
        <f t="shared" si="212"/>
        <v>0</v>
      </c>
      <c r="J785" s="53">
        <f t="shared" si="213"/>
        <v>0</v>
      </c>
      <c r="K785" s="53">
        <f t="shared" si="214"/>
        <v>0</v>
      </c>
      <c r="L785" s="53">
        <f t="shared" si="215"/>
        <v>0</v>
      </c>
      <c r="M785" s="53">
        <f t="shared" ca="1" si="207"/>
        <v>-2.1983915171285819E-2</v>
      </c>
      <c r="N785" s="53">
        <f t="shared" ca="1" si="216"/>
        <v>0</v>
      </c>
      <c r="O785" s="137">
        <f t="shared" ca="1" si="217"/>
        <v>0</v>
      </c>
      <c r="P785" s="53">
        <f t="shared" ca="1" si="218"/>
        <v>0</v>
      </c>
      <c r="Q785" s="53">
        <f t="shared" ca="1" si="219"/>
        <v>0</v>
      </c>
      <c r="R785" s="12">
        <f t="shared" ca="1" si="208"/>
        <v>2.1983915171285819E-2</v>
      </c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</row>
    <row r="786" spans="1:35">
      <c r="A786" s="12"/>
      <c r="B786" s="12"/>
      <c r="C786" s="134"/>
      <c r="D786" s="136">
        <f t="shared" si="209"/>
        <v>0</v>
      </c>
      <c r="E786" s="136">
        <f t="shared" si="209"/>
        <v>0</v>
      </c>
      <c r="F786" s="53">
        <f t="shared" si="210"/>
        <v>0</v>
      </c>
      <c r="G786" s="53">
        <f t="shared" si="210"/>
        <v>0</v>
      </c>
      <c r="H786" s="53">
        <f t="shared" si="211"/>
        <v>0</v>
      </c>
      <c r="I786" s="53">
        <f t="shared" si="212"/>
        <v>0</v>
      </c>
      <c r="J786" s="53">
        <f t="shared" si="213"/>
        <v>0</v>
      </c>
      <c r="K786" s="53">
        <f t="shared" si="214"/>
        <v>0</v>
      </c>
      <c r="L786" s="53">
        <f t="shared" si="215"/>
        <v>0</v>
      </c>
      <c r="M786" s="53">
        <f t="shared" ca="1" si="207"/>
        <v>-2.1983915171285819E-2</v>
      </c>
      <c r="N786" s="53">
        <f t="shared" ca="1" si="216"/>
        <v>0</v>
      </c>
      <c r="O786" s="137">
        <f t="shared" ca="1" si="217"/>
        <v>0</v>
      </c>
      <c r="P786" s="53">
        <f t="shared" ca="1" si="218"/>
        <v>0</v>
      </c>
      <c r="Q786" s="53">
        <f t="shared" ca="1" si="219"/>
        <v>0</v>
      </c>
      <c r="R786" s="12">
        <f t="shared" ca="1" si="208"/>
        <v>2.1983915171285819E-2</v>
      </c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</row>
    <row r="787" spans="1:35">
      <c r="A787" s="12"/>
      <c r="B787" s="12"/>
      <c r="C787" s="134"/>
      <c r="D787" s="136">
        <f t="shared" si="209"/>
        <v>0</v>
      </c>
      <c r="E787" s="136">
        <f t="shared" si="209"/>
        <v>0</v>
      </c>
      <c r="F787" s="53">
        <f t="shared" si="210"/>
        <v>0</v>
      </c>
      <c r="G787" s="53">
        <f t="shared" si="210"/>
        <v>0</v>
      </c>
      <c r="H787" s="53">
        <f t="shared" si="211"/>
        <v>0</v>
      </c>
      <c r="I787" s="53">
        <f t="shared" si="212"/>
        <v>0</v>
      </c>
      <c r="J787" s="53">
        <f t="shared" si="213"/>
        <v>0</v>
      </c>
      <c r="K787" s="53">
        <f t="shared" si="214"/>
        <v>0</v>
      </c>
      <c r="L787" s="53">
        <f t="shared" si="215"/>
        <v>0</v>
      </c>
      <c r="M787" s="53">
        <f t="shared" ref="M787:M850" ca="1" si="220">+E$4+E$5*D787+E$6*D787^2</f>
        <v>-2.1983915171285819E-2</v>
      </c>
      <c r="N787" s="53">
        <f t="shared" ca="1" si="216"/>
        <v>0</v>
      </c>
      <c r="O787" s="137">
        <f t="shared" ca="1" si="217"/>
        <v>0</v>
      </c>
      <c r="P787" s="53">
        <f t="shared" ca="1" si="218"/>
        <v>0</v>
      </c>
      <c r="Q787" s="53">
        <f t="shared" ca="1" si="219"/>
        <v>0</v>
      </c>
      <c r="R787" s="12">
        <f t="shared" ref="R787:R850" ca="1" si="221">+E787-M787</f>
        <v>2.1983915171285819E-2</v>
      </c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</row>
    <row r="788" spans="1:35">
      <c r="A788" s="12"/>
      <c r="B788" s="12"/>
      <c r="C788" s="134"/>
      <c r="D788" s="136">
        <f t="shared" si="209"/>
        <v>0</v>
      </c>
      <c r="E788" s="136">
        <f t="shared" si="209"/>
        <v>0</v>
      </c>
      <c r="F788" s="53">
        <f t="shared" si="210"/>
        <v>0</v>
      </c>
      <c r="G788" s="53">
        <f t="shared" si="210"/>
        <v>0</v>
      </c>
      <c r="H788" s="53">
        <f t="shared" si="211"/>
        <v>0</v>
      </c>
      <c r="I788" s="53">
        <f t="shared" si="212"/>
        <v>0</v>
      </c>
      <c r="J788" s="53">
        <f t="shared" si="213"/>
        <v>0</v>
      </c>
      <c r="K788" s="53">
        <f t="shared" si="214"/>
        <v>0</v>
      </c>
      <c r="L788" s="53">
        <f t="shared" si="215"/>
        <v>0</v>
      </c>
      <c r="M788" s="53">
        <f t="shared" ca="1" si="220"/>
        <v>-2.1983915171285819E-2</v>
      </c>
      <c r="N788" s="53">
        <f t="shared" ca="1" si="216"/>
        <v>0</v>
      </c>
      <c r="O788" s="137">
        <f t="shared" ca="1" si="217"/>
        <v>0</v>
      </c>
      <c r="P788" s="53">
        <f t="shared" ca="1" si="218"/>
        <v>0</v>
      </c>
      <c r="Q788" s="53">
        <f t="shared" ca="1" si="219"/>
        <v>0</v>
      </c>
      <c r="R788" s="12">
        <f t="shared" ca="1" si="221"/>
        <v>2.1983915171285819E-2</v>
      </c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</row>
    <row r="789" spans="1:35">
      <c r="A789" s="12"/>
      <c r="B789" s="12"/>
      <c r="C789" s="134"/>
      <c r="D789" s="136">
        <f t="shared" si="209"/>
        <v>0</v>
      </c>
      <c r="E789" s="136">
        <f t="shared" si="209"/>
        <v>0</v>
      </c>
      <c r="F789" s="53">
        <f t="shared" si="210"/>
        <v>0</v>
      </c>
      <c r="G789" s="53">
        <f t="shared" si="210"/>
        <v>0</v>
      </c>
      <c r="H789" s="53">
        <f t="shared" si="211"/>
        <v>0</v>
      </c>
      <c r="I789" s="53">
        <f t="shared" si="212"/>
        <v>0</v>
      </c>
      <c r="J789" s="53">
        <f t="shared" si="213"/>
        <v>0</v>
      </c>
      <c r="K789" s="53">
        <f t="shared" si="214"/>
        <v>0</v>
      </c>
      <c r="L789" s="53">
        <f t="shared" si="215"/>
        <v>0</v>
      </c>
      <c r="M789" s="53">
        <f t="shared" ca="1" si="220"/>
        <v>-2.1983915171285819E-2</v>
      </c>
      <c r="N789" s="53">
        <f t="shared" ca="1" si="216"/>
        <v>0</v>
      </c>
      <c r="O789" s="137">
        <f t="shared" ca="1" si="217"/>
        <v>0</v>
      </c>
      <c r="P789" s="53">
        <f t="shared" ca="1" si="218"/>
        <v>0</v>
      </c>
      <c r="Q789" s="53">
        <f t="shared" ca="1" si="219"/>
        <v>0</v>
      </c>
      <c r="R789" s="12">
        <f t="shared" ca="1" si="221"/>
        <v>2.1983915171285819E-2</v>
      </c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</row>
    <row r="790" spans="1:35">
      <c r="A790" s="12"/>
      <c r="B790" s="12"/>
      <c r="C790" s="134"/>
      <c r="D790" s="136">
        <f t="shared" si="209"/>
        <v>0</v>
      </c>
      <c r="E790" s="136">
        <f t="shared" si="209"/>
        <v>0</v>
      </c>
      <c r="F790" s="53">
        <f t="shared" si="210"/>
        <v>0</v>
      </c>
      <c r="G790" s="53">
        <f t="shared" si="210"/>
        <v>0</v>
      </c>
      <c r="H790" s="53">
        <f t="shared" si="211"/>
        <v>0</v>
      </c>
      <c r="I790" s="53">
        <f t="shared" si="212"/>
        <v>0</v>
      </c>
      <c r="J790" s="53">
        <f t="shared" si="213"/>
        <v>0</v>
      </c>
      <c r="K790" s="53">
        <f t="shared" si="214"/>
        <v>0</v>
      </c>
      <c r="L790" s="53">
        <f t="shared" si="215"/>
        <v>0</v>
      </c>
      <c r="M790" s="53">
        <f t="shared" ca="1" si="220"/>
        <v>-2.1983915171285819E-2</v>
      </c>
      <c r="N790" s="53">
        <f t="shared" ca="1" si="216"/>
        <v>0</v>
      </c>
      <c r="O790" s="137">
        <f t="shared" ca="1" si="217"/>
        <v>0</v>
      </c>
      <c r="P790" s="53">
        <f t="shared" ca="1" si="218"/>
        <v>0</v>
      </c>
      <c r="Q790" s="53">
        <f t="shared" ca="1" si="219"/>
        <v>0</v>
      </c>
      <c r="R790" s="12">
        <f t="shared" ca="1" si="221"/>
        <v>2.1983915171285819E-2</v>
      </c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</row>
    <row r="791" spans="1:35">
      <c r="A791" s="12"/>
      <c r="B791" s="12"/>
      <c r="C791" s="134"/>
      <c r="D791" s="136">
        <f t="shared" si="209"/>
        <v>0</v>
      </c>
      <c r="E791" s="136">
        <f t="shared" si="209"/>
        <v>0</v>
      </c>
      <c r="F791" s="53">
        <f t="shared" si="210"/>
        <v>0</v>
      </c>
      <c r="G791" s="53">
        <f t="shared" si="210"/>
        <v>0</v>
      </c>
      <c r="H791" s="53">
        <f t="shared" si="211"/>
        <v>0</v>
      </c>
      <c r="I791" s="53">
        <f t="shared" si="212"/>
        <v>0</v>
      </c>
      <c r="J791" s="53">
        <f t="shared" si="213"/>
        <v>0</v>
      </c>
      <c r="K791" s="53">
        <f t="shared" si="214"/>
        <v>0</v>
      </c>
      <c r="L791" s="53">
        <f t="shared" si="215"/>
        <v>0</v>
      </c>
      <c r="M791" s="53">
        <f t="shared" ca="1" si="220"/>
        <v>-2.1983915171285819E-2</v>
      </c>
      <c r="N791" s="53">
        <f t="shared" ca="1" si="216"/>
        <v>0</v>
      </c>
      <c r="O791" s="137">
        <f t="shared" ca="1" si="217"/>
        <v>0</v>
      </c>
      <c r="P791" s="53">
        <f t="shared" ca="1" si="218"/>
        <v>0</v>
      </c>
      <c r="Q791" s="53">
        <f t="shared" ca="1" si="219"/>
        <v>0</v>
      </c>
      <c r="R791" s="12">
        <f t="shared" ca="1" si="221"/>
        <v>2.1983915171285819E-2</v>
      </c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</row>
    <row r="792" spans="1:35">
      <c r="A792" s="12"/>
      <c r="B792" s="12"/>
      <c r="C792" s="134"/>
      <c r="D792" s="136">
        <f t="shared" si="209"/>
        <v>0</v>
      </c>
      <c r="E792" s="136">
        <f t="shared" si="209"/>
        <v>0</v>
      </c>
      <c r="F792" s="53">
        <f t="shared" si="210"/>
        <v>0</v>
      </c>
      <c r="G792" s="53">
        <f t="shared" si="210"/>
        <v>0</v>
      </c>
      <c r="H792" s="53">
        <f t="shared" si="211"/>
        <v>0</v>
      </c>
      <c r="I792" s="53">
        <f t="shared" si="212"/>
        <v>0</v>
      </c>
      <c r="J792" s="53">
        <f t="shared" si="213"/>
        <v>0</v>
      </c>
      <c r="K792" s="53">
        <f t="shared" si="214"/>
        <v>0</v>
      </c>
      <c r="L792" s="53">
        <f t="shared" si="215"/>
        <v>0</v>
      </c>
      <c r="M792" s="53">
        <f t="shared" ca="1" si="220"/>
        <v>-2.1983915171285819E-2</v>
      </c>
      <c r="N792" s="53">
        <f t="shared" ca="1" si="216"/>
        <v>0</v>
      </c>
      <c r="O792" s="137">
        <f t="shared" ca="1" si="217"/>
        <v>0</v>
      </c>
      <c r="P792" s="53">
        <f t="shared" ca="1" si="218"/>
        <v>0</v>
      </c>
      <c r="Q792" s="53">
        <f t="shared" ca="1" si="219"/>
        <v>0</v>
      </c>
      <c r="R792" s="12">
        <f t="shared" ca="1" si="221"/>
        <v>2.1983915171285819E-2</v>
      </c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</row>
    <row r="793" spans="1:35">
      <c r="A793" s="12"/>
      <c r="B793" s="12"/>
      <c r="C793" s="134"/>
      <c r="D793" s="136">
        <f t="shared" si="209"/>
        <v>0</v>
      </c>
      <c r="E793" s="136">
        <f t="shared" si="209"/>
        <v>0</v>
      </c>
      <c r="F793" s="53">
        <f t="shared" si="210"/>
        <v>0</v>
      </c>
      <c r="G793" s="53">
        <f t="shared" si="210"/>
        <v>0</v>
      </c>
      <c r="H793" s="53">
        <f t="shared" si="211"/>
        <v>0</v>
      </c>
      <c r="I793" s="53">
        <f t="shared" si="212"/>
        <v>0</v>
      </c>
      <c r="J793" s="53">
        <f t="shared" si="213"/>
        <v>0</v>
      </c>
      <c r="K793" s="53">
        <f t="shared" si="214"/>
        <v>0</v>
      </c>
      <c r="L793" s="53">
        <f t="shared" si="215"/>
        <v>0</v>
      </c>
      <c r="M793" s="53">
        <f t="shared" ca="1" si="220"/>
        <v>-2.1983915171285819E-2</v>
      </c>
      <c r="N793" s="53">
        <f t="shared" ca="1" si="216"/>
        <v>0</v>
      </c>
      <c r="O793" s="137">
        <f t="shared" ca="1" si="217"/>
        <v>0</v>
      </c>
      <c r="P793" s="53">
        <f t="shared" ca="1" si="218"/>
        <v>0</v>
      </c>
      <c r="Q793" s="53">
        <f t="shared" ca="1" si="219"/>
        <v>0</v>
      </c>
      <c r="R793" s="12">
        <f t="shared" ca="1" si="221"/>
        <v>2.1983915171285819E-2</v>
      </c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</row>
    <row r="794" spans="1:35">
      <c r="A794" s="12"/>
      <c r="B794" s="12"/>
      <c r="C794" s="134"/>
      <c r="D794" s="136">
        <f t="shared" si="209"/>
        <v>0</v>
      </c>
      <c r="E794" s="136">
        <f t="shared" si="209"/>
        <v>0</v>
      </c>
      <c r="F794" s="53">
        <f t="shared" si="210"/>
        <v>0</v>
      </c>
      <c r="G794" s="53">
        <f t="shared" si="210"/>
        <v>0</v>
      </c>
      <c r="H794" s="53">
        <f t="shared" si="211"/>
        <v>0</v>
      </c>
      <c r="I794" s="53">
        <f t="shared" si="212"/>
        <v>0</v>
      </c>
      <c r="J794" s="53">
        <f t="shared" si="213"/>
        <v>0</v>
      </c>
      <c r="K794" s="53">
        <f t="shared" si="214"/>
        <v>0</v>
      </c>
      <c r="L794" s="53">
        <f t="shared" si="215"/>
        <v>0</v>
      </c>
      <c r="M794" s="53">
        <f t="shared" ca="1" si="220"/>
        <v>-2.1983915171285819E-2</v>
      </c>
      <c r="N794" s="53">
        <f t="shared" ca="1" si="216"/>
        <v>0</v>
      </c>
      <c r="O794" s="137">
        <f t="shared" ca="1" si="217"/>
        <v>0</v>
      </c>
      <c r="P794" s="53">
        <f t="shared" ca="1" si="218"/>
        <v>0</v>
      </c>
      <c r="Q794" s="53">
        <f t="shared" ca="1" si="219"/>
        <v>0</v>
      </c>
      <c r="R794" s="12">
        <f t="shared" ca="1" si="221"/>
        <v>2.1983915171285819E-2</v>
      </c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</row>
    <row r="795" spans="1:35">
      <c r="A795" s="12"/>
      <c r="B795" s="12"/>
      <c r="C795" s="134"/>
      <c r="D795" s="136">
        <f t="shared" si="209"/>
        <v>0</v>
      </c>
      <c r="E795" s="136">
        <f t="shared" si="209"/>
        <v>0</v>
      </c>
      <c r="F795" s="53">
        <f t="shared" si="210"/>
        <v>0</v>
      </c>
      <c r="G795" s="53">
        <f t="shared" si="210"/>
        <v>0</v>
      </c>
      <c r="H795" s="53">
        <f t="shared" si="211"/>
        <v>0</v>
      </c>
      <c r="I795" s="53">
        <f t="shared" si="212"/>
        <v>0</v>
      </c>
      <c r="J795" s="53">
        <f t="shared" si="213"/>
        <v>0</v>
      </c>
      <c r="K795" s="53">
        <f t="shared" si="214"/>
        <v>0</v>
      </c>
      <c r="L795" s="53">
        <f t="shared" si="215"/>
        <v>0</v>
      </c>
      <c r="M795" s="53">
        <f t="shared" ca="1" si="220"/>
        <v>-2.1983915171285819E-2</v>
      </c>
      <c r="N795" s="53">
        <f t="shared" ca="1" si="216"/>
        <v>0</v>
      </c>
      <c r="O795" s="137">
        <f t="shared" ca="1" si="217"/>
        <v>0</v>
      </c>
      <c r="P795" s="53">
        <f t="shared" ca="1" si="218"/>
        <v>0</v>
      </c>
      <c r="Q795" s="53">
        <f t="shared" ca="1" si="219"/>
        <v>0</v>
      </c>
      <c r="R795" s="12">
        <f t="shared" ca="1" si="221"/>
        <v>2.1983915171285819E-2</v>
      </c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</row>
    <row r="796" spans="1:35">
      <c r="A796" s="12"/>
      <c r="B796" s="12"/>
      <c r="C796" s="134"/>
      <c r="D796" s="136">
        <f t="shared" si="209"/>
        <v>0</v>
      </c>
      <c r="E796" s="136">
        <f t="shared" si="209"/>
        <v>0</v>
      </c>
      <c r="F796" s="53">
        <f t="shared" si="210"/>
        <v>0</v>
      </c>
      <c r="G796" s="53">
        <f t="shared" si="210"/>
        <v>0</v>
      </c>
      <c r="H796" s="53">
        <f t="shared" si="211"/>
        <v>0</v>
      </c>
      <c r="I796" s="53">
        <f t="shared" si="212"/>
        <v>0</v>
      </c>
      <c r="J796" s="53">
        <f t="shared" si="213"/>
        <v>0</v>
      </c>
      <c r="K796" s="53">
        <f t="shared" si="214"/>
        <v>0</v>
      </c>
      <c r="L796" s="53">
        <f t="shared" si="215"/>
        <v>0</v>
      </c>
      <c r="M796" s="53">
        <f t="shared" ca="1" si="220"/>
        <v>-2.1983915171285819E-2</v>
      </c>
      <c r="N796" s="53">
        <f t="shared" ca="1" si="216"/>
        <v>0</v>
      </c>
      <c r="O796" s="137">
        <f t="shared" ca="1" si="217"/>
        <v>0</v>
      </c>
      <c r="P796" s="53">
        <f t="shared" ca="1" si="218"/>
        <v>0</v>
      </c>
      <c r="Q796" s="53">
        <f t="shared" ca="1" si="219"/>
        <v>0</v>
      </c>
      <c r="R796" s="12">
        <f t="shared" ca="1" si="221"/>
        <v>2.1983915171285819E-2</v>
      </c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</row>
    <row r="797" spans="1:35">
      <c r="A797" s="12"/>
      <c r="B797" s="12"/>
      <c r="C797" s="134"/>
      <c r="D797" s="136">
        <f t="shared" si="209"/>
        <v>0</v>
      </c>
      <c r="E797" s="136">
        <f t="shared" si="209"/>
        <v>0</v>
      </c>
      <c r="F797" s="53">
        <f t="shared" si="210"/>
        <v>0</v>
      </c>
      <c r="G797" s="53">
        <f t="shared" si="210"/>
        <v>0</v>
      </c>
      <c r="H797" s="53">
        <f t="shared" si="211"/>
        <v>0</v>
      </c>
      <c r="I797" s="53">
        <f t="shared" si="212"/>
        <v>0</v>
      </c>
      <c r="J797" s="53">
        <f t="shared" si="213"/>
        <v>0</v>
      </c>
      <c r="K797" s="53">
        <f t="shared" si="214"/>
        <v>0</v>
      </c>
      <c r="L797" s="53">
        <f t="shared" si="215"/>
        <v>0</v>
      </c>
      <c r="M797" s="53">
        <f t="shared" ca="1" si="220"/>
        <v>-2.1983915171285819E-2</v>
      </c>
      <c r="N797" s="53">
        <f t="shared" ca="1" si="216"/>
        <v>0</v>
      </c>
      <c r="O797" s="137">
        <f t="shared" ca="1" si="217"/>
        <v>0</v>
      </c>
      <c r="P797" s="53">
        <f t="shared" ca="1" si="218"/>
        <v>0</v>
      </c>
      <c r="Q797" s="53">
        <f t="shared" ca="1" si="219"/>
        <v>0</v>
      </c>
      <c r="R797" s="12">
        <f t="shared" ca="1" si="221"/>
        <v>2.1983915171285819E-2</v>
      </c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</row>
    <row r="798" spans="1:35">
      <c r="A798" s="12"/>
      <c r="B798" s="12"/>
      <c r="C798" s="134"/>
      <c r="D798" s="136">
        <f t="shared" si="209"/>
        <v>0</v>
      </c>
      <c r="E798" s="136">
        <f t="shared" si="209"/>
        <v>0</v>
      </c>
      <c r="F798" s="53">
        <f t="shared" si="210"/>
        <v>0</v>
      </c>
      <c r="G798" s="53">
        <f t="shared" si="210"/>
        <v>0</v>
      </c>
      <c r="H798" s="53">
        <f t="shared" si="211"/>
        <v>0</v>
      </c>
      <c r="I798" s="53">
        <f t="shared" si="212"/>
        <v>0</v>
      </c>
      <c r="J798" s="53">
        <f t="shared" si="213"/>
        <v>0</v>
      </c>
      <c r="K798" s="53">
        <f t="shared" si="214"/>
        <v>0</v>
      </c>
      <c r="L798" s="53">
        <f t="shared" si="215"/>
        <v>0</v>
      </c>
      <c r="M798" s="53">
        <f t="shared" ca="1" si="220"/>
        <v>-2.1983915171285819E-2</v>
      </c>
      <c r="N798" s="53">
        <f t="shared" ca="1" si="216"/>
        <v>0</v>
      </c>
      <c r="O798" s="137">
        <f t="shared" ca="1" si="217"/>
        <v>0</v>
      </c>
      <c r="P798" s="53">
        <f t="shared" ca="1" si="218"/>
        <v>0</v>
      </c>
      <c r="Q798" s="53">
        <f t="shared" ca="1" si="219"/>
        <v>0</v>
      </c>
      <c r="R798" s="12">
        <f t="shared" ca="1" si="221"/>
        <v>2.1983915171285819E-2</v>
      </c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</row>
    <row r="799" spans="1:35">
      <c r="A799" s="12"/>
      <c r="B799" s="12"/>
      <c r="C799" s="134"/>
      <c r="D799" s="136">
        <f t="shared" si="209"/>
        <v>0</v>
      </c>
      <c r="E799" s="136">
        <f t="shared" si="209"/>
        <v>0</v>
      </c>
      <c r="F799" s="53">
        <f t="shared" si="210"/>
        <v>0</v>
      </c>
      <c r="G799" s="53">
        <f t="shared" si="210"/>
        <v>0</v>
      </c>
      <c r="H799" s="53">
        <f t="shared" si="211"/>
        <v>0</v>
      </c>
      <c r="I799" s="53">
        <f t="shared" si="212"/>
        <v>0</v>
      </c>
      <c r="J799" s="53">
        <f t="shared" si="213"/>
        <v>0</v>
      </c>
      <c r="K799" s="53">
        <f t="shared" si="214"/>
        <v>0</v>
      </c>
      <c r="L799" s="53">
        <f t="shared" si="215"/>
        <v>0</v>
      </c>
      <c r="M799" s="53">
        <f t="shared" ca="1" si="220"/>
        <v>-2.1983915171285819E-2</v>
      </c>
      <c r="N799" s="53">
        <f t="shared" ca="1" si="216"/>
        <v>0</v>
      </c>
      <c r="O799" s="137">
        <f t="shared" ca="1" si="217"/>
        <v>0</v>
      </c>
      <c r="P799" s="53">
        <f t="shared" ca="1" si="218"/>
        <v>0</v>
      </c>
      <c r="Q799" s="53">
        <f t="shared" ca="1" si="219"/>
        <v>0</v>
      </c>
      <c r="R799" s="12">
        <f t="shared" ca="1" si="221"/>
        <v>2.1983915171285819E-2</v>
      </c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</row>
    <row r="800" spans="1:35">
      <c r="A800" s="12"/>
      <c r="B800" s="12"/>
      <c r="C800" s="134"/>
      <c r="D800" s="136">
        <f t="shared" si="209"/>
        <v>0</v>
      </c>
      <c r="E800" s="136">
        <f t="shared" si="209"/>
        <v>0</v>
      </c>
      <c r="F800" s="53">
        <f t="shared" si="210"/>
        <v>0</v>
      </c>
      <c r="G800" s="53">
        <f t="shared" si="210"/>
        <v>0</v>
      </c>
      <c r="H800" s="53">
        <f t="shared" si="211"/>
        <v>0</v>
      </c>
      <c r="I800" s="53">
        <f t="shared" si="212"/>
        <v>0</v>
      </c>
      <c r="J800" s="53">
        <f t="shared" si="213"/>
        <v>0</v>
      </c>
      <c r="K800" s="53">
        <f t="shared" si="214"/>
        <v>0</v>
      </c>
      <c r="L800" s="53">
        <f t="shared" si="215"/>
        <v>0</v>
      </c>
      <c r="M800" s="53">
        <f t="shared" ca="1" si="220"/>
        <v>-2.1983915171285819E-2</v>
      </c>
      <c r="N800" s="53">
        <f t="shared" ca="1" si="216"/>
        <v>0</v>
      </c>
      <c r="O800" s="137">
        <f t="shared" ca="1" si="217"/>
        <v>0</v>
      </c>
      <c r="P800" s="53">
        <f t="shared" ca="1" si="218"/>
        <v>0</v>
      </c>
      <c r="Q800" s="53">
        <f t="shared" ca="1" si="219"/>
        <v>0</v>
      </c>
      <c r="R800" s="12">
        <f t="shared" ca="1" si="221"/>
        <v>2.1983915171285819E-2</v>
      </c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</row>
    <row r="801" spans="1:35">
      <c r="A801" s="12"/>
      <c r="B801" s="12"/>
      <c r="C801" s="134"/>
      <c r="D801" s="136">
        <f t="shared" si="209"/>
        <v>0</v>
      </c>
      <c r="E801" s="136">
        <f t="shared" si="209"/>
        <v>0</v>
      </c>
      <c r="F801" s="53">
        <f t="shared" si="210"/>
        <v>0</v>
      </c>
      <c r="G801" s="53">
        <f t="shared" si="210"/>
        <v>0</v>
      </c>
      <c r="H801" s="53">
        <f t="shared" si="211"/>
        <v>0</v>
      </c>
      <c r="I801" s="53">
        <f t="shared" si="212"/>
        <v>0</v>
      </c>
      <c r="J801" s="53">
        <f t="shared" si="213"/>
        <v>0</v>
      </c>
      <c r="K801" s="53">
        <f t="shared" si="214"/>
        <v>0</v>
      </c>
      <c r="L801" s="53">
        <f t="shared" si="215"/>
        <v>0</v>
      </c>
      <c r="M801" s="53">
        <f t="shared" ca="1" si="220"/>
        <v>-2.1983915171285819E-2</v>
      </c>
      <c r="N801" s="53">
        <f t="shared" ca="1" si="216"/>
        <v>0</v>
      </c>
      <c r="O801" s="137">
        <f t="shared" ca="1" si="217"/>
        <v>0</v>
      </c>
      <c r="P801" s="53">
        <f t="shared" ca="1" si="218"/>
        <v>0</v>
      </c>
      <c r="Q801" s="53">
        <f t="shared" ca="1" si="219"/>
        <v>0</v>
      </c>
      <c r="R801" s="12">
        <f t="shared" ca="1" si="221"/>
        <v>2.1983915171285819E-2</v>
      </c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</row>
    <row r="802" spans="1:35">
      <c r="A802" s="12"/>
      <c r="B802" s="12"/>
      <c r="C802" s="134"/>
      <c r="D802" s="136">
        <f t="shared" si="209"/>
        <v>0</v>
      </c>
      <c r="E802" s="136">
        <f t="shared" si="209"/>
        <v>0</v>
      </c>
      <c r="F802" s="53">
        <f t="shared" si="210"/>
        <v>0</v>
      </c>
      <c r="G802" s="53">
        <f t="shared" si="210"/>
        <v>0</v>
      </c>
      <c r="H802" s="53">
        <f t="shared" si="211"/>
        <v>0</v>
      </c>
      <c r="I802" s="53">
        <f t="shared" si="212"/>
        <v>0</v>
      </c>
      <c r="J802" s="53">
        <f t="shared" si="213"/>
        <v>0</v>
      </c>
      <c r="K802" s="53">
        <f t="shared" si="214"/>
        <v>0</v>
      </c>
      <c r="L802" s="53">
        <f t="shared" si="215"/>
        <v>0</v>
      </c>
      <c r="M802" s="53">
        <f t="shared" ca="1" si="220"/>
        <v>-2.1983915171285819E-2</v>
      </c>
      <c r="N802" s="53">
        <f t="shared" ca="1" si="216"/>
        <v>0</v>
      </c>
      <c r="O802" s="137">
        <f t="shared" ca="1" si="217"/>
        <v>0</v>
      </c>
      <c r="P802" s="53">
        <f t="shared" ca="1" si="218"/>
        <v>0</v>
      </c>
      <c r="Q802" s="53">
        <f t="shared" ca="1" si="219"/>
        <v>0</v>
      </c>
      <c r="R802" s="12">
        <f t="shared" ca="1" si="221"/>
        <v>2.1983915171285819E-2</v>
      </c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</row>
    <row r="803" spans="1:35">
      <c r="A803" s="12"/>
      <c r="B803" s="12"/>
      <c r="C803" s="134"/>
      <c r="D803" s="136">
        <f t="shared" si="209"/>
        <v>0</v>
      </c>
      <c r="E803" s="136">
        <f t="shared" si="209"/>
        <v>0</v>
      </c>
      <c r="F803" s="53">
        <f t="shared" si="210"/>
        <v>0</v>
      </c>
      <c r="G803" s="53">
        <f t="shared" si="210"/>
        <v>0</v>
      </c>
      <c r="H803" s="53">
        <f t="shared" si="211"/>
        <v>0</v>
      </c>
      <c r="I803" s="53">
        <f t="shared" si="212"/>
        <v>0</v>
      </c>
      <c r="J803" s="53">
        <f t="shared" si="213"/>
        <v>0</v>
      </c>
      <c r="K803" s="53">
        <f t="shared" si="214"/>
        <v>0</v>
      </c>
      <c r="L803" s="53">
        <f t="shared" si="215"/>
        <v>0</v>
      </c>
      <c r="M803" s="53">
        <f t="shared" ca="1" si="220"/>
        <v>-2.1983915171285819E-2</v>
      </c>
      <c r="N803" s="53">
        <f t="shared" ca="1" si="216"/>
        <v>0</v>
      </c>
      <c r="O803" s="137">
        <f t="shared" ca="1" si="217"/>
        <v>0</v>
      </c>
      <c r="P803" s="53">
        <f t="shared" ca="1" si="218"/>
        <v>0</v>
      </c>
      <c r="Q803" s="53">
        <f t="shared" ca="1" si="219"/>
        <v>0</v>
      </c>
      <c r="R803" s="12">
        <f t="shared" ca="1" si="221"/>
        <v>2.1983915171285819E-2</v>
      </c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</row>
    <row r="804" spans="1:35">
      <c r="A804" s="12"/>
      <c r="B804" s="12"/>
      <c r="C804" s="134"/>
      <c r="D804" s="136">
        <f t="shared" si="209"/>
        <v>0</v>
      </c>
      <c r="E804" s="136">
        <f t="shared" si="209"/>
        <v>0</v>
      </c>
      <c r="F804" s="53">
        <f t="shared" si="210"/>
        <v>0</v>
      </c>
      <c r="G804" s="53">
        <f t="shared" si="210"/>
        <v>0</v>
      </c>
      <c r="H804" s="53">
        <f t="shared" si="211"/>
        <v>0</v>
      </c>
      <c r="I804" s="53">
        <f t="shared" si="212"/>
        <v>0</v>
      </c>
      <c r="J804" s="53">
        <f t="shared" si="213"/>
        <v>0</v>
      </c>
      <c r="K804" s="53">
        <f t="shared" si="214"/>
        <v>0</v>
      </c>
      <c r="L804" s="53">
        <f t="shared" si="215"/>
        <v>0</v>
      </c>
      <c r="M804" s="53">
        <f t="shared" ca="1" si="220"/>
        <v>-2.1983915171285819E-2</v>
      </c>
      <c r="N804" s="53">
        <f t="shared" ca="1" si="216"/>
        <v>0</v>
      </c>
      <c r="O804" s="137">
        <f t="shared" ca="1" si="217"/>
        <v>0</v>
      </c>
      <c r="P804" s="53">
        <f t="shared" ca="1" si="218"/>
        <v>0</v>
      </c>
      <c r="Q804" s="53">
        <f t="shared" ca="1" si="219"/>
        <v>0</v>
      </c>
      <c r="R804" s="12">
        <f t="shared" ca="1" si="221"/>
        <v>2.1983915171285819E-2</v>
      </c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</row>
    <row r="805" spans="1:35">
      <c r="A805" s="12"/>
      <c r="B805" s="12"/>
      <c r="C805" s="134"/>
      <c r="D805" s="136">
        <f t="shared" si="209"/>
        <v>0</v>
      </c>
      <c r="E805" s="136">
        <f t="shared" si="209"/>
        <v>0</v>
      </c>
      <c r="F805" s="53">
        <f t="shared" si="210"/>
        <v>0</v>
      </c>
      <c r="G805" s="53">
        <f t="shared" si="210"/>
        <v>0</v>
      </c>
      <c r="H805" s="53">
        <f t="shared" si="211"/>
        <v>0</v>
      </c>
      <c r="I805" s="53">
        <f t="shared" si="212"/>
        <v>0</v>
      </c>
      <c r="J805" s="53">
        <f t="shared" si="213"/>
        <v>0</v>
      </c>
      <c r="K805" s="53">
        <f t="shared" si="214"/>
        <v>0</v>
      </c>
      <c r="L805" s="53">
        <f t="shared" si="215"/>
        <v>0</v>
      </c>
      <c r="M805" s="53">
        <f t="shared" ca="1" si="220"/>
        <v>-2.1983915171285819E-2</v>
      </c>
      <c r="N805" s="53">
        <f t="shared" ca="1" si="216"/>
        <v>0</v>
      </c>
      <c r="O805" s="137">
        <f t="shared" ca="1" si="217"/>
        <v>0</v>
      </c>
      <c r="P805" s="53">
        <f t="shared" ca="1" si="218"/>
        <v>0</v>
      </c>
      <c r="Q805" s="53">
        <f t="shared" ca="1" si="219"/>
        <v>0</v>
      </c>
      <c r="R805" s="12">
        <f t="shared" ca="1" si="221"/>
        <v>2.1983915171285819E-2</v>
      </c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</row>
    <row r="806" spans="1:35">
      <c r="A806" s="12"/>
      <c r="B806" s="12"/>
      <c r="C806" s="134"/>
      <c r="D806" s="136">
        <f t="shared" si="209"/>
        <v>0</v>
      </c>
      <c r="E806" s="136">
        <f t="shared" si="209"/>
        <v>0</v>
      </c>
      <c r="F806" s="53">
        <f t="shared" si="210"/>
        <v>0</v>
      </c>
      <c r="G806" s="53">
        <f t="shared" si="210"/>
        <v>0</v>
      </c>
      <c r="H806" s="53">
        <f t="shared" si="211"/>
        <v>0</v>
      </c>
      <c r="I806" s="53">
        <f t="shared" si="212"/>
        <v>0</v>
      </c>
      <c r="J806" s="53">
        <f t="shared" si="213"/>
        <v>0</v>
      </c>
      <c r="K806" s="53">
        <f t="shared" si="214"/>
        <v>0</v>
      </c>
      <c r="L806" s="53">
        <f t="shared" si="215"/>
        <v>0</v>
      </c>
      <c r="M806" s="53">
        <f t="shared" ca="1" si="220"/>
        <v>-2.1983915171285819E-2</v>
      </c>
      <c r="N806" s="53">
        <f t="shared" ca="1" si="216"/>
        <v>0</v>
      </c>
      <c r="O806" s="137">
        <f t="shared" ca="1" si="217"/>
        <v>0</v>
      </c>
      <c r="P806" s="53">
        <f t="shared" ca="1" si="218"/>
        <v>0</v>
      </c>
      <c r="Q806" s="53">
        <f t="shared" ca="1" si="219"/>
        <v>0</v>
      </c>
      <c r="R806" s="12">
        <f t="shared" ca="1" si="221"/>
        <v>2.1983915171285819E-2</v>
      </c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</row>
    <row r="807" spans="1:35">
      <c r="A807" s="12"/>
      <c r="B807" s="12"/>
      <c r="C807" s="134"/>
      <c r="D807" s="136">
        <f t="shared" si="209"/>
        <v>0</v>
      </c>
      <c r="E807" s="136">
        <f t="shared" si="209"/>
        <v>0</v>
      </c>
      <c r="F807" s="53">
        <f t="shared" si="210"/>
        <v>0</v>
      </c>
      <c r="G807" s="53">
        <f t="shared" si="210"/>
        <v>0</v>
      </c>
      <c r="H807" s="53">
        <f t="shared" si="211"/>
        <v>0</v>
      </c>
      <c r="I807" s="53">
        <f t="shared" si="212"/>
        <v>0</v>
      </c>
      <c r="J807" s="53">
        <f t="shared" si="213"/>
        <v>0</v>
      </c>
      <c r="K807" s="53">
        <f t="shared" si="214"/>
        <v>0</v>
      </c>
      <c r="L807" s="53">
        <f t="shared" si="215"/>
        <v>0</v>
      </c>
      <c r="M807" s="53">
        <f t="shared" ca="1" si="220"/>
        <v>-2.1983915171285819E-2</v>
      </c>
      <c r="N807" s="53">
        <f t="shared" ca="1" si="216"/>
        <v>0</v>
      </c>
      <c r="O807" s="137">
        <f t="shared" ca="1" si="217"/>
        <v>0</v>
      </c>
      <c r="P807" s="53">
        <f t="shared" ca="1" si="218"/>
        <v>0</v>
      </c>
      <c r="Q807" s="53">
        <f t="shared" ca="1" si="219"/>
        <v>0</v>
      </c>
      <c r="R807" s="12">
        <f t="shared" ca="1" si="221"/>
        <v>2.1983915171285819E-2</v>
      </c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</row>
    <row r="808" spans="1:35">
      <c r="A808" s="12"/>
      <c r="B808" s="12"/>
      <c r="C808" s="134"/>
      <c r="D808" s="136">
        <f t="shared" si="209"/>
        <v>0</v>
      </c>
      <c r="E808" s="136">
        <f t="shared" si="209"/>
        <v>0</v>
      </c>
      <c r="F808" s="53">
        <f t="shared" si="210"/>
        <v>0</v>
      </c>
      <c r="G808" s="53">
        <f t="shared" si="210"/>
        <v>0</v>
      </c>
      <c r="H808" s="53">
        <f t="shared" si="211"/>
        <v>0</v>
      </c>
      <c r="I808" s="53">
        <f t="shared" si="212"/>
        <v>0</v>
      </c>
      <c r="J808" s="53">
        <f t="shared" si="213"/>
        <v>0</v>
      </c>
      <c r="K808" s="53">
        <f t="shared" si="214"/>
        <v>0</v>
      </c>
      <c r="L808" s="53">
        <f t="shared" si="215"/>
        <v>0</v>
      </c>
      <c r="M808" s="53">
        <f t="shared" ca="1" si="220"/>
        <v>-2.1983915171285819E-2</v>
      </c>
      <c r="N808" s="53">
        <f t="shared" ca="1" si="216"/>
        <v>0</v>
      </c>
      <c r="O808" s="137">
        <f t="shared" ca="1" si="217"/>
        <v>0</v>
      </c>
      <c r="P808" s="53">
        <f t="shared" ca="1" si="218"/>
        <v>0</v>
      </c>
      <c r="Q808" s="53">
        <f t="shared" ca="1" si="219"/>
        <v>0</v>
      </c>
      <c r="R808" s="12">
        <f t="shared" ca="1" si="221"/>
        <v>2.1983915171285819E-2</v>
      </c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</row>
    <row r="809" spans="1:35">
      <c r="A809" s="12"/>
      <c r="B809" s="12"/>
      <c r="C809" s="134"/>
      <c r="D809" s="136">
        <f t="shared" si="209"/>
        <v>0</v>
      </c>
      <c r="E809" s="136">
        <f t="shared" si="209"/>
        <v>0</v>
      </c>
      <c r="F809" s="53">
        <f t="shared" si="210"/>
        <v>0</v>
      </c>
      <c r="G809" s="53">
        <f t="shared" si="210"/>
        <v>0</v>
      </c>
      <c r="H809" s="53">
        <f t="shared" si="211"/>
        <v>0</v>
      </c>
      <c r="I809" s="53">
        <f t="shared" si="212"/>
        <v>0</v>
      </c>
      <c r="J809" s="53">
        <f t="shared" si="213"/>
        <v>0</v>
      </c>
      <c r="K809" s="53">
        <f t="shared" si="214"/>
        <v>0</v>
      </c>
      <c r="L809" s="53">
        <f t="shared" si="215"/>
        <v>0</v>
      </c>
      <c r="M809" s="53">
        <f t="shared" ca="1" si="220"/>
        <v>-2.1983915171285819E-2</v>
      </c>
      <c r="N809" s="53">
        <f t="shared" ca="1" si="216"/>
        <v>0</v>
      </c>
      <c r="O809" s="137">
        <f t="shared" ca="1" si="217"/>
        <v>0</v>
      </c>
      <c r="P809" s="53">
        <f t="shared" ca="1" si="218"/>
        <v>0</v>
      </c>
      <c r="Q809" s="53">
        <f t="shared" ca="1" si="219"/>
        <v>0</v>
      </c>
      <c r="R809" s="12">
        <f t="shared" ca="1" si="221"/>
        <v>2.1983915171285819E-2</v>
      </c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</row>
    <row r="810" spans="1:35">
      <c r="A810" s="12"/>
      <c r="B810" s="12"/>
      <c r="C810" s="134"/>
      <c r="D810" s="136">
        <f t="shared" si="209"/>
        <v>0</v>
      </c>
      <c r="E810" s="136">
        <f t="shared" si="209"/>
        <v>0</v>
      </c>
      <c r="F810" s="53">
        <f t="shared" si="210"/>
        <v>0</v>
      </c>
      <c r="G810" s="53">
        <f t="shared" si="210"/>
        <v>0</v>
      </c>
      <c r="H810" s="53">
        <f t="shared" si="211"/>
        <v>0</v>
      </c>
      <c r="I810" s="53">
        <f t="shared" si="212"/>
        <v>0</v>
      </c>
      <c r="J810" s="53">
        <f t="shared" si="213"/>
        <v>0</v>
      </c>
      <c r="K810" s="53">
        <f t="shared" si="214"/>
        <v>0</v>
      </c>
      <c r="L810" s="53">
        <f t="shared" si="215"/>
        <v>0</v>
      </c>
      <c r="M810" s="53">
        <f t="shared" ca="1" si="220"/>
        <v>-2.1983915171285819E-2</v>
      </c>
      <c r="N810" s="53">
        <f t="shared" ca="1" si="216"/>
        <v>0</v>
      </c>
      <c r="O810" s="137">
        <f t="shared" ca="1" si="217"/>
        <v>0</v>
      </c>
      <c r="P810" s="53">
        <f t="shared" ca="1" si="218"/>
        <v>0</v>
      </c>
      <c r="Q810" s="53">
        <f t="shared" ca="1" si="219"/>
        <v>0</v>
      </c>
      <c r="R810" s="12">
        <f t="shared" ca="1" si="221"/>
        <v>2.1983915171285819E-2</v>
      </c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</row>
    <row r="811" spans="1:35">
      <c r="A811" s="12"/>
      <c r="B811" s="12"/>
      <c r="C811" s="134"/>
      <c r="D811" s="136">
        <f t="shared" si="209"/>
        <v>0</v>
      </c>
      <c r="E811" s="136">
        <f t="shared" si="209"/>
        <v>0</v>
      </c>
      <c r="F811" s="53">
        <f t="shared" si="210"/>
        <v>0</v>
      </c>
      <c r="G811" s="53">
        <f t="shared" si="210"/>
        <v>0</v>
      </c>
      <c r="H811" s="53">
        <f t="shared" si="211"/>
        <v>0</v>
      </c>
      <c r="I811" s="53">
        <f t="shared" si="212"/>
        <v>0</v>
      </c>
      <c r="J811" s="53">
        <f t="shared" si="213"/>
        <v>0</v>
      </c>
      <c r="K811" s="53">
        <f t="shared" si="214"/>
        <v>0</v>
      </c>
      <c r="L811" s="53">
        <f t="shared" si="215"/>
        <v>0</v>
      </c>
      <c r="M811" s="53">
        <f t="shared" ca="1" si="220"/>
        <v>-2.1983915171285819E-2</v>
      </c>
      <c r="N811" s="53">
        <f t="shared" ca="1" si="216"/>
        <v>0</v>
      </c>
      <c r="O811" s="137">
        <f t="shared" ca="1" si="217"/>
        <v>0</v>
      </c>
      <c r="P811" s="53">
        <f t="shared" ca="1" si="218"/>
        <v>0</v>
      </c>
      <c r="Q811" s="53">
        <f t="shared" ca="1" si="219"/>
        <v>0</v>
      </c>
      <c r="R811" s="12">
        <f t="shared" ca="1" si="221"/>
        <v>2.1983915171285819E-2</v>
      </c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</row>
    <row r="812" spans="1:35">
      <c r="A812" s="12"/>
      <c r="B812" s="12"/>
      <c r="C812" s="134"/>
      <c r="D812" s="136">
        <f t="shared" si="209"/>
        <v>0</v>
      </c>
      <c r="E812" s="136">
        <f t="shared" si="209"/>
        <v>0</v>
      </c>
      <c r="F812" s="53">
        <f t="shared" si="210"/>
        <v>0</v>
      </c>
      <c r="G812" s="53">
        <f t="shared" si="210"/>
        <v>0</v>
      </c>
      <c r="H812" s="53">
        <f t="shared" si="211"/>
        <v>0</v>
      </c>
      <c r="I812" s="53">
        <f t="shared" si="212"/>
        <v>0</v>
      </c>
      <c r="J812" s="53">
        <f t="shared" si="213"/>
        <v>0</v>
      </c>
      <c r="K812" s="53">
        <f t="shared" si="214"/>
        <v>0</v>
      </c>
      <c r="L812" s="53">
        <f t="shared" si="215"/>
        <v>0</v>
      </c>
      <c r="M812" s="53">
        <f t="shared" ca="1" si="220"/>
        <v>-2.1983915171285819E-2</v>
      </c>
      <c r="N812" s="53">
        <f t="shared" ca="1" si="216"/>
        <v>0</v>
      </c>
      <c r="O812" s="137">
        <f t="shared" ca="1" si="217"/>
        <v>0</v>
      </c>
      <c r="P812" s="53">
        <f t="shared" ca="1" si="218"/>
        <v>0</v>
      </c>
      <c r="Q812" s="53">
        <f t="shared" ca="1" si="219"/>
        <v>0</v>
      </c>
      <c r="R812" s="12">
        <f t="shared" ca="1" si="221"/>
        <v>2.1983915171285819E-2</v>
      </c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</row>
    <row r="813" spans="1:35">
      <c r="A813" s="12"/>
      <c r="B813" s="12"/>
      <c r="C813" s="134"/>
      <c r="D813" s="136">
        <f t="shared" si="209"/>
        <v>0</v>
      </c>
      <c r="E813" s="136">
        <f t="shared" si="209"/>
        <v>0</v>
      </c>
      <c r="F813" s="53">
        <f t="shared" si="210"/>
        <v>0</v>
      </c>
      <c r="G813" s="53">
        <f t="shared" si="210"/>
        <v>0</v>
      </c>
      <c r="H813" s="53">
        <f t="shared" si="211"/>
        <v>0</v>
      </c>
      <c r="I813" s="53">
        <f t="shared" si="212"/>
        <v>0</v>
      </c>
      <c r="J813" s="53">
        <f t="shared" si="213"/>
        <v>0</v>
      </c>
      <c r="K813" s="53">
        <f t="shared" si="214"/>
        <v>0</v>
      </c>
      <c r="L813" s="53">
        <f t="shared" si="215"/>
        <v>0</v>
      </c>
      <c r="M813" s="53">
        <f t="shared" ca="1" si="220"/>
        <v>-2.1983915171285819E-2</v>
      </c>
      <c r="N813" s="53">
        <f t="shared" ca="1" si="216"/>
        <v>0</v>
      </c>
      <c r="O813" s="137">
        <f t="shared" ca="1" si="217"/>
        <v>0</v>
      </c>
      <c r="P813" s="53">
        <f t="shared" ca="1" si="218"/>
        <v>0</v>
      </c>
      <c r="Q813" s="53">
        <f t="shared" ca="1" si="219"/>
        <v>0</v>
      </c>
      <c r="R813" s="12">
        <f t="shared" ca="1" si="221"/>
        <v>2.1983915171285819E-2</v>
      </c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</row>
    <row r="814" spans="1:35">
      <c r="A814" s="12"/>
      <c r="B814" s="12"/>
      <c r="C814" s="134"/>
      <c r="D814" s="136">
        <f t="shared" si="209"/>
        <v>0</v>
      </c>
      <c r="E814" s="136">
        <f t="shared" si="209"/>
        <v>0</v>
      </c>
      <c r="F814" s="53">
        <f t="shared" si="210"/>
        <v>0</v>
      </c>
      <c r="G814" s="53">
        <f t="shared" si="210"/>
        <v>0</v>
      </c>
      <c r="H814" s="53">
        <f t="shared" si="211"/>
        <v>0</v>
      </c>
      <c r="I814" s="53">
        <f t="shared" si="212"/>
        <v>0</v>
      </c>
      <c r="J814" s="53">
        <f t="shared" si="213"/>
        <v>0</v>
      </c>
      <c r="K814" s="53">
        <f t="shared" si="214"/>
        <v>0</v>
      </c>
      <c r="L814" s="53">
        <f t="shared" si="215"/>
        <v>0</v>
      </c>
      <c r="M814" s="53">
        <f t="shared" ca="1" si="220"/>
        <v>-2.1983915171285819E-2</v>
      </c>
      <c r="N814" s="53">
        <f t="shared" ca="1" si="216"/>
        <v>0</v>
      </c>
      <c r="O814" s="137">
        <f t="shared" ca="1" si="217"/>
        <v>0</v>
      </c>
      <c r="P814" s="53">
        <f t="shared" ca="1" si="218"/>
        <v>0</v>
      </c>
      <c r="Q814" s="53">
        <f t="shared" ca="1" si="219"/>
        <v>0</v>
      </c>
      <c r="R814" s="12">
        <f t="shared" ca="1" si="221"/>
        <v>2.1983915171285819E-2</v>
      </c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</row>
    <row r="815" spans="1:35">
      <c r="A815" s="12"/>
      <c r="B815" s="12"/>
      <c r="C815" s="134"/>
      <c r="D815" s="136">
        <f t="shared" si="209"/>
        <v>0</v>
      </c>
      <c r="E815" s="136">
        <f t="shared" si="209"/>
        <v>0</v>
      </c>
      <c r="F815" s="53">
        <f t="shared" si="210"/>
        <v>0</v>
      </c>
      <c r="G815" s="53">
        <f t="shared" si="210"/>
        <v>0</v>
      </c>
      <c r="H815" s="53">
        <f t="shared" si="211"/>
        <v>0</v>
      </c>
      <c r="I815" s="53">
        <f t="shared" si="212"/>
        <v>0</v>
      </c>
      <c r="J815" s="53">
        <f t="shared" si="213"/>
        <v>0</v>
      </c>
      <c r="K815" s="53">
        <f t="shared" si="214"/>
        <v>0</v>
      </c>
      <c r="L815" s="53">
        <f t="shared" si="215"/>
        <v>0</v>
      </c>
      <c r="M815" s="53">
        <f t="shared" ca="1" si="220"/>
        <v>-2.1983915171285819E-2</v>
      </c>
      <c r="N815" s="53">
        <f t="shared" ca="1" si="216"/>
        <v>0</v>
      </c>
      <c r="O815" s="137">
        <f t="shared" ca="1" si="217"/>
        <v>0</v>
      </c>
      <c r="P815" s="53">
        <f t="shared" ca="1" si="218"/>
        <v>0</v>
      </c>
      <c r="Q815" s="53">
        <f t="shared" ca="1" si="219"/>
        <v>0</v>
      </c>
      <c r="R815" s="12">
        <f t="shared" ca="1" si="221"/>
        <v>2.1983915171285819E-2</v>
      </c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</row>
    <row r="816" spans="1:35">
      <c r="A816" s="12"/>
      <c r="B816" s="12"/>
      <c r="C816" s="134"/>
      <c r="D816" s="136">
        <f t="shared" si="209"/>
        <v>0</v>
      </c>
      <c r="E816" s="136">
        <f t="shared" si="209"/>
        <v>0</v>
      </c>
      <c r="F816" s="53">
        <f t="shared" si="210"/>
        <v>0</v>
      </c>
      <c r="G816" s="53">
        <f t="shared" si="210"/>
        <v>0</v>
      </c>
      <c r="H816" s="53">
        <f t="shared" si="211"/>
        <v>0</v>
      </c>
      <c r="I816" s="53">
        <f t="shared" si="212"/>
        <v>0</v>
      </c>
      <c r="J816" s="53">
        <f t="shared" si="213"/>
        <v>0</v>
      </c>
      <c r="K816" s="53">
        <f t="shared" si="214"/>
        <v>0</v>
      </c>
      <c r="L816" s="53">
        <f t="shared" si="215"/>
        <v>0</v>
      </c>
      <c r="M816" s="53">
        <f t="shared" ca="1" si="220"/>
        <v>-2.1983915171285819E-2</v>
      </c>
      <c r="N816" s="53">
        <f t="shared" ca="1" si="216"/>
        <v>0</v>
      </c>
      <c r="O816" s="137">
        <f t="shared" ca="1" si="217"/>
        <v>0</v>
      </c>
      <c r="P816" s="53">
        <f t="shared" ca="1" si="218"/>
        <v>0</v>
      </c>
      <c r="Q816" s="53">
        <f t="shared" ca="1" si="219"/>
        <v>0</v>
      </c>
      <c r="R816" s="12">
        <f t="shared" ca="1" si="221"/>
        <v>2.1983915171285819E-2</v>
      </c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</row>
    <row r="817" spans="1:35">
      <c r="A817" s="12"/>
      <c r="B817" s="12"/>
      <c r="C817" s="134"/>
      <c r="D817" s="136">
        <f t="shared" si="209"/>
        <v>0</v>
      </c>
      <c r="E817" s="136">
        <f t="shared" si="209"/>
        <v>0</v>
      </c>
      <c r="F817" s="53">
        <f t="shared" si="210"/>
        <v>0</v>
      </c>
      <c r="G817" s="53">
        <f t="shared" si="210"/>
        <v>0</v>
      </c>
      <c r="H817" s="53">
        <f t="shared" si="211"/>
        <v>0</v>
      </c>
      <c r="I817" s="53">
        <f t="shared" si="212"/>
        <v>0</v>
      </c>
      <c r="J817" s="53">
        <f t="shared" si="213"/>
        <v>0</v>
      </c>
      <c r="K817" s="53">
        <f t="shared" si="214"/>
        <v>0</v>
      </c>
      <c r="L817" s="53">
        <f t="shared" si="215"/>
        <v>0</v>
      </c>
      <c r="M817" s="53">
        <f t="shared" ca="1" si="220"/>
        <v>-2.1983915171285819E-2</v>
      </c>
      <c r="N817" s="53">
        <f t="shared" ca="1" si="216"/>
        <v>0</v>
      </c>
      <c r="O817" s="137">
        <f t="shared" ca="1" si="217"/>
        <v>0</v>
      </c>
      <c r="P817" s="53">
        <f t="shared" ca="1" si="218"/>
        <v>0</v>
      </c>
      <c r="Q817" s="53">
        <f t="shared" ca="1" si="219"/>
        <v>0</v>
      </c>
      <c r="R817" s="12">
        <f t="shared" ca="1" si="221"/>
        <v>2.1983915171285819E-2</v>
      </c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</row>
    <row r="818" spans="1:35">
      <c r="A818" s="12"/>
      <c r="B818" s="12"/>
      <c r="C818" s="134"/>
      <c r="D818" s="136">
        <f t="shared" si="209"/>
        <v>0</v>
      </c>
      <c r="E818" s="136">
        <f t="shared" si="209"/>
        <v>0</v>
      </c>
      <c r="F818" s="53">
        <f t="shared" si="210"/>
        <v>0</v>
      </c>
      <c r="G818" s="53">
        <f t="shared" si="210"/>
        <v>0</v>
      </c>
      <c r="H818" s="53">
        <f t="shared" si="211"/>
        <v>0</v>
      </c>
      <c r="I818" s="53">
        <f t="shared" si="212"/>
        <v>0</v>
      </c>
      <c r="J818" s="53">
        <f t="shared" si="213"/>
        <v>0</v>
      </c>
      <c r="K818" s="53">
        <f t="shared" si="214"/>
        <v>0</v>
      </c>
      <c r="L818" s="53">
        <f t="shared" si="215"/>
        <v>0</v>
      </c>
      <c r="M818" s="53">
        <f t="shared" ca="1" si="220"/>
        <v>-2.1983915171285819E-2</v>
      </c>
      <c r="N818" s="53">
        <f t="shared" ca="1" si="216"/>
        <v>0</v>
      </c>
      <c r="O818" s="137">
        <f t="shared" ca="1" si="217"/>
        <v>0</v>
      </c>
      <c r="P818" s="53">
        <f t="shared" ca="1" si="218"/>
        <v>0</v>
      </c>
      <c r="Q818" s="53">
        <f t="shared" ca="1" si="219"/>
        <v>0</v>
      </c>
      <c r="R818" s="12">
        <f t="shared" ca="1" si="221"/>
        <v>2.1983915171285819E-2</v>
      </c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</row>
    <row r="819" spans="1:35">
      <c r="A819" s="12"/>
      <c r="B819" s="12"/>
      <c r="C819" s="134"/>
      <c r="D819" s="136">
        <f t="shared" si="209"/>
        <v>0</v>
      </c>
      <c r="E819" s="136">
        <f t="shared" si="209"/>
        <v>0</v>
      </c>
      <c r="F819" s="53">
        <f t="shared" si="210"/>
        <v>0</v>
      </c>
      <c r="G819" s="53">
        <f t="shared" si="210"/>
        <v>0</v>
      </c>
      <c r="H819" s="53">
        <f t="shared" si="211"/>
        <v>0</v>
      </c>
      <c r="I819" s="53">
        <f t="shared" si="212"/>
        <v>0</v>
      </c>
      <c r="J819" s="53">
        <f t="shared" si="213"/>
        <v>0</v>
      </c>
      <c r="K819" s="53">
        <f t="shared" si="214"/>
        <v>0</v>
      </c>
      <c r="L819" s="53">
        <f t="shared" si="215"/>
        <v>0</v>
      </c>
      <c r="M819" s="53">
        <f t="shared" ca="1" si="220"/>
        <v>-2.1983915171285819E-2</v>
      </c>
      <c r="N819" s="53">
        <f t="shared" ca="1" si="216"/>
        <v>0</v>
      </c>
      <c r="O819" s="137">
        <f t="shared" ca="1" si="217"/>
        <v>0</v>
      </c>
      <c r="P819" s="53">
        <f t="shared" ca="1" si="218"/>
        <v>0</v>
      </c>
      <c r="Q819" s="53">
        <f t="shared" ca="1" si="219"/>
        <v>0</v>
      </c>
      <c r="R819" s="12">
        <f t="shared" ca="1" si="221"/>
        <v>2.1983915171285819E-2</v>
      </c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</row>
    <row r="820" spans="1:35">
      <c r="A820" s="12"/>
      <c r="B820" s="12"/>
      <c r="C820" s="134"/>
      <c r="D820" s="136">
        <f t="shared" si="209"/>
        <v>0</v>
      </c>
      <c r="E820" s="136">
        <f t="shared" si="209"/>
        <v>0</v>
      </c>
      <c r="F820" s="53">
        <f t="shared" si="210"/>
        <v>0</v>
      </c>
      <c r="G820" s="53">
        <f t="shared" si="210"/>
        <v>0</v>
      </c>
      <c r="H820" s="53">
        <f t="shared" si="211"/>
        <v>0</v>
      </c>
      <c r="I820" s="53">
        <f t="shared" si="212"/>
        <v>0</v>
      </c>
      <c r="J820" s="53">
        <f t="shared" si="213"/>
        <v>0</v>
      </c>
      <c r="K820" s="53">
        <f t="shared" si="214"/>
        <v>0</v>
      </c>
      <c r="L820" s="53">
        <f t="shared" si="215"/>
        <v>0</v>
      </c>
      <c r="M820" s="53">
        <f t="shared" ca="1" si="220"/>
        <v>-2.1983915171285819E-2</v>
      </c>
      <c r="N820" s="53">
        <f t="shared" ca="1" si="216"/>
        <v>0</v>
      </c>
      <c r="O820" s="137">
        <f t="shared" ca="1" si="217"/>
        <v>0</v>
      </c>
      <c r="P820" s="53">
        <f t="shared" ca="1" si="218"/>
        <v>0</v>
      </c>
      <c r="Q820" s="53">
        <f t="shared" ca="1" si="219"/>
        <v>0</v>
      </c>
      <c r="R820" s="12">
        <f t="shared" ca="1" si="221"/>
        <v>2.1983915171285819E-2</v>
      </c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</row>
    <row r="821" spans="1:35">
      <c r="A821" s="12"/>
      <c r="B821" s="12"/>
      <c r="C821" s="134"/>
      <c r="D821" s="136">
        <f t="shared" si="209"/>
        <v>0</v>
      </c>
      <c r="E821" s="136">
        <f t="shared" si="209"/>
        <v>0</v>
      </c>
      <c r="F821" s="53">
        <f t="shared" si="210"/>
        <v>0</v>
      </c>
      <c r="G821" s="53">
        <f t="shared" si="210"/>
        <v>0</v>
      </c>
      <c r="H821" s="53">
        <f t="shared" si="211"/>
        <v>0</v>
      </c>
      <c r="I821" s="53">
        <f t="shared" si="212"/>
        <v>0</v>
      </c>
      <c r="J821" s="53">
        <f t="shared" si="213"/>
        <v>0</v>
      </c>
      <c r="K821" s="53">
        <f t="shared" si="214"/>
        <v>0</v>
      </c>
      <c r="L821" s="53">
        <f t="shared" si="215"/>
        <v>0</v>
      </c>
      <c r="M821" s="53">
        <f t="shared" ca="1" si="220"/>
        <v>-2.1983915171285819E-2</v>
      </c>
      <c r="N821" s="53">
        <f t="shared" ca="1" si="216"/>
        <v>0</v>
      </c>
      <c r="O821" s="137">
        <f t="shared" ca="1" si="217"/>
        <v>0</v>
      </c>
      <c r="P821" s="53">
        <f t="shared" ca="1" si="218"/>
        <v>0</v>
      </c>
      <c r="Q821" s="53">
        <f t="shared" ca="1" si="219"/>
        <v>0</v>
      </c>
      <c r="R821" s="12">
        <f t="shared" ca="1" si="221"/>
        <v>2.1983915171285819E-2</v>
      </c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</row>
    <row r="822" spans="1:35">
      <c r="A822" s="12"/>
      <c r="B822" s="12"/>
      <c r="C822" s="134"/>
      <c r="D822" s="136">
        <f t="shared" si="209"/>
        <v>0</v>
      </c>
      <c r="E822" s="136">
        <f t="shared" si="209"/>
        <v>0</v>
      </c>
      <c r="F822" s="53">
        <f t="shared" si="210"/>
        <v>0</v>
      </c>
      <c r="G822" s="53">
        <f t="shared" si="210"/>
        <v>0</v>
      </c>
      <c r="H822" s="53">
        <f t="shared" si="211"/>
        <v>0</v>
      </c>
      <c r="I822" s="53">
        <f t="shared" si="212"/>
        <v>0</v>
      </c>
      <c r="J822" s="53">
        <f t="shared" si="213"/>
        <v>0</v>
      </c>
      <c r="K822" s="53">
        <f t="shared" si="214"/>
        <v>0</v>
      </c>
      <c r="L822" s="53">
        <f t="shared" si="215"/>
        <v>0</v>
      </c>
      <c r="M822" s="53">
        <f t="shared" ca="1" si="220"/>
        <v>-2.1983915171285819E-2</v>
      </c>
      <c r="N822" s="53">
        <f t="shared" ca="1" si="216"/>
        <v>0</v>
      </c>
      <c r="O822" s="137">
        <f t="shared" ca="1" si="217"/>
        <v>0</v>
      </c>
      <c r="P822" s="53">
        <f t="shared" ca="1" si="218"/>
        <v>0</v>
      </c>
      <c r="Q822" s="53">
        <f t="shared" ca="1" si="219"/>
        <v>0</v>
      </c>
      <c r="R822" s="12">
        <f t="shared" ca="1" si="221"/>
        <v>2.1983915171285819E-2</v>
      </c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</row>
    <row r="823" spans="1:35">
      <c r="A823" s="12"/>
      <c r="B823" s="12"/>
      <c r="C823" s="134"/>
      <c r="D823" s="136">
        <f t="shared" si="209"/>
        <v>0</v>
      </c>
      <c r="E823" s="136">
        <f t="shared" si="209"/>
        <v>0</v>
      </c>
      <c r="F823" s="53">
        <f t="shared" si="210"/>
        <v>0</v>
      </c>
      <c r="G823" s="53">
        <f t="shared" si="210"/>
        <v>0</v>
      </c>
      <c r="H823" s="53">
        <f t="shared" si="211"/>
        <v>0</v>
      </c>
      <c r="I823" s="53">
        <f t="shared" si="212"/>
        <v>0</v>
      </c>
      <c r="J823" s="53">
        <f t="shared" si="213"/>
        <v>0</v>
      </c>
      <c r="K823" s="53">
        <f t="shared" si="214"/>
        <v>0</v>
      </c>
      <c r="L823" s="53">
        <f t="shared" si="215"/>
        <v>0</v>
      </c>
      <c r="M823" s="53">
        <f t="shared" ca="1" si="220"/>
        <v>-2.1983915171285819E-2</v>
      </c>
      <c r="N823" s="53">
        <f t="shared" ca="1" si="216"/>
        <v>0</v>
      </c>
      <c r="O823" s="137">
        <f t="shared" ca="1" si="217"/>
        <v>0</v>
      </c>
      <c r="P823" s="53">
        <f t="shared" ca="1" si="218"/>
        <v>0</v>
      </c>
      <c r="Q823" s="53">
        <f t="shared" ca="1" si="219"/>
        <v>0</v>
      </c>
      <c r="R823" s="12">
        <f t="shared" ca="1" si="221"/>
        <v>2.1983915171285819E-2</v>
      </c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</row>
    <row r="824" spans="1:35">
      <c r="A824" s="12"/>
      <c r="B824" s="12"/>
      <c r="C824" s="134"/>
      <c r="D824" s="136">
        <f t="shared" si="209"/>
        <v>0</v>
      </c>
      <c r="E824" s="136">
        <f t="shared" si="209"/>
        <v>0</v>
      </c>
      <c r="F824" s="53">
        <f t="shared" si="210"/>
        <v>0</v>
      </c>
      <c r="G824" s="53">
        <f t="shared" si="210"/>
        <v>0</v>
      </c>
      <c r="H824" s="53">
        <f t="shared" si="211"/>
        <v>0</v>
      </c>
      <c r="I824" s="53">
        <f t="shared" si="212"/>
        <v>0</v>
      </c>
      <c r="J824" s="53">
        <f t="shared" si="213"/>
        <v>0</v>
      </c>
      <c r="K824" s="53">
        <f t="shared" si="214"/>
        <v>0</v>
      </c>
      <c r="L824" s="53">
        <f t="shared" si="215"/>
        <v>0</v>
      </c>
      <c r="M824" s="53">
        <f t="shared" ca="1" si="220"/>
        <v>-2.1983915171285819E-2</v>
      </c>
      <c r="N824" s="53">
        <f t="shared" ca="1" si="216"/>
        <v>0</v>
      </c>
      <c r="O824" s="137">
        <f t="shared" ca="1" si="217"/>
        <v>0</v>
      </c>
      <c r="P824" s="53">
        <f t="shared" ca="1" si="218"/>
        <v>0</v>
      </c>
      <c r="Q824" s="53">
        <f t="shared" ca="1" si="219"/>
        <v>0</v>
      </c>
      <c r="R824" s="12">
        <f t="shared" ca="1" si="221"/>
        <v>2.1983915171285819E-2</v>
      </c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</row>
    <row r="825" spans="1:35">
      <c r="A825" s="12"/>
      <c r="B825" s="12"/>
      <c r="C825" s="134"/>
      <c r="D825" s="136">
        <f t="shared" si="209"/>
        <v>0</v>
      </c>
      <c r="E825" s="136">
        <f t="shared" si="209"/>
        <v>0</v>
      </c>
      <c r="F825" s="53">
        <f t="shared" si="210"/>
        <v>0</v>
      </c>
      <c r="G825" s="53">
        <f t="shared" si="210"/>
        <v>0</v>
      </c>
      <c r="H825" s="53">
        <f t="shared" si="211"/>
        <v>0</v>
      </c>
      <c r="I825" s="53">
        <f t="shared" si="212"/>
        <v>0</v>
      </c>
      <c r="J825" s="53">
        <f t="shared" si="213"/>
        <v>0</v>
      </c>
      <c r="K825" s="53">
        <f t="shared" si="214"/>
        <v>0</v>
      </c>
      <c r="L825" s="53">
        <f t="shared" si="215"/>
        <v>0</v>
      </c>
      <c r="M825" s="53">
        <f t="shared" ca="1" si="220"/>
        <v>-2.1983915171285819E-2</v>
      </c>
      <c r="N825" s="53">
        <f t="shared" ca="1" si="216"/>
        <v>0</v>
      </c>
      <c r="O825" s="137">
        <f t="shared" ca="1" si="217"/>
        <v>0</v>
      </c>
      <c r="P825" s="53">
        <f t="shared" ca="1" si="218"/>
        <v>0</v>
      </c>
      <c r="Q825" s="53">
        <f t="shared" ca="1" si="219"/>
        <v>0</v>
      </c>
      <c r="R825" s="12">
        <f t="shared" ca="1" si="221"/>
        <v>2.1983915171285819E-2</v>
      </c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</row>
    <row r="826" spans="1:35">
      <c r="A826" s="12"/>
      <c r="B826" s="12"/>
      <c r="C826" s="134"/>
      <c r="D826" s="136">
        <f t="shared" si="209"/>
        <v>0</v>
      </c>
      <c r="E826" s="136">
        <f t="shared" si="209"/>
        <v>0</v>
      </c>
      <c r="F826" s="53">
        <f t="shared" si="210"/>
        <v>0</v>
      </c>
      <c r="G826" s="53">
        <f t="shared" si="210"/>
        <v>0</v>
      </c>
      <c r="H826" s="53">
        <f t="shared" si="211"/>
        <v>0</v>
      </c>
      <c r="I826" s="53">
        <f t="shared" si="212"/>
        <v>0</v>
      </c>
      <c r="J826" s="53">
        <f t="shared" si="213"/>
        <v>0</v>
      </c>
      <c r="K826" s="53">
        <f t="shared" si="214"/>
        <v>0</v>
      </c>
      <c r="L826" s="53">
        <f t="shared" si="215"/>
        <v>0</v>
      </c>
      <c r="M826" s="53">
        <f t="shared" ca="1" si="220"/>
        <v>-2.1983915171285819E-2</v>
      </c>
      <c r="N826" s="53">
        <f t="shared" ca="1" si="216"/>
        <v>0</v>
      </c>
      <c r="O826" s="137">
        <f t="shared" ca="1" si="217"/>
        <v>0</v>
      </c>
      <c r="P826" s="53">
        <f t="shared" ca="1" si="218"/>
        <v>0</v>
      </c>
      <c r="Q826" s="53">
        <f t="shared" ca="1" si="219"/>
        <v>0</v>
      </c>
      <c r="R826" s="12">
        <f t="shared" ca="1" si="221"/>
        <v>2.1983915171285819E-2</v>
      </c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</row>
    <row r="827" spans="1:35">
      <c r="A827" s="12"/>
      <c r="B827" s="12"/>
      <c r="C827" s="134"/>
      <c r="D827" s="136">
        <f t="shared" si="209"/>
        <v>0</v>
      </c>
      <c r="E827" s="136">
        <f t="shared" si="209"/>
        <v>0</v>
      </c>
      <c r="F827" s="53">
        <f t="shared" si="210"/>
        <v>0</v>
      </c>
      <c r="G827" s="53">
        <f t="shared" si="210"/>
        <v>0</v>
      </c>
      <c r="H827" s="53">
        <f t="shared" si="211"/>
        <v>0</v>
      </c>
      <c r="I827" s="53">
        <f t="shared" si="212"/>
        <v>0</v>
      </c>
      <c r="J827" s="53">
        <f t="shared" si="213"/>
        <v>0</v>
      </c>
      <c r="K827" s="53">
        <f t="shared" si="214"/>
        <v>0</v>
      </c>
      <c r="L827" s="53">
        <f t="shared" si="215"/>
        <v>0</v>
      </c>
      <c r="M827" s="53">
        <f t="shared" ca="1" si="220"/>
        <v>-2.1983915171285819E-2</v>
      </c>
      <c r="N827" s="53">
        <f t="shared" ca="1" si="216"/>
        <v>0</v>
      </c>
      <c r="O827" s="137">
        <f t="shared" ca="1" si="217"/>
        <v>0</v>
      </c>
      <c r="P827" s="53">
        <f t="shared" ca="1" si="218"/>
        <v>0</v>
      </c>
      <c r="Q827" s="53">
        <f t="shared" ca="1" si="219"/>
        <v>0</v>
      </c>
      <c r="R827" s="12">
        <f t="shared" ca="1" si="221"/>
        <v>2.1983915171285819E-2</v>
      </c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</row>
    <row r="828" spans="1:35">
      <c r="A828" s="12"/>
      <c r="B828" s="12"/>
      <c r="C828" s="134"/>
      <c r="D828" s="136">
        <f t="shared" si="209"/>
        <v>0</v>
      </c>
      <c r="E828" s="136">
        <f t="shared" si="209"/>
        <v>0</v>
      </c>
      <c r="F828" s="53">
        <f t="shared" si="210"/>
        <v>0</v>
      </c>
      <c r="G828" s="53">
        <f t="shared" si="210"/>
        <v>0</v>
      </c>
      <c r="H828" s="53">
        <f t="shared" si="211"/>
        <v>0</v>
      </c>
      <c r="I828" s="53">
        <f t="shared" si="212"/>
        <v>0</v>
      </c>
      <c r="J828" s="53">
        <f t="shared" si="213"/>
        <v>0</v>
      </c>
      <c r="K828" s="53">
        <f t="shared" si="214"/>
        <v>0</v>
      </c>
      <c r="L828" s="53">
        <f t="shared" si="215"/>
        <v>0</v>
      </c>
      <c r="M828" s="53">
        <f t="shared" ca="1" si="220"/>
        <v>-2.1983915171285819E-2</v>
      </c>
      <c r="N828" s="53">
        <f t="shared" ca="1" si="216"/>
        <v>0</v>
      </c>
      <c r="O828" s="137">
        <f t="shared" ca="1" si="217"/>
        <v>0</v>
      </c>
      <c r="P828" s="53">
        <f t="shared" ca="1" si="218"/>
        <v>0</v>
      </c>
      <c r="Q828" s="53">
        <f t="shared" ca="1" si="219"/>
        <v>0</v>
      </c>
      <c r="R828" s="12">
        <f t="shared" ca="1" si="221"/>
        <v>2.1983915171285819E-2</v>
      </c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</row>
    <row r="829" spans="1:35">
      <c r="A829" s="12"/>
      <c r="B829" s="12"/>
      <c r="C829" s="134"/>
      <c r="D829" s="136">
        <f t="shared" si="209"/>
        <v>0</v>
      </c>
      <c r="E829" s="136">
        <f t="shared" si="209"/>
        <v>0</v>
      </c>
      <c r="F829" s="53">
        <f t="shared" si="210"/>
        <v>0</v>
      </c>
      <c r="G829" s="53">
        <f t="shared" si="210"/>
        <v>0</v>
      </c>
      <c r="H829" s="53">
        <f t="shared" si="211"/>
        <v>0</v>
      </c>
      <c r="I829" s="53">
        <f t="shared" si="212"/>
        <v>0</v>
      </c>
      <c r="J829" s="53">
        <f t="shared" si="213"/>
        <v>0</v>
      </c>
      <c r="K829" s="53">
        <f t="shared" si="214"/>
        <v>0</v>
      </c>
      <c r="L829" s="53">
        <f t="shared" si="215"/>
        <v>0</v>
      </c>
      <c r="M829" s="53">
        <f t="shared" ca="1" si="220"/>
        <v>-2.1983915171285819E-2</v>
      </c>
      <c r="N829" s="53">
        <f t="shared" ca="1" si="216"/>
        <v>0</v>
      </c>
      <c r="O829" s="137">
        <f t="shared" ca="1" si="217"/>
        <v>0</v>
      </c>
      <c r="P829" s="53">
        <f t="shared" ca="1" si="218"/>
        <v>0</v>
      </c>
      <c r="Q829" s="53">
        <f t="shared" ca="1" si="219"/>
        <v>0</v>
      </c>
      <c r="R829" s="12">
        <f t="shared" ca="1" si="221"/>
        <v>2.1983915171285819E-2</v>
      </c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</row>
    <row r="830" spans="1:35">
      <c r="A830" s="12"/>
      <c r="B830" s="12"/>
      <c r="C830" s="134"/>
      <c r="D830" s="136">
        <f t="shared" si="209"/>
        <v>0</v>
      </c>
      <c r="E830" s="136">
        <f t="shared" si="209"/>
        <v>0</v>
      </c>
      <c r="F830" s="53">
        <f t="shared" si="210"/>
        <v>0</v>
      </c>
      <c r="G830" s="53">
        <f t="shared" si="210"/>
        <v>0</v>
      </c>
      <c r="H830" s="53">
        <f t="shared" si="211"/>
        <v>0</v>
      </c>
      <c r="I830" s="53">
        <f t="shared" si="212"/>
        <v>0</v>
      </c>
      <c r="J830" s="53">
        <f t="shared" si="213"/>
        <v>0</v>
      </c>
      <c r="K830" s="53">
        <f t="shared" si="214"/>
        <v>0</v>
      </c>
      <c r="L830" s="53">
        <f t="shared" si="215"/>
        <v>0</v>
      </c>
      <c r="M830" s="53">
        <f t="shared" ca="1" si="220"/>
        <v>-2.1983915171285819E-2</v>
      </c>
      <c r="N830" s="53">
        <f t="shared" ca="1" si="216"/>
        <v>0</v>
      </c>
      <c r="O830" s="137">
        <f t="shared" ca="1" si="217"/>
        <v>0</v>
      </c>
      <c r="P830" s="53">
        <f t="shared" ca="1" si="218"/>
        <v>0</v>
      </c>
      <c r="Q830" s="53">
        <f t="shared" ca="1" si="219"/>
        <v>0</v>
      </c>
      <c r="R830" s="12">
        <f t="shared" ca="1" si="221"/>
        <v>2.1983915171285819E-2</v>
      </c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</row>
    <row r="831" spans="1:35">
      <c r="A831" s="12"/>
      <c r="B831" s="12"/>
      <c r="C831" s="134"/>
      <c r="D831" s="136">
        <f t="shared" si="209"/>
        <v>0</v>
      </c>
      <c r="E831" s="136">
        <f t="shared" si="209"/>
        <v>0</v>
      </c>
      <c r="F831" s="53">
        <f t="shared" si="210"/>
        <v>0</v>
      </c>
      <c r="G831" s="53">
        <f t="shared" si="210"/>
        <v>0</v>
      </c>
      <c r="H831" s="53">
        <f t="shared" si="211"/>
        <v>0</v>
      </c>
      <c r="I831" s="53">
        <f t="shared" si="212"/>
        <v>0</v>
      </c>
      <c r="J831" s="53">
        <f t="shared" si="213"/>
        <v>0</v>
      </c>
      <c r="K831" s="53">
        <f t="shared" si="214"/>
        <v>0</v>
      </c>
      <c r="L831" s="53">
        <f t="shared" si="215"/>
        <v>0</v>
      </c>
      <c r="M831" s="53">
        <f t="shared" ca="1" si="220"/>
        <v>-2.1983915171285819E-2</v>
      </c>
      <c r="N831" s="53">
        <f t="shared" ca="1" si="216"/>
        <v>0</v>
      </c>
      <c r="O831" s="137">
        <f t="shared" ca="1" si="217"/>
        <v>0</v>
      </c>
      <c r="P831" s="53">
        <f t="shared" ca="1" si="218"/>
        <v>0</v>
      </c>
      <c r="Q831" s="53">
        <f t="shared" ca="1" si="219"/>
        <v>0</v>
      </c>
      <c r="R831" s="12">
        <f t="shared" ca="1" si="221"/>
        <v>2.1983915171285819E-2</v>
      </c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</row>
    <row r="832" spans="1:35">
      <c r="A832" s="12"/>
      <c r="B832" s="12"/>
      <c r="C832" s="134"/>
      <c r="D832" s="136">
        <f t="shared" si="209"/>
        <v>0</v>
      </c>
      <c r="E832" s="136">
        <f t="shared" si="209"/>
        <v>0</v>
      </c>
      <c r="F832" s="53">
        <f t="shared" si="210"/>
        <v>0</v>
      </c>
      <c r="G832" s="53">
        <f t="shared" si="210"/>
        <v>0</v>
      </c>
      <c r="H832" s="53">
        <f t="shared" si="211"/>
        <v>0</v>
      </c>
      <c r="I832" s="53">
        <f t="shared" si="212"/>
        <v>0</v>
      </c>
      <c r="J832" s="53">
        <f t="shared" si="213"/>
        <v>0</v>
      </c>
      <c r="K832" s="53">
        <f t="shared" si="214"/>
        <v>0</v>
      </c>
      <c r="L832" s="53">
        <f t="shared" si="215"/>
        <v>0</v>
      </c>
      <c r="M832" s="53">
        <f t="shared" ca="1" si="220"/>
        <v>-2.1983915171285819E-2</v>
      </c>
      <c r="N832" s="53">
        <f t="shared" ca="1" si="216"/>
        <v>0</v>
      </c>
      <c r="O832" s="137">
        <f t="shared" ca="1" si="217"/>
        <v>0</v>
      </c>
      <c r="P832" s="53">
        <f t="shared" ca="1" si="218"/>
        <v>0</v>
      </c>
      <c r="Q832" s="53">
        <f t="shared" ca="1" si="219"/>
        <v>0</v>
      </c>
      <c r="R832" s="12">
        <f t="shared" ca="1" si="221"/>
        <v>2.1983915171285819E-2</v>
      </c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</row>
    <row r="833" spans="1:35">
      <c r="A833" s="12"/>
      <c r="B833" s="12"/>
      <c r="C833" s="134"/>
      <c r="D833" s="136">
        <f t="shared" si="209"/>
        <v>0</v>
      </c>
      <c r="E833" s="136">
        <f t="shared" si="209"/>
        <v>0</v>
      </c>
      <c r="F833" s="53">
        <f t="shared" si="210"/>
        <v>0</v>
      </c>
      <c r="G833" s="53">
        <f t="shared" si="210"/>
        <v>0</v>
      </c>
      <c r="H833" s="53">
        <f t="shared" si="211"/>
        <v>0</v>
      </c>
      <c r="I833" s="53">
        <f t="shared" si="212"/>
        <v>0</v>
      </c>
      <c r="J833" s="53">
        <f t="shared" si="213"/>
        <v>0</v>
      </c>
      <c r="K833" s="53">
        <f t="shared" si="214"/>
        <v>0</v>
      </c>
      <c r="L833" s="53">
        <f t="shared" si="215"/>
        <v>0</v>
      </c>
      <c r="M833" s="53">
        <f t="shared" ca="1" si="220"/>
        <v>-2.1983915171285819E-2</v>
      </c>
      <c r="N833" s="53">
        <f t="shared" ca="1" si="216"/>
        <v>0</v>
      </c>
      <c r="O833" s="137">
        <f t="shared" ca="1" si="217"/>
        <v>0</v>
      </c>
      <c r="P833" s="53">
        <f t="shared" ca="1" si="218"/>
        <v>0</v>
      </c>
      <c r="Q833" s="53">
        <f t="shared" ca="1" si="219"/>
        <v>0</v>
      </c>
      <c r="R833" s="12">
        <f t="shared" ca="1" si="221"/>
        <v>2.1983915171285819E-2</v>
      </c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</row>
    <row r="834" spans="1:35">
      <c r="A834" s="12"/>
      <c r="B834" s="12"/>
      <c r="C834" s="134"/>
      <c r="D834" s="136">
        <f t="shared" si="209"/>
        <v>0</v>
      </c>
      <c r="E834" s="136">
        <f t="shared" si="209"/>
        <v>0</v>
      </c>
      <c r="F834" s="53">
        <f t="shared" si="210"/>
        <v>0</v>
      </c>
      <c r="G834" s="53">
        <f t="shared" si="210"/>
        <v>0</v>
      </c>
      <c r="H834" s="53">
        <f t="shared" si="211"/>
        <v>0</v>
      </c>
      <c r="I834" s="53">
        <f t="shared" si="212"/>
        <v>0</v>
      </c>
      <c r="J834" s="53">
        <f t="shared" si="213"/>
        <v>0</v>
      </c>
      <c r="K834" s="53">
        <f t="shared" si="214"/>
        <v>0</v>
      </c>
      <c r="L834" s="53">
        <f t="shared" si="215"/>
        <v>0</v>
      </c>
      <c r="M834" s="53">
        <f t="shared" ca="1" si="220"/>
        <v>-2.1983915171285819E-2</v>
      </c>
      <c r="N834" s="53">
        <f t="shared" ca="1" si="216"/>
        <v>0</v>
      </c>
      <c r="O834" s="137">
        <f t="shared" ca="1" si="217"/>
        <v>0</v>
      </c>
      <c r="P834" s="53">
        <f t="shared" ca="1" si="218"/>
        <v>0</v>
      </c>
      <c r="Q834" s="53">
        <f t="shared" ca="1" si="219"/>
        <v>0</v>
      </c>
      <c r="R834" s="12">
        <f t="shared" ca="1" si="221"/>
        <v>2.1983915171285819E-2</v>
      </c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</row>
    <row r="835" spans="1:35">
      <c r="A835" s="12"/>
      <c r="B835" s="12"/>
      <c r="C835" s="134"/>
      <c r="D835" s="136">
        <f t="shared" si="209"/>
        <v>0</v>
      </c>
      <c r="E835" s="136">
        <f t="shared" si="209"/>
        <v>0</v>
      </c>
      <c r="F835" s="53">
        <f t="shared" si="210"/>
        <v>0</v>
      </c>
      <c r="G835" s="53">
        <f t="shared" si="210"/>
        <v>0</v>
      </c>
      <c r="H835" s="53">
        <f t="shared" si="211"/>
        <v>0</v>
      </c>
      <c r="I835" s="53">
        <f t="shared" si="212"/>
        <v>0</v>
      </c>
      <c r="J835" s="53">
        <f t="shared" si="213"/>
        <v>0</v>
      </c>
      <c r="K835" s="53">
        <f t="shared" si="214"/>
        <v>0</v>
      </c>
      <c r="L835" s="53">
        <f t="shared" si="215"/>
        <v>0</v>
      </c>
      <c r="M835" s="53">
        <f t="shared" ca="1" si="220"/>
        <v>-2.1983915171285819E-2</v>
      </c>
      <c r="N835" s="53">
        <f t="shared" ca="1" si="216"/>
        <v>0</v>
      </c>
      <c r="O835" s="137">
        <f t="shared" ca="1" si="217"/>
        <v>0</v>
      </c>
      <c r="P835" s="53">
        <f t="shared" ca="1" si="218"/>
        <v>0</v>
      </c>
      <c r="Q835" s="53">
        <f t="shared" ca="1" si="219"/>
        <v>0</v>
      </c>
      <c r="R835" s="12">
        <f t="shared" ca="1" si="221"/>
        <v>2.1983915171285819E-2</v>
      </c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</row>
    <row r="836" spans="1:35">
      <c r="A836" s="12"/>
      <c r="B836" s="12"/>
      <c r="C836" s="134"/>
      <c r="D836" s="136">
        <f t="shared" si="209"/>
        <v>0</v>
      </c>
      <c r="E836" s="136">
        <f t="shared" si="209"/>
        <v>0</v>
      </c>
      <c r="F836" s="53">
        <f t="shared" si="210"/>
        <v>0</v>
      </c>
      <c r="G836" s="53">
        <f t="shared" si="210"/>
        <v>0</v>
      </c>
      <c r="H836" s="53">
        <f t="shared" si="211"/>
        <v>0</v>
      </c>
      <c r="I836" s="53">
        <f t="shared" si="212"/>
        <v>0</v>
      </c>
      <c r="J836" s="53">
        <f t="shared" si="213"/>
        <v>0</v>
      </c>
      <c r="K836" s="53">
        <f t="shared" si="214"/>
        <v>0</v>
      </c>
      <c r="L836" s="53">
        <f t="shared" si="215"/>
        <v>0</v>
      </c>
      <c r="M836" s="53">
        <f t="shared" ca="1" si="220"/>
        <v>-2.1983915171285819E-2</v>
      </c>
      <c r="N836" s="53">
        <f t="shared" ca="1" si="216"/>
        <v>0</v>
      </c>
      <c r="O836" s="137">
        <f t="shared" ca="1" si="217"/>
        <v>0</v>
      </c>
      <c r="P836" s="53">
        <f t="shared" ca="1" si="218"/>
        <v>0</v>
      </c>
      <c r="Q836" s="53">
        <f t="shared" ca="1" si="219"/>
        <v>0</v>
      </c>
      <c r="R836" s="12">
        <f t="shared" ca="1" si="221"/>
        <v>2.1983915171285819E-2</v>
      </c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</row>
    <row r="837" spans="1:35">
      <c r="A837" s="12"/>
      <c r="B837" s="12"/>
      <c r="C837" s="134"/>
      <c r="D837" s="136">
        <f t="shared" si="209"/>
        <v>0</v>
      </c>
      <c r="E837" s="136">
        <f t="shared" si="209"/>
        <v>0</v>
      </c>
      <c r="F837" s="53">
        <f t="shared" si="210"/>
        <v>0</v>
      </c>
      <c r="G837" s="53">
        <f t="shared" si="210"/>
        <v>0</v>
      </c>
      <c r="H837" s="53">
        <f t="shared" si="211"/>
        <v>0</v>
      </c>
      <c r="I837" s="53">
        <f t="shared" si="212"/>
        <v>0</v>
      </c>
      <c r="J837" s="53">
        <f t="shared" si="213"/>
        <v>0</v>
      </c>
      <c r="K837" s="53">
        <f t="shared" si="214"/>
        <v>0</v>
      </c>
      <c r="L837" s="53">
        <f t="shared" si="215"/>
        <v>0</v>
      </c>
      <c r="M837" s="53">
        <f t="shared" ca="1" si="220"/>
        <v>-2.1983915171285819E-2</v>
      </c>
      <c r="N837" s="53">
        <f t="shared" ca="1" si="216"/>
        <v>0</v>
      </c>
      <c r="O837" s="137">
        <f t="shared" ca="1" si="217"/>
        <v>0</v>
      </c>
      <c r="P837" s="53">
        <f t="shared" ca="1" si="218"/>
        <v>0</v>
      </c>
      <c r="Q837" s="53">
        <f t="shared" ca="1" si="219"/>
        <v>0</v>
      </c>
      <c r="R837" s="12">
        <f t="shared" ca="1" si="221"/>
        <v>2.1983915171285819E-2</v>
      </c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</row>
    <row r="838" spans="1:35">
      <c r="A838" s="12"/>
      <c r="B838" s="12"/>
      <c r="C838" s="134"/>
      <c r="D838" s="136">
        <f t="shared" si="209"/>
        <v>0</v>
      </c>
      <c r="E838" s="136">
        <f t="shared" si="209"/>
        <v>0</v>
      </c>
      <c r="F838" s="53">
        <f t="shared" si="210"/>
        <v>0</v>
      </c>
      <c r="G838" s="53">
        <f t="shared" si="210"/>
        <v>0</v>
      </c>
      <c r="H838" s="53">
        <f t="shared" si="211"/>
        <v>0</v>
      </c>
      <c r="I838" s="53">
        <f t="shared" si="212"/>
        <v>0</v>
      </c>
      <c r="J838" s="53">
        <f t="shared" si="213"/>
        <v>0</v>
      </c>
      <c r="K838" s="53">
        <f t="shared" si="214"/>
        <v>0</v>
      </c>
      <c r="L838" s="53">
        <f t="shared" si="215"/>
        <v>0</v>
      </c>
      <c r="M838" s="53">
        <f t="shared" ca="1" si="220"/>
        <v>-2.1983915171285819E-2</v>
      </c>
      <c r="N838" s="53">
        <f t="shared" ca="1" si="216"/>
        <v>0</v>
      </c>
      <c r="O838" s="137">
        <f t="shared" ca="1" si="217"/>
        <v>0</v>
      </c>
      <c r="P838" s="53">
        <f t="shared" ca="1" si="218"/>
        <v>0</v>
      </c>
      <c r="Q838" s="53">
        <f t="shared" ca="1" si="219"/>
        <v>0</v>
      </c>
      <c r="R838" s="12">
        <f t="shared" ca="1" si="221"/>
        <v>2.1983915171285819E-2</v>
      </c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</row>
    <row r="839" spans="1:35">
      <c r="A839" s="12"/>
      <c r="B839" s="12"/>
      <c r="C839" s="134"/>
      <c r="D839" s="136">
        <f t="shared" si="209"/>
        <v>0</v>
      </c>
      <c r="E839" s="136">
        <f t="shared" si="209"/>
        <v>0</v>
      </c>
      <c r="F839" s="53">
        <f t="shared" si="210"/>
        <v>0</v>
      </c>
      <c r="G839" s="53">
        <f t="shared" si="210"/>
        <v>0</v>
      </c>
      <c r="H839" s="53">
        <f t="shared" si="211"/>
        <v>0</v>
      </c>
      <c r="I839" s="53">
        <f t="shared" si="212"/>
        <v>0</v>
      </c>
      <c r="J839" s="53">
        <f t="shared" si="213"/>
        <v>0</v>
      </c>
      <c r="K839" s="53">
        <f t="shared" si="214"/>
        <v>0</v>
      </c>
      <c r="L839" s="53">
        <f t="shared" si="215"/>
        <v>0</v>
      </c>
      <c r="M839" s="53">
        <f t="shared" ca="1" si="220"/>
        <v>-2.1983915171285819E-2</v>
      </c>
      <c r="N839" s="53">
        <f t="shared" ca="1" si="216"/>
        <v>0</v>
      </c>
      <c r="O839" s="137">
        <f t="shared" ca="1" si="217"/>
        <v>0</v>
      </c>
      <c r="P839" s="53">
        <f t="shared" ca="1" si="218"/>
        <v>0</v>
      </c>
      <c r="Q839" s="53">
        <f t="shared" ca="1" si="219"/>
        <v>0</v>
      </c>
      <c r="R839" s="12">
        <f t="shared" ca="1" si="221"/>
        <v>2.1983915171285819E-2</v>
      </c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</row>
    <row r="840" spans="1:35">
      <c r="A840" s="12"/>
      <c r="B840" s="12"/>
      <c r="C840" s="134"/>
      <c r="D840" s="136">
        <f t="shared" si="209"/>
        <v>0</v>
      </c>
      <c r="E840" s="136">
        <f t="shared" si="209"/>
        <v>0</v>
      </c>
      <c r="F840" s="53">
        <f t="shared" si="210"/>
        <v>0</v>
      </c>
      <c r="G840" s="53">
        <f t="shared" si="210"/>
        <v>0</v>
      </c>
      <c r="H840" s="53">
        <f t="shared" si="211"/>
        <v>0</v>
      </c>
      <c r="I840" s="53">
        <f t="shared" si="212"/>
        <v>0</v>
      </c>
      <c r="J840" s="53">
        <f t="shared" si="213"/>
        <v>0</v>
      </c>
      <c r="K840" s="53">
        <f t="shared" si="214"/>
        <v>0</v>
      </c>
      <c r="L840" s="53">
        <f t="shared" si="215"/>
        <v>0</v>
      </c>
      <c r="M840" s="53">
        <f t="shared" ca="1" si="220"/>
        <v>-2.1983915171285819E-2</v>
      </c>
      <c r="N840" s="53">
        <f t="shared" ca="1" si="216"/>
        <v>0</v>
      </c>
      <c r="O840" s="137">
        <f t="shared" ca="1" si="217"/>
        <v>0</v>
      </c>
      <c r="P840" s="53">
        <f t="shared" ca="1" si="218"/>
        <v>0</v>
      </c>
      <c r="Q840" s="53">
        <f t="shared" ca="1" si="219"/>
        <v>0</v>
      </c>
      <c r="R840" s="12">
        <f t="shared" ca="1" si="221"/>
        <v>2.1983915171285819E-2</v>
      </c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</row>
    <row r="841" spans="1:35">
      <c r="A841" s="12"/>
      <c r="B841" s="12"/>
      <c r="C841" s="134"/>
      <c r="D841" s="136">
        <f t="shared" si="209"/>
        <v>0</v>
      </c>
      <c r="E841" s="136">
        <f t="shared" si="209"/>
        <v>0</v>
      </c>
      <c r="F841" s="53">
        <f t="shared" si="210"/>
        <v>0</v>
      </c>
      <c r="G841" s="53">
        <f t="shared" si="210"/>
        <v>0</v>
      </c>
      <c r="H841" s="53">
        <f t="shared" si="211"/>
        <v>0</v>
      </c>
      <c r="I841" s="53">
        <f t="shared" si="212"/>
        <v>0</v>
      </c>
      <c r="J841" s="53">
        <f t="shared" si="213"/>
        <v>0</v>
      </c>
      <c r="K841" s="53">
        <f t="shared" si="214"/>
        <v>0</v>
      </c>
      <c r="L841" s="53">
        <f t="shared" si="215"/>
        <v>0</v>
      </c>
      <c r="M841" s="53">
        <f t="shared" ca="1" si="220"/>
        <v>-2.1983915171285819E-2</v>
      </c>
      <c r="N841" s="53">
        <f t="shared" ca="1" si="216"/>
        <v>0</v>
      </c>
      <c r="O841" s="137">
        <f t="shared" ca="1" si="217"/>
        <v>0</v>
      </c>
      <c r="P841" s="53">
        <f t="shared" ca="1" si="218"/>
        <v>0</v>
      </c>
      <c r="Q841" s="53">
        <f t="shared" ca="1" si="219"/>
        <v>0</v>
      </c>
      <c r="R841" s="12">
        <f t="shared" ca="1" si="221"/>
        <v>2.1983915171285819E-2</v>
      </c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</row>
    <row r="842" spans="1:35">
      <c r="A842" s="12"/>
      <c r="B842" s="12"/>
      <c r="C842" s="134"/>
      <c r="D842" s="136">
        <f t="shared" si="209"/>
        <v>0</v>
      </c>
      <c r="E842" s="136">
        <f t="shared" si="209"/>
        <v>0</v>
      </c>
      <c r="F842" s="53">
        <f t="shared" si="210"/>
        <v>0</v>
      </c>
      <c r="G842" s="53">
        <f t="shared" si="210"/>
        <v>0</v>
      </c>
      <c r="H842" s="53">
        <f t="shared" si="211"/>
        <v>0</v>
      </c>
      <c r="I842" s="53">
        <f t="shared" si="212"/>
        <v>0</v>
      </c>
      <c r="J842" s="53">
        <f t="shared" si="213"/>
        <v>0</v>
      </c>
      <c r="K842" s="53">
        <f t="shared" si="214"/>
        <v>0</v>
      </c>
      <c r="L842" s="53">
        <f t="shared" si="215"/>
        <v>0</v>
      </c>
      <c r="M842" s="53">
        <f t="shared" ca="1" si="220"/>
        <v>-2.1983915171285819E-2</v>
      </c>
      <c r="N842" s="53">
        <f t="shared" ca="1" si="216"/>
        <v>0</v>
      </c>
      <c r="O842" s="137">
        <f t="shared" ca="1" si="217"/>
        <v>0</v>
      </c>
      <c r="P842" s="53">
        <f t="shared" ca="1" si="218"/>
        <v>0</v>
      </c>
      <c r="Q842" s="53">
        <f t="shared" ca="1" si="219"/>
        <v>0</v>
      </c>
      <c r="R842" s="12">
        <f t="shared" ca="1" si="221"/>
        <v>2.1983915171285819E-2</v>
      </c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</row>
    <row r="843" spans="1:35">
      <c r="A843" s="12"/>
      <c r="B843" s="12"/>
      <c r="C843" s="134"/>
      <c r="D843" s="136">
        <f t="shared" si="209"/>
        <v>0</v>
      </c>
      <c r="E843" s="136">
        <f t="shared" si="209"/>
        <v>0</v>
      </c>
      <c r="F843" s="53">
        <f t="shared" si="210"/>
        <v>0</v>
      </c>
      <c r="G843" s="53">
        <f t="shared" si="210"/>
        <v>0</v>
      </c>
      <c r="H843" s="53">
        <f t="shared" si="211"/>
        <v>0</v>
      </c>
      <c r="I843" s="53">
        <f t="shared" si="212"/>
        <v>0</v>
      </c>
      <c r="J843" s="53">
        <f t="shared" si="213"/>
        <v>0</v>
      </c>
      <c r="K843" s="53">
        <f t="shared" si="214"/>
        <v>0</v>
      </c>
      <c r="L843" s="53">
        <f t="shared" si="215"/>
        <v>0</v>
      </c>
      <c r="M843" s="53">
        <f t="shared" ca="1" si="220"/>
        <v>-2.1983915171285819E-2</v>
      </c>
      <c r="N843" s="53">
        <f t="shared" ca="1" si="216"/>
        <v>0</v>
      </c>
      <c r="O843" s="137">
        <f t="shared" ca="1" si="217"/>
        <v>0</v>
      </c>
      <c r="P843" s="53">
        <f t="shared" ca="1" si="218"/>
        <v>0</v>
      </c>
      <c r="Q843" s="53">
        <f t="shared" ca="1" si="219"/>
        <v>0</v>
      </c>
      <c r="R843" s="12">
        <f t="shared" ca="1" si="221"/>
        <v>2.1983915171285819E-2</v>
      </c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</row>
    <row r="844" spans="1:35">
      <c r="A844" s="12"/>
      <c r="B844" s="12"/>
      <c r="C844" s="134"/>
      <c r="D844" s="136">
        <f t="shared" si="209"/>
        <v>0</v>
      </c>
      <c r="E844" s="136">
        <f t="shared" si="209"/>
        <v>0</v>
      </c>
      <c r="F844" s="53">
        <f t="shared" si="210"/>
        <v>0</v>
      </c>
      <c r="G844" s="53">
        <f t="shared" si="210"/>
        <v>0</v>
      </c>
      <c r="H844" s="53">
        <f t="shared" si="211"/>
        <v>0</v>
      </c>
      <c r="I844" s="53">
        <f t="shared" si="212"/>
        <v>0</v>
      </c>
      <c r="J844" s="53">
        <f t="shared" si="213"/>
        <v>0</v>
      </c>
      <c r="K844" s="53">
        <f t="shared" si="214"/>
        <v>0</v>
      </c>
      <c r="L844" s="53">
        <f t="shared" si="215"/>
        <v>0</v>
      </c>
      <c r="M844" s="53">
        <f t="shared" ca="1" si="220"/>
        <v>-2.1983915171285819E-2</v>
      </c>
      <c r="N844" s="53">
        <f t="shared" ca="1" si="216"/>
        <v>0</v>
      </c>
      <c r="O844" s="137">
        <f t="shared" ca="1" si="217"/>
        <v>0</v>
      </c>
      <c r="P844" s="53">
        <f t="shared" ca="1" si="218"/>
        <v>0</v>
      </c>
      <c r="Q844" s="53">
        <f t="shared" ca="1" si="219"/>
        <v>0</v>
      </c>
      <c r="R844" s="12">
        <f t="shared" ca="1" si="221"/>
        <v>2.1983915171285819E-2</v>
      </c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</row>
    <row r="845" spans="1:35">
      <c r="A845" s="12"/>
      <c r="B845" s="12"/>
      <c r="C845" s="134"/>
      <c r="D845" s="136">
        <f t="shared" ref="D845:E908" si="222">A845/A$18</f>
        <v>0</v>
      </c>
      <c r="E845" s="136">
        <f t="shared" si="222"/>
        <v>0</v>
      </c>
      <c r="F845" s="53">
        <f t="shared" ref="F845:G908" si="223">$C845*D845</f>
        <v>0</v>
      </c>
      <c r="G845" s="53">
        <f t="shared" si="223"/>
        <v>0</v>
      </c>
      <c r="H845" s="53">
        <f t="shared" si="211"/>
        <v>0</v>
      </c>
      <c r="I845" s="53">
        <f t="shared" si="212"/>
        <v>0</v>
      </c>
      <c r="J845" s="53">
        <f t="shared" si="213"/>
        <v>0</v>
      </c>
      <c r="K845" s="53">
        <f t="shared" si="214"/>
        <v>0</v>
      </c>
      <c r="L845" s="53">
        <f t="shared" si="215"/>
        <v>0</v>
      </c>
      <c r="M845" s="53">
        <f t="shared" ca="1" si="220"/>
        <v>-2.1983915171285819E-2</v>
      </c>
      <c r="N845" s="53">
        <f t="shared" ca="1" si="216"/>
        <v>0</v>
      </c>
      <c r="O845" s="137">
        <f t="shared" ca="1" si="217"/>
        <v>0</v>
      </c>
      <c r="P845" s="53">
        <f t="shared" ca="1" si="218"/>
        <v>0</v>
      </c>
      <c r="Q845" s="53">
        <f t="shared" ca="1" si="219"/>
        <v>0</v>
      </c>
      <c r="R845" s="12">
        <f t="shared" ca="1" si="221"/>
        <v>2.1983915171285819E-2</v>
      </c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</row>
    <row r="846" spans="1:35">
      <c r="A846" s="12"/>
      <c r="B846" s="12"/>
      <c r="C846" s="134"/>
      <c r="D846" s="136">
        <f t="shared" si="222"/>
        <v>0</v>
      </c>
      <c r="E846" s="136">
        <f t="shared" si="222"/>
        <v>0</v>
      </c>
      <c r="F846" s="53">
        <f t="shared" si="223"/>
        <v>0</v>
      </c>
      <c r="G846" s="53">
        <f t="shared" si="223"/>
        <v>0</v>
      </c>
      <c r="H846" s="53">
        <f t="shared" ref="H846:H909" si="224">C846*D846*D846</f>
        <v>0</v>
      </c>
      <c r="I846" s="53">
        <f t="shared" ref="I846:I909" si="225">C846*D846*D846*D846</f>
        <v>0</v>
      </c>
      <c r="J846" s="53">
        <f t="shared" ref="J846:J909" si="226">C846*D846*D846*D846*D846</f>
        <v>0</v>
      </c>
      <c r="K846" s="53">
        <f t="shared" ref="K846:K909" si="227">C846*E846*D846</f>
        <v>0</v>
      </c>
      <c r="L846" s="53">
        <f t="shared" ref="L846:L909" si="228">C846*E846*D846*D846</f>
        <v>0</v>
      </c>
      <c r="M846" s="53">
        <f t="shared" ca="1" si="220"/>
        <v>-2.1983915171285819E-2</v>
      </c>
      <c r="N846" s="53">
        <f t="shared" ref="N846:N909" ca="1" si="229">C846*(M846-E846)^2</f>
        <v>0</v>
      </c>
      <c r="O846" s="137">
        <f t="shared" ref="O846:O909" ca="1" si="230">(C846*O$1-O$2*F846+O$3*H846)^2</f>
        <v>0</v>
      </c>
      <c r="P846" s="53">
        <f t="shared" ref="P846:P909" ca="1" si="231">(-C846*O$2+O$4*F846-O$5*H846)^2</f>
        <v>0</v>
      </c>
      <c r="Q846" s="53">
        <f t="shared" ref="Q846:Q909" ca="1" si="232">+(C846*O$3-F846*O$5+H846*O$6)^2</f>
        <v>0</v>
      </c>
      <c r="R846" s="12">
        <f t="shared" ca="1" si="221"/>
        <v>2.1983915171285819E-2</v>
      </c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</row>
    <row r="847" spans="1:35">
      <c r="A847" s="12"/>
      <c r="B847" s="12"/>
      <c r="C847" s="134"/>
      <c r="D847" s="136">
        <f t="shared" si="222"/>
        <v>0</v>
      </c>
      <c r="E847" s="136">
        <f t="shared" si="222"/>
        <v>0</v>
      </c>
      <c r="F847" s="53">
        <f t="shared" si="223"/>
        <v>0</v>
      </c>
      <c r="G847" s="53">
        <f t="shared" si="223"/>
        <v>0</v>
      </c>
      <c r="H847" s="53">
        <f t="shared" si="224"/>
        <v>0</v>
      </c>
      <c r="I847" s="53">
        <f t="shared" si="225"/>
        <v>0</v>
      </c>
      <c r="J847" s="53">
        <f t="shared" si="226"/>
        <v>0</v>
      </c>
      <c r="K847" s="53">
        <f t="shared" si="227"/>
        <v>0</v>
      </c>
      <c r="L847" s="53">
        <f t="shared" si="228"/>
        <v>0</v>
      </c>
      <c r="M847" s="53">
        <f t="shared" ca="1" si="220"/>
        <v>-2.1983915171285819E-2</v>
      </c>
      <c r="N847" s="53">
        <f t="shared" ca="1" si="229"/>
        <v>0</v>
      </c>
      <c r="O847" s="137">
        <f t="shared" ca="1" si="230"/>
        <v>0</v>
      </c>
      <c r="P847" s="53">
        <f t="shared" ca="1" si="231"/>
        <v>0</v>
      </c>
      <c r="Q847" s="53">
        <f t="shared" ca="1" si="232"/>
        <v>0</v>
      </c>
      <c r="R847" s="12">
        <f t="shared" ca="1" si="221"/>
        <v>2.1983915171285819E-2</v>
      </c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</row>
    <row r="848" spans="1:35">
      <c r="A848" s="12"/>
      <c r="B848" s="12"/>
      <c r="C848" s="134"/>
      <c r="D848" s="136">
        <f t="shared" si="222"/>
        <v>0</v>
      </c>
      <c r="E848" s="136">
        <f t="shared" si="222"/>
        <v>0</v>
      </c>
      <c r="F848" s="53">
        <f t="shared" si="223"/>
        <v>0</v>
      </c>
      <c r="G848" s="53">
        <f t="shared" si="223"/>
        <v>0</v>
      </c>
      <c r="H848" s="53">
        <f t="shared" si="224"/>
        <v>0</v>
      </c>
      <c r="I848" s="53">
        <f t="shared" si="225"/>
        <v>0</v>
      </c>
      <c r="J848" s="53">
        <f t="shared" si="226"/>
        <v>0</v>
      </c>
      <c r="K848" s="53">
        <f t="shared" si="227"/>
        <v>0</v>
      </c>
      <c r="L848" s="53">
        <f t="shared" si="228"/>
        <v>0</v>
      </c>
      <c r="M848" s="53">
        <f t="shared" ca="1" si="220"/>
        <v>-2.1983915171285819E-2</v>
      </c>
      <c r="N848" s="53">
        <f t="shared" ca="1" si="229"/>
        <v>0</v>
      </c>
      <c r="O848" s="137">
        <f t="shared" ca="1" si="230"/>
        <v>0</v>
      </c>
      <c r="P848" s="53">
        <f t="shared" ca="1" si="231"/>
        <v>0</v>
      </c>
      <c r="Q848" s="53">
        <f t="shared" ca="1" si="232"/>
        <v>0</v>
      </c>
      <c r="R848" s="12">
        <f t="shared" ca="1" si="221"/>
        <v>2.1983915171285819E-2</v>
      </c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</row>
    <row r="849" spans="1:35">
      <c r="A849" s="12"/>
      <c r="B849" s="12"/>
      <c r="C849" s="134"/>
      <c r="D849" s="136">
        <f t="shared" si="222"/>
        <v>0</v>
      </c>
      <c r="E849" s="136">
        <f t="shared" si="222"/>
        <v>0</v>
      </c>
      <c r="F849" s="53">
        <f t="shared" si="223"/>
        <v>0</v>
      </c>
      <c r="G849" s="53">
        <f t="shared" si="223"/>
        <v>0</v>
      </c>
      <c r="H849" s="53">
        <f t="shared" si="224"/>
        <v>0</v>
      </c>
      <c r="I849" s="53">
        <f t="shared" si="225"/>
        <v>0</v>
      </c>
      <c r="J849" s="53">
        <f t="shared" si="226"/>
        <v>0</v>
      </c>
      <c r="K849" s="53">
        <f t="shared" si="227"/>
        <v>0</v>
      </c>
      <c r="L849" s="53">
        <f t="shared" si="228"/>
        <v>0</v>
      </c>
      <c r="M849" s="53">
        <f t="shared" ca="1" si="220"/>
        <v>-2.1983915171285819E-2</v>
      </c>
      <c r="N849" s="53">
        <f t="shared" ca="1" si="229"/>
        <v>0</v>
      </c>
      <c r="O849" s="137">
        <f t="shared" ca="1" si="230"/>
        <v>0</v>
      </c>
      <c r="P849" s="53">
        <f t="shared" ca="1" si="231"/>
        <v>0</v>
      </c>
      <c r="Q849" s="53">
        <f t="shared" ca="1" si="232"/>
        <v>0</v>
      </c>
      <c r="R849" s="12">
        <f t="shared" ca="1" si="221"/>
        <v>2.1983915171285819E-2</v>
      </c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</row>
    <row r="850" spans="1:35">
      <c r="A850" s="12"/>
      <c r="B850" s="12"/>
      <c r="C850" s="134"/>
      <c r="D850" s="136">
        <f t="shared" si="222"/>
        <v>0</v>
      </c>
      <c r="E850" s="136">
        <f t="shared" si="222"/>
        <v>0</v>
      </c>
      <c r="F850" s="53">
        <f t="shared" si="223"/>
        <v>0</v>
      </c>
      <c r="G850" s="53">
        <f t="shared" si="223"/>
        <v>0</v>
      </c>
      <c r="H850" s="53">
        <f t="shared" si="224"/>
        <v>0</v>
      </c>
      <c r="I850" s="53">
        <f t="shared" si="225"/>
        <v>0</v>
      </c>
      <c r="J850" s="53">
        <f t="shared" si="226"/>
        <v>0</v>
      </c>
      <c r="K850" s="53">
        <f t="shared" si="227"/>
        <v>0</v>
      </c>
      <c r="L850" s="53">
        <f t="shared" si="228"/>
        <v>0</v>
      </c>
      <c r="M850" s="53">
        <f t="shared" ca="1" si="220"/>
        <v>-2.1983915171285819E-2</v>
      </c>
      <c r="N850" s="53">
        <f t="shared" ca="1" si="229"/>
        <v>0</v>
      </c>
      <c r="O850" s="137">
        <f t="shared" ca="1" si="230"/>
        <v>0</v>
      </c>
      <c r="P850" s="53">
        <f t="shared" ca="1" si="231"/>
        <v>0</v>
      </c>
      <c r="Q850" s="53">
        <f t="shared" ca="1" si="232"/>
        <v>0</v>
      </c>
      <c r="R850" s="12">
        <f t="shared" ca="1" si="221"/>
        <v>2.1983915171285819E-2</v>
      </c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</row>
    <row r="851" spans="1:35">
      <c r="A851" s="12"/>
      <c r="B851" s="12"/>
      <c r="C851" s="134"/>
      <c r="D851" s="136">
        <f t="shared" si="222"/>
        <v>0</v>
      </c>
      <c r="E851" s="136">
        <f t="shared" si="222"/>
        <v>0</v>
      </c>
      <c r="F851" s="53">
        <f t="shared" si="223"/>
        <v>0</v>
      </c>
      <c r="G851" s="53">
        <f t="shared" si="223"/>
        <v>0</v>
      </c>
      <c r="H851" s="53">
        <f t="shared" si="224"/>
        <v>0</v>
      </c>
      <c r="I851" s="53">
        <f t="shared" si="225"/>
        <v>0</v>
      </c>
      <c r="J851" s="53">
        <f t="shared" si="226"/>
        <v>0</v>
      </c>
      <c r="K851" s="53">
        <f t="shared" si="227"/>
        <v>0</v>
      </c>
      <c r="L851" s="53">
        <f t="shared" si="228"/>
        <v>0</v>
      </c>
      <c r="M851" s="53">
        <f t="shared" ref="M851:M914" ca="1" si="233">+E$4+E$5*D851+E$6*D851^2</f>
        <v>-2.1983915171285819E-2</v>
      </c>
      <c r="N851" s="53">
        <f t="shared" ca="1" si="229"/>
        <v>0</v>
      </c>
      <c r="O851" s="137">
        <f t="shared" ca="1" si="230"/>
        <v>0</v>
      </c>
      <c r="P851" s="53">
        <f t="shared" ca="1" si="231"/>
        <v>0</v>
      </c>
      <c r="Q851" s="53">
        <f t="shared" ca="1" si="232"/>
        <v>0</v>
      </c>
      <c r="R851" s="12">
        <f t="shared" ref="R851:R914" ca="1" si="234">+E851-M851</f>
        <v>2.1983915171285819E-2</v>
      </c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</row>
    <row r="852" spans="1:35">
      <c r="A852" s="12"/>
      <c r="B852" s="12"/>
      <c r="C852" s="134"/>
      <c r="D852" s="136">
        <f t="shared" si="222"/>
        <v>0</v>
      </c>
      <c r="E852" s="136">
        <f t="shared" si="222"/>
        <v>0</v>
      </c>
      <c r="F852" s="53">
        <f t="shared" si="223"/>
        <v>0</v>
      </c>
      <c r="G852" s="53">
        <f t="shared" si="223"/>
        <v>0</v>
      </c>
      <c r="H852" s="53">
        <f t="shared" si="224"/>
        <v>0</v>
      </c>
      <c r="I852" s="53">
        <f t="shared" si="225"/>
        <v>0</v>
      </c>
      <c r="J852" s="53">
        <f t="shared" si="226"/>
        <v>0</v>
      </c>
      <c r="K852" s="53">
        <f t="shared" si="227"/>
        <v>0</v>
      </c>
      <c r="L852" s="53">
        <f t="shared" si="228"/>
        <v>0</v>
      </c>
      <c r="M852" s="53">
        <f t="shared" ca="1" si="233"/>
        <v>-2.1983915171285819E-2</v>
      </c>
      <c r="N852" s="53">
        <f t="shared" ca="1" si="229"/>
        <v>0</v>
      </c>
      <c r="O852" s="137">
        <f t="shared" ca="1" si="230"/>
        <v>0</v>
      </c>
      <c r="P852" s="53">
        <f t="shared" ca="1" si="231"/>
        <v>0</v>
      </c>
      <c r="Q852" s="53">
        <f t="shared" ca="1" si="232"/>
        <v>0</v>
      </c>
      <c r="R852" s="12">
        <f t="shared" ca="1" si="234"/>
        <v>2.1983915171285819E-2</v>
      </c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</row>
    <row r="853" spans="1:35">
      <c r="A853" s="12"/>
      <c r="B853" s="12"/>
      <c r="C853" s="134"/>
      <c r="D853" s="136">
        <f t="shared" si="222"/>
        <v>0</v>
      </c>
      <c r="E853" s="136">
        <f t="shared" si="222"/>
        <v>0</v>
      </c>
      <c r="F853" s="53">
        <f t="shared" si="223"/>
        <v>0</v>
      </c>
      <c r="G853" s="53">
        <f t="shared" si="223"/>
        <v>0</v>
      </c>
      <c r="H853" s="53">
        <f t="shared" si="224"/>
        <v>0</v>
      </c>
      <c r="I853" s="53">
        <f t="shared" si="225"/>
        <v>0</v>
      </c>
      <c r="J853" s="53">
        <f t="shared" si="226"/>
        <v>0</v>
      </c>
      <c r="K853" s="53">
        <f t="shared" si="227"/>
        <v>0</v>
      </c>
      <c r="L853" s="53">
        <f t="shared" si="228"/>
        <v>0</v>
      </c>
      <c r="M853" s="53">
        <f t="shared" ca="1" si="233"/>
        <v>-2.1983915171285819E-2</v>
      </c>
      <c r="N853" s="53">
        <f t="shared" ca="1" si="229"/>
        <v>0</v>
      </c>
      <c r="O853" s="137">
        <f t="shared" ca="1" si="230"/>
        <v>0</v>
      </c>
      <c r="P853" s="53">
        <f t="shared" ca="1" si="231"/>
        <v>0</v>
      </c>
      <c r="Q853" s="53">
        <f t="shared" ca="1" si="232"/>
        <v>0</v>
      </c>
      <c r="R853" s="12">
        <f t="shared" ca="1" si="234"/>
        <v>2.1983915171285819E-2</v>
      </c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</row>
    <row r="854" spans="1:35">
      <c r="A854" s="12"/>
      <c r="B854" s="12"/>
      <c r="C854" s="134"/>
      <c r="D854" s="136">
        <f t="shared" si="222"/>
        <v>0</v>
      </c>
      <c r="E854" s="136">
        <f t="shared" si="222"/>
        <v>0</v>
      </c>
      <c r="F854" s="53">
        <f t="shared" si="223"/>
        <v>0</v>
      </c>
      <c r="G854" s="53">
        <f t="shared" si="223"/>
        <v>0</v>
      </c>
      <c r="H854" s="53">
        <f t="shared" si="224"/>
        <v>0</v>
      </c>
      <c r="I854" s="53">
        <f t="shared" si="225"/>
        <v>0</v>
      </c>
      <c r="J854" s="53">
        <f t="shared" si="226"/>
        <v>0</v>
      </c>
      <c r="K854" s="53">
        <f t="shared" si="227"/>
        <v>0</v>
      </c>
      <c r="L854" s="53">
        <f t="shared" si="228"/>
        <v>0</v>
      </c>
      <c r="M854" s="53">
        <f t="shared" ca="1" si="233"/>
        <v>-2.1983915171285819E-2</v>
      </c>
      <c r="N854" s="53">
        <f t="shared" ca="1" si="229"/>
        <v>0</v>
      </c>
      <c r="O854" s="137">
        <f t="shared" ca="1" si="230"/>
        <v>0</v>
      </c>
      <c r="P854" s="53">
        <f t="shared" ca="1" si="231"/>
        <v>0</v>
      </c>
      <c r="Q854" s="53">
        <f t="shared" ca="1" si="232"/>
        <v>0</v>
      </c>
      <c r="R854" s="12">
        <f t="shared" ca="1" si="234"/>
        <v>2.1983915171285819E-2</v>
      </c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</row>
    <row r="855" spans="1:35">
      <c r="A855" s="12"/>
      <c r="B855" s="12"/>
      <c r="C855" s="134"/>
      <c r="D855" s="136">
        <f t="shared" si="222"/>
        <v>0</v>
      </c>
      <c r="E855" s="136">
        <f t="shared" si="222"/>
        <v>0</v>
      </c>
      <c r="F855" s="53">
        <f t="shared" si="223"/>
        <v>0</v>
      </c>
      <c r="G855" s="53">
        <f t="shared" si="223"/>
        <v>0</v>
      </c>
      <c r="H855" s="53">
        <f t="shared" si="224"/>
        <v>0</v>
      </c>
      <c r="I855" s="53">
        <f t="shared" si="225"/>
        <v>0</v>
      </c>
      <c r="J855" s="53">
        <f t="shared" si="226"/>
        <v>0</v>
      </c>
      <c r="K855" s="53">
        <f t="shared" si="227"/>
        <v>0</v>
      </c>
      <c r="L855" s="53">
        <f t="shared" si="228"/>
        <v>0</v>
      </c>
      <c r="M855" s="53">
        <f t="shared" ca="1" si="233"/>
        <v>-2.1983915171285819E-2</v>
      </c>
      <c r="N855" s="53">
        <f t="shared" ca="1" si="229"/>
        <v>0</v>
      </c>
      <c r="O855" s="137">
        <f t="shared" ca="1" si="230"/>
        <v>0</v>
      </c>
      <c r="P855" s="53">
        <f t="shared" ca="1" si="231"/>
        <v>0</v>
      </c>
      <c r="Q855" s="53">
        <f t="shared" ca="1" si="232"/>
        <v>0</v>
      </c>
      <c r="R855" s="12">
        <f t="shared" ca="1" si="234"/>
        <v>2.1983915171285819E-2</v>
      </c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</row>
    <row r="856" spans="1:35">
      <c r="A856" s="12"/>
      <c r="B856" s="12"/>
      <c r="C856" s="134"/>
      <c r="D856" s="136">
        <f t="shared" si="222"/>
        <v>0</v>
      </c>
      <c r="E856" s="136">
        <f t="shared" si="222"/>
        <v>0</v>
      </c>
      <c r="F856" s="53">
        <f t="shared" si="223"/>
        <v>0</v>
      </c>
      <c r="G856" s="53">
        <f t="shared" si="223"/>
        <v>0</v>
      </c>
      <c r="H856" s="53">
        <f t="shared" si="224"/>
        <v>0</v>
      </c>
      <c r="I856" s="53">
        <f t="shared" si="225"/>
        <v>0</v>
      </c>
      <c r="J856" s="53">
        <f t="shared" si="226"/>
        <v>0</v>
      </c>
      <c r="K856" s="53">
        <f t="shared" si="227"/>
        <v>0</v>
      </c>
      <c r="L856" s="53">
        <f t="shared" si="228"/>
        <v>0</v>
      </c>
      <c r="M856" s="53">
        <f t="shared" ca="1" si="233"/>
        <v>-2.1983915171285819E-2</v>
      </c>
      <c r="N856" s="53">
        <f t="shared" ca="1" si="229"/>
        <v>0</v>
      </c>
      <c r="O856" s="137">
        <f t="shared" ca="1" si="230"/>
        <v>0</v>
      </c>
      <c r="P856" s="53">
        <f t="shared" ca="1" si="231"/>
        <v>0</v>
      </c>
      <c r="Q856" s="53">
        <f t="shared" ca="1" si="232"/>
        <v>0</v>
      </c>
      <c r="R856" s="12">
        <f t="shared" ca="1" si="234"/>
        <v>2.1983915171285819E-2</v>
      </c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</row>
    <row r="857" spans="1:35">
      <c r="A857" s="12"/>
      <c r="B857" s="12"/>
      <c r="C857" s="134"/>
      <c r="D857" s="136">
        <f t="shared" si="222"/>
        <v>0</v>
      </c>
      <c r="E857" s="136">
        <f t="shared" si="222"/>
        <v>0</v>
      </c>
      <c r="F857" s="53">
        <f t="shared" si="223"/>
        <v>0</v>
      </c>
      <c r="G857" s="53">
        <f t="shared" si="223"/>
        <v>0</v>
      </c>
      <c r="H857" s="53">
        <f t="shared" si="224"/>
        <v>0</v>
      </c>
      <c r="I857" s="53">
        <f t="shared" si="225"/>
        <v>0</v>
      </c>
      <c r="J857" s="53">
        <f t="shared" si="226"/>
        <v>0</v>
      </c>
      <c r="K857" s="53">
        <f t="shared" si="227"/>
        <v>0</v>
      </c>
      <c r="L857" s="53">
        <f t="shared" si="228"/>
        <v>0</v>
      </c>
      <c r="M857" s="53">
        <f t="shared" ca="1" si="233"/>
        <v>-2.1983915171285819E-2</v>
      </c>
      <c r="N857" s="53">
        <f t="shared" ca="1" si="229"/>
        <v>0</v>
      </c>
      <c r="O857" s="137">
        <f t="shared" ca="1" si="230"/>
        <v>0</v>
      </c>
      <c r="P857" s="53">
        <f t="shared" ca="1" si="231"/>
        <v>0</v>
      </c>
      <c r="Q857" s="53">
        <f t="shared" ca="1" si="232"/>
        <v>0</v>
      </c>
      <c r="R857" s="12">
        <f t="shared" ca="1" si="234"/>
        <v>2.1983915171285819E-2</v>
      </c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</row>
    <row r="858" spans="1:35">
      <c r="A858" s="12"/>
      <c r="B858" s="12"/>
      <c r="C858" s="134"/>
      <c r="D858" s="136">
        <f t="shared" si="222"/>
        <v>0</v>
      </c>
      <c r="E858" s="136">
        <f t="shared" si="222"/>
        <v>0</v>
      </c>
      <c r="F858" s="53">
        <f t="shared" si="223"/>
        <v>0</v>
      </c>
      <c r="G858" s="53">
        <f t="shared" si="223"/>
        <v>0</v>
      </c>
      <c r="H858" s="53">
        <f t="shared" si="224"/>
        <v>0</v>
      </c>
      <c r="I858" s="53">
        <f t="shared" si="225"/>
        <v>0</v>
      </c>
      <c r="J858" s="53">
        <f t="shared" si="226"/>
        <v>0</v>
      </c>
      <c r="K858" s="53">
        <f t="shared" si="227"/>
        <v>0</v>
      </c>
      <c r="L858" s="53">
        <f t="shared" si="228"/>
        <v>0</v>
      </c>
      <c r="M858" s="53">
        <f t="shared" ca="1" si="233"/>
        <v>-2.1983915171285819E-2</v>
      </c>
      <c r="N858" s="53">
        <f t="shared" ca="1" si="229"/>
        <v>0</v>
      </c>
      <c r="O858" s="137">
        <f t="shared" ca="1" si="230"/>
        <v>0</v>
      </c>
      <c r="P858" s="53">
        <f t="shared" ca="1" si="231"/>
        <v>0</v>
      </c>
      <c r="Q858" s="53">
        <f t="shared" ca="1" si="232"/>
        <v>0</v>
      </c>
      <c r="R858" s="12">
        <f t="shared" ca="1" si="234"/>
        <v>2.1983915171285819E-2</v>
      </c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</row>
    <row r="859" spans="1:35">
      <c r="A859" s="12"/>
      <c r="B859" s="12"/>
      <c r="C859" s="134"/>
      <c r="D859" s="136">
        <f t="shared" si="222"/>
        <v>0</v>
      </c>
      <c r="E859" s="136">
        <f t="shared" si="222"/>
        <v>0</v>
      </c>
      <c r="F859" s="53">
        <f t="shared" si="223"/>
        <v>0</v>
      </c>
      <c r="G859" s="53">
        <f t="shared" si="223"/>
        <v>0</v>
      </c>
      <c r="H859" s="53">
        <f t="shared" si="224"/>
        <v>0</v>
      </c>
      <c r="I859" s="53">
        <f t="shared" si="225"/>
        <v>0</v>
      </c>
      <c r="J859" s="53">
        <f t="shared" si="226"/>
        <v>0</v>
      </c>
      <c r="K859" s="53">
        <f t="shared" si="227"/>
        <v>0</v>
      </c>
      <c r="L859" s="53">
        <f t="shared" si="228"/>
        <v>0</v>
      </c>
      <c r="M859" s="53">
        <f t="shared" ca="1" si="233"/>
        <v>-2.1983915171285819E-2</v>
      </c>
      <c r="N859" s="53">
        <f t="shared" ca="1" si="229"/>
        <v>0</v>
      </c>
      <c r="O859" s="137">
        <f t="shared" ca="1" si="230"/>
        <v>0</v>
      </c>
      <c r="P859" s="53">
        <f t="shared" ca="1" si="231"/>
        <v>0</v>
      </c>
      <c r="Q859" s="53">
        <f t="shared" ca="1" si="232"/>
        <v>0</v>
      </c>
      <c r="R859" s="12">
        <f t="shared" ca="1" si="234"/>
        <v>2.1983915171285819E-2</v>
      </c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</row>
    <row r="860" spans="1:35">
      <c r="A860" s="12"/>
      <c r="B860" s="12"/>
      <c r="C860" s="134"/>
      <c r="D860" s="136">
        <f t="shared" si="222"/>
        <v>0</v>
      </c>
      <c r="E860" s="136">
        <f t="shared" si="222"/>
        <v>0</v>
      </c>
      <c r="F860" s="53">
        <f t="shared" si="223"/>
        <v>0</v>
      </c>
      <c r="G860" s="53">
        <f t="shared" si="223"/>
        <v>0</v>
      </c>
      <c r="H860" s="53">
        <f t="shared" si="224"/>
        <v>0</v>
      </c>
      <c r="I860" s="53">
        <f t="shared" si="225"/>
        <v>0</v>
      </c>
      <c r="J860" s="53">
        <f t="shared" si="226"/>
        <v>0</v>
      </c>
      <c r="K860" s="53">
        <f t="shared" si="227"/>
        <v>0</v>
      </c>
      <c r="L860" s="53">
        <f t="shared" si="228"/>
        <v>0</v>
      </c>
      <c r="M860" s="53">
        <f t="shared" ca="1" si="233"/>
        <v>-2.1983915171285819E-2</v>
      </c>
      <c r="N860" s="53">
        <f t="shared" ca="1" si="229"/>
        <v>0</v>
      </c>
      <c r="O860" s="137">
        <f t="shared" ca="1" si="230"/>
        <v>0</v>
      </c>
      <c r="P860" s="53">
        <f t="shared" ca="1" si="231"/>
        <v>0</v>
      </c>
      <c r="Q860" s="53">
        <f t="shared" ca="1" si="232"/>
        <v>0</v>
      </c>
      <c r="R860" s="12">
        <f t="shared" ca="1" si="234"/>
        <v>2.1983915171285819E-2</v>
      </c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</row>
    <row r="861" spans="1:35">
      <c r="A861" s="12"/>
      <c r="B861" s="12"/>
      <c r="C861" s="134"/>
      <c r="D861" s="136">
        <f t="shared" si="222"/>
        <v>0</v>
      </c>
      <c r="E861" s="136">
        <f t="shared" si="222"/>
        <v>0</v>
      </c>
      <c r="F861" s="53">
        <f t="shared" si="223"/>
        <v>0</v>
      </c>
      <c r="G861" s="53">
        <f t="shared" si="223"/>
        <v>0</v>
      </c>
      <c r="H861" s="53">
        <f t="shared" si="224"/>
        <v>0</v>
      </c>
      <c r="I861" s="53">
        <f t="shared" si="225"/>
        <v>0</v>
      </c>
      <c r="J861" s="53">
        <f t="shared" si="226"/>
        <v>0</v>
      </c>
      <c r="K861" s="53">
        <f t="shared" si="227"/>
        <v>0</v>
      </c>
      <c r="L861" s="53">
        <f t="shared" si="228"/>
        <v>0</v>
      </c>
      <c r="M861" s="53">
        <f t="shared" ca="1" si="233"/>
        <v>-2.1983915171285819E-2</v>
      </c>
      <c r="N861" s="53">
        <f t="shared" ca="1" si="229"/>
        <v>0</v>
      </c>
      <c r="O861" s="137">
        <f t="shared" ca="1" si="230"/>
        <v>0</v>
      </c>
      <c r="P861" s="53">
        <f t="shared" ca="1" si="231"/>
        <v>0</v>
      </c>
      <c r="Q861" s="53">
        <f t="shared" ca="1" si="232"/>
        <v>0</v>
      </c>
      <c r="R861" s="12">
        <f t="shared" ca="1" si="234"/>
        <v>2.1983915171285819E-2</v>
      </c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</row>
    <row r="862" spans="1:35">
      <c r="A862" s="12"/>
      <c r="B862" s="12"/>
      <c r="C862" s="134"/>
      <c r="D862" s="136">
        <f t="shared" si="222"/>
        <v>0</v>
      </c>
      <c r="E862" s="136">
        <f t="shared" si="222"/>
        <v>0</v>
      </c>
      <c r="F862" s="53">
        <f t="shared" si="223"/>
        <v>0</v>
      </c>
      <c r="G862" s="53">
        <f t="shared" si="223"/>
        <v>0</v>
      </c>
      <c r="H862" s="53">
        <f t="shared" si="224"/>
        <v>0</v>
      </c>
      <c r="I862" s="53">
        <f t="shared" si="225"/>
        <v>0</v>
      </c>
      <c r="J862" s="53">
        <f t="shared" si="226"/>
        <v>0</v>
      </c>
      <c r="K862" s="53">
        <f t="shared" si="227"/>
        <v>0</v>
      </c>
      <c r="L862" s="53">
        <f t="shared" si="228"/>
        <v>0</v>
      </c>
      <c r="M862" s="53">
        <f t="shared" ca="1" si="233"/>
        <v>-2.1983915171285819E-2</v>
      </c>
      <c r="N862" s="53">
        <f t="shared" ca="1" si="229"/>
        <v>0</v>
      </c>
      <c r="O862" s="137">
        <f t="shared" ca="1" si="230"/>
        <v>0</v>
      </c>
      <c r="P862" s="53">
        <f t="shared" ca="1" si="231"/>
        <v>0</v>
      </c>
      <c r="Q862" s="53">
        <f t="shared" ca="1" si="232"/>
        <v>0</v>
      </c>
      <c r="R862" s="12">
        <f t="shared" ca="1" si="234"/>
        <v>2.1983915171285819E-2</v>
      </c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</row>
    <row r="863" spans="1:35">
      <c r="A863" s="12"/>
      <c r="B863" s="12"/>
      <c r="C863" s="134"/>
      <c r="D863" s="136">
        <f t="shared" si="222"/>
        <v>0</v>
      </c>
      <c r="E863" s="136">
        <f t="shared" si="222"/>
        <v>0</v>
      </c>
      <c r="F863" s="53">
        <f t="shared" si="223"/>
        <v>0</v>
      </c>
      <c r="G863" s="53">
        <f t="shared" si="223"/>
        <v>0</v>
      </c>
      <c r="H863" s="53">
        <f t="shared" si="224"/>
        <v>0</v>
      </c>
      <c r="I863" s="53">
        <f t="shared" si="225"/>
        <v>0</v>
      </c>
      <c r="J863" s="53">
        <f t="shared" si="226"/>
        <v>0</v>
      </c>
      <c r="K863" s="53">
        <f t="shared" si="227"/>
        <v>0</v>
      </c>
      <c r="L863" s="53">
        <f t="shared" si="228"/>
        <v>0</v>
      </c>
      <c r="M863" s="53">
        <f t="shared" ca="1" si="233"/>
        <v>-2.1983915171285819E-2</v>
      </c>
      <c r="N863" s="53">
        <f t="shared" ca="1" si="229"/>
        <v>0</v>
      </c>
      <c r="O863" s="137">
        <f t="shared" ca="1" si="230"/>
        <v>0</v>
      </c>
      <c r="P863" s="53">
        <f t="shared" ca="1" si="231"/>
        <v>0</v>
      </c>
      <c r="Q863" s="53">
        <f t="shared" ca="1" si="232"/>
        <v>0</v>
      </c>
      <c r="R863" s="12">
        <f t="shared" ca="1" si="234"/>
        <v>2.1983915171285819E-2</v>
      </c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</row>
    <row r="864" spans="1:35">
      <c r="A864" s="12"/>
      <c r="B864" s="12"/>
      <c r="C864" s="134"/>
      <c r="D864" s="136">
        <f t="shared" si="222"/>
        <v>0</v>
      </c>
      <c r="E864" s="136">
        <f t="shared" si="222"/>
        <v>0</v>
      </c>
      <c r="F864" s="53">
        <f t="shared" si="223"/>
        <v>0</v>
      </c>
      <c r="G864" s="53">
        <f t="shared" si="223"/>
        <v>0</v>
      </c>
      <c r="H864" s="53">
        <f t="shared" si="224"/>
        <v>0</v>
      </c>
      <c r="I864" s="53">
        <f t="shared" si="225"/>
        <v>0</v>
      </c>
      <c r="J864" s="53">
        <f t="shared" si="226"/>
        <v>0</v>
      </c>
      <c r="K864" s="53">
        <f t="shared" si="227"/>
        <v>0</v>
      </c>
      <c r="L864" s="53">
        <f t="shared" si="228"/>
        <v>0</v>
      </c>
      <c r="M864" s="53">
        <f t="shared" ca="1" si="233"/>
        <v>-2.1983915171285819E-2</v>
      </c>
      <c r="N864" s="53">
        <f t="shared" ca="1" si="229"/>
        <v>0</v>
      </c>
      <c r="O864" s="137">
        <f t="shared" ca="1" si="230"/>
        <v>0</v>
      </c>
      <c r="P864" s="53">
        <f t="shared" ca="1" si="231"/>
        <v>0</v>
      </c>
      <c r="Q864" s="53">
        <f t="shared" ca="1" si="232"/>
        <v>0</v>
      </c>
      <c r="R864" s="12">
        <f t="shared" ca="1" si="234"/>
        <v>2.1983915171285819E-2</v>
      </c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</row>
    <row r="865" spans="1:35">
      <c r="A865" s="12"/>
      <c r="B865" s="12"/>
      <c r="C865" s="134"/>
      <c r="D865" s="136">
        <f t="shared" si="222"/>
        <v>0</v>
      </c>
      <c r="E865" s="136">
        <f t="shared" si="222"/>
        <v>0</v>
      </c>
      <c r="F865" s="53">
        <f t="shared" si="223"/>
        <v>0</v>
      </c>
      <c r="G865" s="53">
        <f t="shared" si="223"/>
        <v>0</v>
      </c>
      <c r="H865" s="53">
        <f t="shared" si="224"/>
        <v>0</v>
      </c>
      <c r="I865" s="53">
        <f t="shared" si="225"/>
        <v>0</v>
      </c>
      <c r="J865" s="53">
        <f t="shared" si="226"/>
        <v>0</v>
      </c>
      <c r="K865" s="53">
        <f t="shared" si="227"/>
        <v>0</v>
      </c>
      <c r="L865" s="53">
        <f t="shared" si="228"/>
        <v>0</v>
      </c>
      <c r="M865" s="53">
        <f t="shared" ca="1" si="233"/>
        <v>-2.1983915171285819E-2</v>
      </c>
      <c r="N865" s="53">
        <f t="shared" ca="1" si="229"/>
        <v>0</v>
      </c>
      <c r="O865" s="137">
        <f t="shared" ca="1" si="230"/>
        <v>0</v>
      </c>
      <c r="P865" s="53">
        <f t="shared" ca="1" si="231"/>
        <v>0</v>
      </c>
      <c r="Q865" s="53">
        <f t="shared" ca="1" si="232"/>
        <v>0</v>
      </c>
      <c r="R865" s="12">
        <f t="shared" ca="1" si="234"/>
        <v>2.1983915171285819E-2</v>
      </c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</row>
    <row r="866" spans="1:35">
      <c r="A866" s="12"/>
      <c r="B866" s="12"/>
      <c r="C866" s="134"/>
      <c r="D866" s="136">
        <f t="shared" si="222"/>
        <v>0</v>
      </c>
      <c r="E866" s="136">
        <f t="shared" si="222"/>
        <v>0</v>
      </c>
      <c r="F866" s="53">
        <f t="shared" si="223"/>
        <v>0</v>
      </c>
      <c r="G866" s="53">
        <f t="shared" si="223"/>
        <v>0</v>
      </c>
      <c r="H866" s="53">
        <f t="shared" si="224"/>
        <v>0</v>
      </c>
      <c r="I866" s="53">
        <f t="shared" si="225"/>
        <v>0</v>
      </c>
      <c r="J866" s="53">
        <f t="shared" si="226"/>
        <v>0</v>
      </c>
      <c r="K866" s="53">
        <f t="shared" si="227"/>
        <v>0</v>
      </c>
      <c r="L866" s="53">
        <f t="shared" si="228"/>
        <v>0</v>
      </c>
      <c r="M866" s="53">
        <f t="shared" ca="1" si="233"/>
        <v>-2.1983915171285819E-2</v>
      </c>
      <c r="N866" s="53">
        <f t="shared" ca="1" si="229"/>
        <v>0</v>
      </c>
      <c r="O866" s="137">
        <f t="shared" ca="1" si="230"/>
        <v>0</v>
      </c>
      <c r="P866" s="53">
        <f t="shared" ca="1" si="231"/>
        <v>0</v>
      </c>
      <c r="Q866" s="53">
        <f t="shared" ca="1" si="232"/>
        <v>0</v>
      </c>
      <c r="R866" s="12">
        <f t="shared" ca="1" si="234"/>
        <v>2.1983915171285819E-2</v>
      </c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</row>
    <row r="867" spans="1:35">
      <c r="A867" s="12"/>
      <c r="B867" s="12"/>
      <c r="C867" s="134"/>
      <c r="D867" s="136">
        <f t="shared" si="222"/>
        <v>0</v>
      </c>
      <c r="E867" s="136">
        <f t="shared" si="222"/>
        <v>0</v>
      </c>
      <c r="F867" s="53">
        <f t="shared" si="223"/>
        <v>0</v>
      </c>
      <c r="G867" s="53">
        <f t="shared" si="223"/>
        <v>0</v>
      </c>
      <c r="H867" s="53">
        <f t="shared" si="224"/>
        <v>0</v>
      </c>
      <c r="I867" s="53">
        <f t="shared" si="225"/>
        <v>0</v>
      </c>
      <c r="J867" s="53">
        <f t="shared" si="226"/>
        <v>0</v>
      </c>
      <c r="K867" s="53">
        <f t="shared" si="227"/>
        <v>0</v>
      </c>
      <c r="L867" s="53">
        <f t="shared" si="228"/>
        <v>0</v>
      </c>
      <c r="M867" s="53">
        <f t="shared" ca="1" si="233"/>
        <v>-2.1983915171285819E-2</v>
      </c>
      <c r="N867" s="53">
        <f t="shared" ca="1" si="229"/>
        <v>0</v>
      </c>
      <c r="O867" s="137">
        <f t="shared" ca="1" si="230"/>
        <v>0</v>
      </c>
      <c r="P867" s="53">
        <f t="shared" ca="1" si="231"/>
        <v>0</v>
      </c>
      <c r="Q867" s="53">
        <f t="shared" ca="1" si="232"/>
        <v>0</v>
      </c>
      <c r="R867" s="12">
        <f t="shared" ca="1" si="234"/>
        <v>2.1983915171285819E-2</v>
      </c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</row>
    <row r="868" spans="1:35">
      <c r="A868" s="12"/>
      <c r="B868" s="12"/>
      <c r="C868" s="134"/>
      <c r="D868" s="136">
        <f t="shared" si="222"/>
        <v>0</v>
      </c>
      <c r="E868" s="136">
        <f t="shared" si="222"/>
        <v>0</v>
      </c>
      <c r="F868" s="53">
        <f t="shared" si="223"/>
        <v>0</v>
      </c>
      <c r="G868" s="53">
        <f t="shared" si="223"/>
        <v>0</v>
      </c>
      <c r="H868" s="53">
        <f t="shared" si="224"/>
        <v>0</v>
      </c>
      <c r="I868" s="53">
        <f t="shared" si="225"/>
        <v>0</v>
      </c>
      <c r="J868" s="53">
        <f t="shared" si="226"/>
        <v>0</v>
      </c>
      <c r="K868" s="53">
        <f t="shared" si="227"/>
        <v>0</v>
      </c>
      <c r="L868" s="53">
        <f t="shared" si="228"/>
        <v>0</v>
      </c>
      <c r="M868" s="53">
        <f t="shared" ca="1" si="233"/>
        <v>-2.1983915171285819E-2</v>
      </c>
      <c r="N868" s="53">
        <f t="shared" ca="1" si="229"/>
        <v>0</v>
      </c>
      <c r="O868" s="137">
        <f t="shared" ca="1" si="230"/>
        <v>0</v>
      </c>
      <c r="P868" s="53">
        <f t="shared" ca="1" si="231"/>
        <v>0</v>
      </c>
      <c r="Q868" s="53">
        <f t="shared" ca="1" si="232"/>
        <v>0</v>
      </c>
      <c r="R868" s="12">
        <f t="shared" ca="1" si="234"/>
        <v>2.1983915171285819E-2</v>
      </c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</row>
    <row r="869" spans="1:35">
      <c r="A869" s="12"/>
      <c r="B869" s="12"/>
      <c r="C869" s="134"/>
      <c r="D869" s="136">
        <f t="shared" si="222"/>
        <v>0</v>
      </c>
      <c r="E869" s="136">
        <f t="shared" si="222"/>
        <v>0</v>
      </c>
      <c r="F869" s="53">
        <f t="shared" si="223"/>
        <v>0</v>
      </c>
      <c r="G869" s="53">
        <f t="shared" si="223"/>
        <v>0</v>
      </c>
      <c r="H869" s="53">
        <f t="shared" si="224"/>
        <v>0</v>
      </c>
      <c r="I869" s="53">
        <f t="shared" si="225"/>
        <v>0</v>
      </c>
      <c r="J869" s="53">
        <f t="shared" si="226"/>
        <v>0</v>
      </c>
      <c r="K869" s="53">
        <f t="shared" si="227"/>
        <v>0</v>
      </c>
      <c r="L869" s="53">
        <f t="shared" si="228"/>
        <v>0</v>
      </c>
      <c r="M869" s="53">
        <f t="shared" ca="1" si="233"/>
        <v>-2.1983915171285819E-2</v>
      </c>
      <c r="N869" s="53">
        <f t="shared" ca="1" si="229"/>
        <v>0</v>
      </c>
      <c r="O869" s="137">
        <f t="shared" ca="1" si="230"/>
        <v>0</v>
      </c>
      <c r="P869" s="53">
        <f t="shared" ca="1" si="231"/>
        <v>0</v>
      </c>
      <c r="Q869" s="53">
        <f t="shared" ca="1" si="232"/>
        <v>0</v>
      </c>
      <c r="R869" s="12">
        <f t="shared" ca="1" si="234"/>
        <v>2.1983915171285819E-2</v>
      </c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</row>
    <row r="870" spans="1:35">
      <c r="A870" s="12"/>
      <c r="B870" s="12"/>
      <c r="C870" s="134"/>
      <c r="D870" s="136">
        <f t="shared" si="222"/>
        <v>0</v>
      </c>
      <c r="E870" s="136">
        <f t="shared" si="222"/>
        <v>0</v>
      </c>
      <c r="F870" s="53">
        <f t="shared" si="223"/>
        <v>0</v>
      </c>
      <c r="G870" s="53">
        <f t="shared" si="223"/>
        <v>0</v>
      </c>
      <c r="H870" s="53">
        <f t="shared" si="224"/>
        <v>0</v>
      </c>
      <c r="I870" s="53">
        <f t="shared" si="225"/>
        <v>0</v>
      </c>
      <c r="J870" s="53">
        <f t="shared" si="226"/>
        <v>0</v>
      </c>
      <c r="K870" s="53">
        <f t="shared" si="227"/>
        <v>0</v>
      </c>
      <c r="L870" s="53">
        <f t="shared" si="228"/>
        <v>0</v>
      </c>
      <c r="M870" s="53">
        <f t="shared" ca="1" si="233"/>
        <v>-2.1983915171285819E-2</v>
      </c>
      <c r="N870" s="53">
        <f t="shared" ca="1" si="229"/>
        <v>0</v>
      </c>
      <c r="O870" s="137">
        <f t="shared" ca="1" si="230"/>
        <v>0</v>
      </c>
      <c r="P870" s="53">
        <f t="shared" ca="1" si="231"/>
        <v>0</v>
      </c>
      <c r="Q870" s="53">
        <f t="shared" ca="1" si="232"/>
        <v>0</v>
      </c>
      <c r="R870" s="12">
        <f t="shared" ca="1" si="234"/>
        <v>2.1983915171285819E-2</v>
      </c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</row>
    <row r="871" spans="1:35">
      <c r="A871" s="12"/>
      <c r="B871" s="12"/>
      <c r="C871" s="134"/>
      <c r="D871" s="136">
        <f t="shared" si="222"/>
        <v>0</v>
      </c>
      <c r="E871" s="136">
        <f t="shared" si="222"/>
        <v>0</v>
      </c>
      <c r="F871" s="53">
        <f t="shared" si="223"/>
        <v>0</v>
      </c>
      <c r="G871" s="53">
        <f t="shared" si="223"/>
        <v>0</v>
      </c>
      <c r="H871" s="53">
        <f t="shared" si="224"/>
        <v>0</v>
      </c>
      <c r="I871" s="53">
        <f t="shared" si="225"/>
        <v>0</v>
      </c>
      <c r="J871" s="53">
        <f t="shared" si="226"/>
        <v>0</v>
      </c>
      <c r="K871" s="53">
        <f t="shared" si="227"/>
        <v>0</v>
      </c>
      <c r="L871" s="53">
        <f t="shared" si="228"/>
        <v>0</v>
      </c>
      <c r="M871" s="53">
        <f t="shared" ca="1" si="233"/>
        <v>-2.1983915171285819E-2</v>
      </c>
      <c r="N871" s="53">
        <f t="shared" ca="1" si="229"/>
        <v>0</v>
      </c>
      <c r="O871" s="137">
        <f t="shared" ca="1" si="230"/>
        <v>0</v>
      </c>
      <c r="P871" s="53">
        <f t="shared" ca="1" si="231"/>
        <v>0</v>
      </c>
      <c r="Q871" s="53">
        <f t="shared" ca="1" si="232"/>
        <v>0</v>
      </c>
      <c r="R871" s="12">
        <f t="shared" ca="1" si="234"/>
        <v>2.1983915171285819E-2</v>
      </c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</row>
    <row r="872" spans="1:35">
      <c r="A872" s="12"/>
      <c r="B872" s="12"/>
      <c r="C872" s="134"/>
      <c r="D872" s="136">
        <f t="shared" si="222"/>
        <v>0</v>
      </c>
      <c r="E872" s="136">
        <f t="shared" si="222"/>
        <v>0</v>
      </c>
      <c r="F872" s="53">
        <f t="shared" si="223"/>
        <v>0</v>
      </c>
      <c r="G872" s="53">
        <f t="shared" si="223"/>
        <v>0</v>
      </c>
      <c r="H872" s="53">
        <f t="shared" si="224"/>
        <v>0</v>
      </c>
      <c r="I872" s="53">
        <f t="shared" si="225"/>
        <v>0</v>
      </c>
      <c r="J872" s="53">
        <f t="shared" si="226"/>
        <v>0</v>
      </c>
      <c r="K872" s="53">
        <f t="shared" si="227"/>
        <v>0</v>
      </c>
      <c r="L872" s="53">
        <f t="shared" si="228"/>
        <v>0</v>
      </c>
      <c r="M872" s="53">
        <f t="shared" ca="1" si="233"/>
        <v>-2.1983915171285819E-2</v>
      </c>
      <c r="N872" s="53">
        <f t="shared" ca="1" si="229"/>
        <v>0</v>
      </c>
      <c r="O872" s="137">
        <f t="shared" ca="1" si="230"/>
        <v>0</v>
      </c>
      <c r="P872" s="53">
        <f t="shared" ca="1" si="231"/>
        <v>0</v>
      </c>
      <c r="Q872" s="53">
        <f t="shared" ca="1" si="232"/>
        <v>0</v>
      </c>
      <c r="R872" s="12">
        <f t="shared" ca="1" si="234"/>
        <v>2.1983915171285819E-2</v>
      </c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</row>
    <row r="873" spans="1:35">
      <c r="A873" s="12"/>
      <c r="B873" s="12"/>
      <c r="C873" s="134"/>
      <c r="D873" s="136">
        <f t="shared" si="222"/>
        <v>0</v>
      </c>
      <c r="E873" s="136">
        <f t="shared" si="222"/>
        <v>0</v>
      </c>
      <c r="F873" s="53">
        <f t="shared" si="223"/>
        <v>0</v>
      </c>
      <c r="G873" s="53">
        <f t="shared" si="223"/>
        <v>0</v>
      </c>
      <c r="H873" s="53">
        <f t="shared" si="224"/>
        <v>0</v>
      </c>
      <c r="I873" s="53">
        <f t="shared" si="225"/>
        <v>0</v>
      </c>
      <c r="J873" s="53">
        <f t="shared" si="226"/>
        <v>0</v>
      </c>
      <c r="K873" s="53">
        <f t="shared" si="227"/>
        <v>0</v>
      </c>
      <c r="L873" s="53">
        <f t="shared" si="228"/>
        <v>0</v>
      </c>
      <c r="M873" s="53">
        <f t="shared" ca="1" si="233"/>
        <v>-2.1983915171285819E-2</v>
      </c>
      <c r="N873" s="53">
        <f t="shared" ca="1" si="229"/>
        <v>0</v>
      </c>
      <c r="O873" s="137">
        <f t="shared" ca="1" si="230"/>
        <v>0</v>
      </c>
      <c r="P873" s="53">
        <f t="shared" ca="1" si="231"/>
        <v>0</v>
      </c>
      <c r="Q873" s="53">
        <f t="shared" ca="1" si="232"/>
        <v>0</v>
      </c>
      <c r="R873" s="12">
        <f t="shared" ca="1" si="234"/>
        <v>2.1983915171285819E-2</v>
      </c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</row>
    <row r="874" spans="1:35">
      <c r="A874" s="12"/>
      <c r="B874" s="12"/>
      <c r="C874" s="134"/>
      <c r="D874" s="136">
        <f t="shared" si="222"/>
        <v>0</v>
      </c>
      <c r="E874" s="136">
        <f t="shared" si="222"/>
        <v>0</v>
      </c>
      <c r="F874" s="53">
        <f t="shared" si="223"/>
        <v>0</v>
      </c>
      <c r="G874" s="53">
        <f t="shared" si="223"/>
        <v>0</v>
      </c>
      <c r="H874" s="53">
        <f t="shared" si="224"/>
        <v>0</v>
      </c>
      <c r="I874" s="53">
        <f t="shared" si="225"/>
        <v>0</v>
      </c>
      <c r="J874" s="53">
        <f t="shared" si="226"/>
        <v>0</v>
      </c>
      <c r="K874" s="53">
        <f t="shared" si="227"/>
        <v>0</v>
      </c>
      <c r="L874" s="53">
        <f t="shared" si="228"/>
        <v>0</v>
      </c>
      <c r="M874" s="53">
        <f t="shared" ca="1" si="233"/>
        <v>-2.1983915171285819E-2</v>
      </c>
      <c r="N874" s="53">
        <f t="shared" ca="1" si="229"/>
        <v>0</v>
      </c>
      <c r="O874" s="137">
        <f t="shared" ca="1" si="230"/>
        <v>0</v>
      </c>
      <c r="P874" s="53">
        <f t="shared" ca="1" si="231"/>
        <v>0</v>
      </c>
      <c r="Q874" s="53">
        <f t="shared" ca="1" si="232"/>
        <v>0</v>
      </c>
      <c r="R874" s="12">
        <f t="shared" ca="1" si="234"/>
        <v>2.1983915171285819E-2</v>
      </c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</row>
    <row r="875" spans="1:35">
      <c r="A875" s="12"/>
      <c r="B875" s="12"/>
      <c r="C875" s="134"/>
      <c r="D875" s="136">
        <f t="shared" si="222"/>
        <v>0</v>
      </c>
      <c r="E875" s="136">
        <f t="shared" si="222"/>
        <v>0</v>
      </c>
      <c r="F875" s="53">
        <f t="shared" si="223"/>
        <v>0</v>
      </c>
      <c r="G875" s="53">
        <f t="shared" si="223"/>
        <v>0</v>
      </c>
      <c r="H875" s="53">
        <f t="shared" si="224"/>
        <v>0</v>
      </c>
      <c r="I875" s="53">
        <f t="shared" si="225"/>
        <v>0</v>
      </c>
      <c r="J875" s="53">
        <f t="shared" si="226"/>
        <v>0</v>
      </c>
      <c r="K875" s="53">
        <f t="shared" si="227"/>
        <v>0</v>
      </c>
      <c r="L875" s="53">
        <f t="shared" si="228"/>
        <v>0</v>
      </c>
      <c r="M875" s="53">
        <f t="shared" ca="1" si="233"/>
        <v>-2.1983915171285819E-2</v>
      </c>
      <c r="N875" s="53">
        <f t="shared" ca="1" si="229"/>
        <v>0</v>
      </c>
      <c r="O875" s="137">
        <f t="shared" ca="1" si="230"/>
        <v>0</v>
      </c>
      <c r="P875" s="53">
        <f t="shared" ca="1" si="231"/>
        <v>0</v>
      </c>
      <c r="Q875" s="53">
        <f t="shared" ca="1" si="232"/>
        <v>0</v>
      </c>
      <c r="R875" s="12">
        <f t="shared" ca="1" si="234"/>
        <v>2.1983915171285819E-2</v>
      </c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</row>
    <row r="876" spans="1:35">
      <c r="A876" s="12"/>
      <c r="B876" s="12"/>
      <c r="C876" s="134"/>
      <c r="D876" s="136">
        <f t="shared" si="222"/>
        <v>0</v>
      </c>
      <c r="E876" s="136">
        <f t="shared" si="222"/>
        <v>0</v>
      </c>
      <c r="F876" s="53">
        <f t="shared" si="223"/>
        <v>0</v>
      </c>
      <c r="G876" s="53">
        <f t="shared" si="223"/>
        <v>0</v>
      </c>
      <c r="H876" s="53">
        <f t="shared" si="224"/>
        <v>0</v>
      </c>
      <c r="I876" s="53">
        <f t="shared" si="225"/>
        <v>0</v>
      </c>
      <c r="J876" s="53">
        <f t="shared" si="226"/>
        <v>0</v>
      </c>
      <c r="K876" s="53">
        <f t="shared" si="227"/>
        <v>0</v>
      </c>
      <c r="L876" s="53">
        <f t="shared" si="228"/>
        <v>0</v>
      </c>
      <c r="M876" s="53">
        <f t="shared" ca="1" si="233"/>
        <v>-2.1983915171285819E-2</v>
      </c>
      <c r="N876" s="53">
        <f t="shared" ca="1" si="229"/>
        <v>0</v>
      </c>
      <c r="O876" s="137">
        <f t="shared" ca="1" si="230"/>
        <v>0</v>
      </c>
      <c r="P876" s="53">
        <f t="shared" ca="1" si="231"/>
        <v>0</v>
      </c>
      <c r="Q876" s="53">
        <f t="shared" ca="1" si="232"/>
        <v>0</v>
      </c>
      <c r="R876" s="12">
        <f t="shared" ca="1" si="234"/>
        <v>2.1983915171285819E-2</v>
      </c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</row>
    <row r="877" spans="1:35">
      <c r="A877" s="12"/>
      <c r="B877" s="12"/>
      <c r="C877" s="134"/>
      <c r="D877" s="136">
        <f t="shared" si="222"/>
        <v>0</v>
      </c>
      <c r="E877" s="136">
        <f t="shared" si="222"/>
        <v>0</v>
      </c>
      <c r="F877" s="53">
        <f t="shared" si="223"/>
        <v>0</v>
      </c>
      <c r="G877" s="53">
        <f t="shared" si="223"/>
        <v>0</v>
      </c>
      <c r="H877" s="53">
        <f t="shared" si="224"/>
        <v>0</v>
      </c>
      <c r="I877" s="53">
        <f t="shared" si="225"/>
        <v>0</v>
      </c>
      <c r="J877" s="53">
        <f t="shared" si="226"/>
        <v>0</v>
      </c>
      <c r="K877" s="53">
        <f t="shared" si="227"/>
        <v>0</v>
      </c>
      <c r="L877" s="53">
        <f t="shared" si="228"/>
        <v>0</v>
      </c>
      <c r="M877" s="53">
        <f t="shared" ca="1" si="233"/>
        <v>-2.1983915171285819E-2</v>
      </c>
      <c r="N877" s="53">
        <f t="shared" ca="1" si="229"/>
        <v>0</v>
      </c>
      <c r="O877" s="137">
        <f t="shared" ca="1" si="230"/>
        <v>0</v>
      </c>
      <c r="P877" s="53">
        <f t="shared" ca="1" si="231"/>
        <v>0</v>
      </c>
      <c r="Q877" s="53">
        <f t="shared" ca="1" si="232"/>
        <v>0</v>
      </c>
      <c r="R877" s="12">
        <f t="shared" ca="1" si="234"/>
        <v>2.1983915171285819E-2</v>
      </c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</row>
    <row r="878" spans="1:35">
      <c r="A878" s="12"/>
      <c r="B878" s="12"/>
      <c r="C878" s="134"/>
      <c r="D878" s="136">
        <f t="shared" si="222"/>
        <v>0</v>
      </c>
      <c r="E878" s="136">
        <f t="shared" si="222"/>
        <v>0</v>
      </c>
      <c r="F878" s="53">
        <f t="shared" si="223"/>
        <v>0</v>
      </c>
      <c r="G878" s="53">
        <f t="shared" si="223"/>
        <v>0</v>
      </c>
      <c r="H878" s="53">
        <f t="shared" si="224"/>
        <v>0</v>
      </c>
      <c r="I878" s="53">
        <f t="shared" si="225"/>
        <v>0</v>
      </c>
      <c r="J878" s="53">
        <f t="shared" si="226"/>
        <v>0</v>
      </c>
      <c r="K878" s="53">
        <f t="shared" si="227"/>
        <v>0</v>
      </c>
      <c r="L878" s="53">
        <f t="shared" si="228"/>
        <v>0</v>
      </c>
      <c r="M878" s="53">
        <f t="shared" ca="1" si="233"/>
        <v>-2.1983915171285819E-2</v>
      </c>
      <c r="N878" s="53">
        <f t="shared" ca="1" si="229"/>
        <v>0</v>
      </c>
      <c r="O878" s="137">
        <f t="shared" ca="1" si="230"/>
        <v>0</v>
      </c>
      <c r="P878" s="53">
        <f t="shared" ca="1" si="231"/>
        <v>0</v>
      </c>
      <c r="Q878" s="53">
        <f t="shared" ca="1" si="232"/>
        <v>0</v>
      </c>
      <c r="R878" s="12">
        <f t="shared" ca="1" si="234"/>
        <v>2.1983915171285819E-2</v>
      </c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</row>
    <row r="879" spans="1:35">
      <c r="A879" s="12"/>
      <c r="B879" s="12"/>
      <c r="C879" s="134"/>
      <c r="D879" s="136">
        <f t="shared" si="222"/>
        <v>0</v>
      </c>
      <c r="E879" s="136">
        <f t="shared" si="222"/>
        <v>0</v>
      </c>
      <c r="F879" s="53">
        <f t="shared" si="223"/>
        <v>0</v>
      </c>
      <c r="G879" s="53">
        <f t="shared" si="223"/>
        <v>0</v>
      </c>
      <c r="H879" s="53">
        <f t="shared" si="224"/>
        <v>0</v>
      </c>
      <c r="I879" s="53">
        <f t="shared" si="225"/>
        <v>0</v>
      </c>
      <c r="J879" s="53">
        <f t="shared" si="226"/>
        <v>0</v>
      </c>
      <c r="K879" s="53">
        <f t="shared" si="227"/>
        <v>0</v>
      </c>
      <c r="L879" s="53">
        <f t="shared" si="228"/>
        <v>0</v>
      </c>
      <c r="M879" s="53">
        <f t="shared" ca="1" si="233"/>
        <v>-2.1983915171285819E-2</v>
      </c>
      <c r="N879" s="53">
        <f t="shared" ca="1" si="229"/>
        <v>0</v>
      </c>
      <c r="O879" s="137">
        <f t="shared" ca="1" si="230"/>
        <v>0</v>
      </c>
      <c r="P879" s="53">
        <f t="shared" ca="1" si="231"/>
        <v>0</v>
      </c>
      <c r="Q879" s="53">
        <f t="shared" ca="1" si="232"/>
        <v>0</v>
      </c>
      <c r="R879" s="12">
        <f t="shared" ca="1" si="234"/>
        <v>2.1983915171285819E-2</v>
      </c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</row>
    <row r="880" spans="1:35">
      <c r="A880" s="12"/>
      <c r="B880" s="12"/>
      <c r="C880" s="134"/>
      <c r="D880" s="136">
        <f t="shared" si="222"/>
        <v>0</v>
      </c>
      <c r="E880" s="136">
        <f t="shared" si="222"/>
        <v>0</v>
      </c>
      <c r="F880" s="53">
        <f t="shared" si="223"/>
        <v>0</v>
      </c>
      <c r="G880" s="53">
        <f t="shared" si="223"/>
        <v>0</v>
      </c>
      <c r="H880" s="53">
        <f t="shared" si="224"/>
        <v>0</v>
      </c>
      <c r="I880" s="53">
        <f t="shared" si="225"/>
        <v>0</v>
      </c>
      <c r="J880" s="53">
        <f t="shared" si="226"/>
        <v>0</v>
      </c>
      <c r="K880" s="53">
        <f t="shared" si="227"/>
        <v>0</v>
      </c>
      <c r="L880" s="53">
        <f t="shared" si="228"/>
        <v>0</v>
      </c>
      <c r="M880" s="53">
        <f t="shared" ca="1" si="233"/>
        <v>-2.1983915171285819E-2</v>
      </c>
      <c r="N880" s="53">
        <f t="shared" ca="1" si="229"/>
        <v>0</v>
      </c>
      <c r="O880" s="137">
        <f t="shared" ca="1" si="230"/>
        <v>0</v>
      </c>
      <c r="P880" s="53">
        <f t="shared" ca="1" si="231"/>
        <v>0</v>
      </c>
      <c r="Q880" s="53">
        <f t="shared" ca="1" si="232"/>
        <v>0</v>
      </c>
      <c r="R880" s="12">
        <f t="shared" ca="1" si="234"/>
        <v>2.1983915171285819E-2</v>
      </c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</row>
    <row r="881" spans="1:35">
      <c r="A881" s="12"/>
      <c r="B881" s="12"/>
      <c r="C881" s="134"/>
      <c r="D881" s="136">
        <f t="shared" si="222"/>
        <v>0</v>
      </c>
      <c r="E881" s="136">
        <f t="shared" si="222"/>
        <v>0</v>
      </c>
      <c r="F881" s="53">
        <f t="shared" si="223"/>
        <v>0</v>
      </c>
      <c r="G881" s="53">
        <f t="shared" si="223"/>
        <v>0</v>
      </c>
      <c r="H881" s="53">
        <f t="shared" si="224"/>
        <v>0</v>
      </c>
      <c r="I881" s="53">
        <f t="shared" si="225"/>
        <v>0</v>
      </c>
      <c r="J881" s="53">
        <f t="shared" si="226"/>
        <v>0</v>
      </c>
      <c r="K881" s="53">
        <f t="shared" si="227"/>
        <v>0</v>
      </c>
      <c r="L881" s="53">
        <f t="shared" si="228"/>
        <v>0</v>
      </c>
      <c r="M881" s="53">
        <f t="shared" ca="1" si="233"/>
        <v>-2.1983915171285819E-2</v>
      </c>
      <c r="N881" s="53">
        <f t="shared" ca="1" si="229"/>
        <v>0</v>
      </c>
      <c r="O881" s="137">
        <f t="shared" ca="1" si="230"/>
        <v>0</v>
      </c>
      <c r="P881" s="53">
        <f t="shared" ca="1" si="231"/>
        <v>0</v>
      </c>
      <c r="Q881" s="53">
        <f t="shared" ca="1" si="232"/>
        <v>0</v>
      </c>
      <c r="R881" s="12">
        <f t="shared" ca="1" si="234"/>
        <v>2.1983915171285819E-2</v>
      </c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</row>
    <row r="882" spans="1:35">
      <c r="A882" s="12"/>
      <c r="B882" s="12"/>
      <c r="C882" s="134"/>
      <c r="D882" s="136">
        <f t="shared" si="222"/>
        <v>0</v>
      </c>
      <c r="E882" s="136">
        <f t="shared" si="222"/>
        <v>0</v>
      </c>
      <c r="F882" s="53">
        <f t="shared" si="223"/>
        <v>0</v>
      </c>
      <c r="G882" s="53">
        <f t="shared" si="223"/>
        <v>0</v>
      </c>
      <c r="H882" s="53">
        <f t="shared" si="224"/>
        <v>0</v>
      </c>
      <c r="I882" s="53">
        <f t="shared" si="225"/>
        <v>0</v>
      </c>
      <c r="J882" s="53">
        <f t="shared" si="226"/>
        <v>0</v>
      </c>
      <c r="K882" s="53">
        <f t="shared" si="227"/>
        <v>0</v>
      </c>
      <c r="L882" s="53">
        <f t="shared" si="228"/>
        <v>0</v>
      </c>
      <c r="M882" s="53">
        <f t="shared" ca="1" si="233"/>
        <v>-2.1983915171285819E-2</v>
      </c>
      <c r="N882" s="53">
        <f t="shared" ca="1" si="229"/>
        <v>0</v>
      </c>
      <c r="O882" s="137">
        <f t="shared" ca="1" si="230"/>
        <v>0</v>
      </c>
      <c r="P882" s="53">
        <f t="shared" ca="1" si="231"/>
        <v>0</v>
      </c>
      <c r="Q882" s="53">
        <f t="shared" ca="1" si="232"/>
        <v>0</v>
      </c>
      <c r="R882" s="12">
        <f t="shared" ca="1" si="234"/>
        <v>2.1983915171285819E-2</v>
      </c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</row>
    <row r="883" spans="1:35">
      <c r="A883" s="12"/>
      <c r="B883" s="12"/>
      <c r="C883" s="134"/>
      <c r="D883" s="136">
        <f t="shared" si="222"/>
        <v>0</v>
      </c>
      <c r="E883" s="136">
        <f t="shared" si="222"/>
        <v>0</v>
      </c>
      <c r="F883" s="53">
        <f t="shared" si="223"/>
        <v>0</v>
      </c>
      <c r="G883" s="53">
        <f t="shared" si="223"/>
        <v>0</v>
      </c>
      <c r="H883" s="53">
        <f t="shared" si="224"/>
        <v>0</v>
      </c>
      <c r="I883" s="53">
        <f t="shared" si="225"/>
        <v>0</v>
      </c>
      <c r="J883" s="53">
        <f t="shared" si="226"/>
        <v>0</v>
      </c>
      <c r="K883" s="53">
        <f t="shared" si="227"/>
        <v>0</v>
      </c>
      <c r="L883" s="53">
        <f t="shared" si="228"/>
        <v>0</v>
      </c>
      <c r="M883" s="53">
        <f t="shared" ca="1" si="233"/>
        <v>-2.1983915171285819E-2</v>
      </c>
      <c r="N883" s="53">
        <f t="shared" ca="1" si="229"/>
        <v>0</v>
      </c>
      <c r="O883" s="137">
        <f t="shared" ca="1" si="230"/>
        <v>0</v>
      </c>
      <c r="P883" s="53">
        <f t="shared" ca="1" si="231"/>
        <v>0</v>
      </c>
      <c r="Q883" s="53">
        <f t="shared" ca="1" si="232"/>
        <v>0</v>
      </c>
      <c r="R883" s="12">
        <f t="shared" ca="1" si="234"/>
        <v>2.1983915171285819E-2</v>
      </c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</row>
    <row r="884" spans="1:35">
      <c r="A884" s="12"/>
      <c r="B884" s="12"/>
      <c r="C884" s="134"/>
      <c r="D884" s="136">
        <f t="shared" si="222"/>
        <v>0</v>
      </c>
      <c r="E884" s="136">
        <f t="shared" si="222"/>
        <v>0</v>
      </c>
      <c r="F884" s="53">
        <f t="shared" si="223"/>
        <v>0</v>
      </c>
      <c r="G884" s="53">
        <f t="shared" si="223"/>
        <v>0</v>
      </c>
      <c r="H884" s="53">
        <f t="shared" si="224"/>
        <v>0</v>
      </c>
      <c r="I884" s="53">
        <f t="shared" si="225"/>
        <v>0</v>
      </c>
      <c r="J884" s="53">
        <f t="shared" si="226"/>
        <v>0</v>
      </c>
      <c r="K884" s="53">
        <f t="shared" si="227"/>
        <v>0</v>
      </c>
      <c r="L884" s="53">
        <f t="shared" si="228"/>
        <v>0</v>
      </c>
      <c r="M884" s="53">
        <f t="shared" ca="1" si="233"/>
        <v>-2.1983915171285819E-2</v>
      </c>
      <c r="N884" s="53">
        <f t="shared" ca="1" si="229"/>
        <v>0</v>
      </c>
      <c r="O884" s="137">
        <f t="shared" ca="1" si="230"/>
        <v>0</v>
      </c>
      <c r="P884" s="53">
        <f t="shared" ca="1" si="231"/>
        <v>0</v>
      </c>
      <c r="Q884" s="53">
        <f t="shared" ca="1" si="232"/>
        <v>0</v>
      </c>
      <c r="R884" s="12">
        <f t="shared" ca="1" si="234"/>
        <v>2.1983915171285819E-2</v>
      </c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</row>
    <row r="885" spans="1:35">
      <c r="A885" s="12"/>
      <c r="B885" s="12"/>
      <c r="C885" s="134"/>
      <c r="D885" s="136">
        <f t="shared" si="222"/>
        <v>0</v>
      </c>
      <c r="E885" s="136">
        <f t="shared" si="222"/>
        <v>0</v>
      </c>
      <c r="F885" s="53">
        <f t="shared" si="223"/>
        <v>0</v>
      </c>
      <c r="G885" s="53">
        <f t="shared" si="223"/>
        <v>0</v>
      </c>
      <c r="H885" s="53">
        <f t="shared" si="224"/>
        <v>0</v>
      </c>
      <c r="I885" s="53">
        <f t="shared" si="225"/>
        <v>0</v>
      </c>
      <c r="J885" s="53">
        <f t="shared" si="226"/>
        <v>0</v>
      </c>
      <c r="K885" s="53">
        <f t="shared" si="227"/>
        <v>0</v>
      </c>
      <c r="L885" s="53">
        <f t="shared" si="228"/>
        <v>0</v>
      </c>
      <c r="M885" s="53">
        <f t="shared" ca="1" si="233"/>
        <v>-2.1983915171285819E-2</v>
      </c>
      <c r="N885" s="53">
        <f t="shared" ca="1" si="229"/>
        <v>0</v>
      </c>
      <c r="O885" s="137">
        <f t="shared" ca="1" si="230"/>
        <v>0</v>
      </c>
      <c r="P885" s="53">
        <f t="shared" ca="1" si="231"/>
        <v>0</v>
      </c>
      <c r="Q885" s="53">
        <f t="shared" ca="1" si="232"/>
        <v>0</v>
      </c>
      <c r="R885" s="12">
        <f t="shared" ca="1" si="234"/>
        <v>2.1983915171285819E-2</v>
      </c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</row>
    <row r="886" spans="1:35">
      <c r="A886" s="12"/>
      <c r="B886" s="12"/>
      <c r="C886" s="134"/>
      <c r="D886" s="136">
        <f t="shared" si="222"/>
        <v>0</v>
      </c>
      <c r="E886" s="136">
        <f t="shared" si="222"/>
        <v>0</v>
      </c>
      <c r="F886" s="53">
        <f t="shared" si="223"/>
        <v>0</v>
      </c>
      <c r="G886" s="53">
        <f t="shared" si="223"/>
        <v>0</v>
      </c>
      <c r="H886" s="53">
        <f t="shared" si="224"/>
        <v>0</v>
      </c>
      <c r="I886" s="53">
        <f t="shared" si="225"/>
        <v>0</v>
      </c>
      <c r="J886" s="53">
        <f t="shared" si="226"/>
        <v>0</v>
      </c>
      <c r="K886" s="53">
        <f t="shared" si="227"/>
        <v>0</v>
      </c>
      <c r="L886" s="53">
        <f t="shared" si="228"/>
        <v>0</v>
      </c>
      <c r="M886" s="53">
        <f t="shared" ca="1" si="233"/>
        <v>-2.1983915171285819E-2</v>
      </c>
      <c r="N886" s="53">
        <f t="shared" ca="1" si="229"/>
        <v>0</v>
      </c>
      <c r="O886" s="137">
        <f t="shared" ca="1" si="230"/>
        <v>0</v>
      </c>
      <c r="P886" s="53">
        <f t="shared" ca="1" si="231"/>
        <v>0</v>
      </c>
      <c r="Q886" s="53">
        <f t="shared" ca="1" si="232"/>
        <v>0</v>
      </c>
      <c r="R886" s="12">
        <f t="shared" ca="1" si="234"/>
        <v>2.1983915171285819E-2</v>
      </c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</row>
    <row r="887" spans="1:35">
      <c r="A887" s="12"/>
      <c r="B887" s="12"/>
      <c r="C887" s="134"/>
      <c r="D887" s="136">
        <f t="shared" si="222"/>
        <v>0</v>
      </c>
      <c r="E887" s="136">
        <f t="shared" si="222"/>
        <v>0</v>
      </c>
      <c r="F887" s="53">
        <f t="shared" si="223"/>
        <v>0</v>
      </c>
      <c r="G887" s="53">
        <f t="shared" si="223"/>
        <v>0</v>
      </c>
      <c r="H887" s="53">
        <f t="shared" si="224"/>
        <v>0</v>
      </c>
      <c r="I887" s="53">
        <f t="shared" si="225"/>
        <v>0</v>
      </c>
      <c r="J887" s="53">
        <f t="shared" si="226"/>
        <v>0</v>
      </c>
      <c r="K887" s="53">
        <f t="shared" si="227"/>
        <v>0</v>
      </c>
      <c r="L887" s="53">
        <f t="shared" si="228"/>
        <v>0</v>
      </c>
      <c r="M887" s="53">
        <f t="shared" ca="1" si="233"/>
        <v>-2.1983915171285819E-2</v>
      </c>
      <c r="N887" s="53">
        <f t="shared" ca="1" si="229"/>
        <v>0</v>
      </c>
      <c r="O887" s="137">
        <f t="shared" ca="1" si="230"/>
        <v>0</v>
      </c>
      <c r="P887" s="53">
        <f t="shared" ca="1" si="231"/>
        <v>0</v>
      </c>
      <c r="Q887" s="53">
        <f t="shared" ca="1" si="232"/>
        <v>0</v>
      </c>
      <c r="R887" s="12">
        <f t="shared" ca="1" si="234"/>
        <v>2.1983915171285819E-2</v>
      </c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</row>
    <row r="888" spans="1:35">
      <c r="A888" s="12"/>
      <c r="B888" s="12"/>
      <c r="C888" s="134"/>
      <c r="D888" s="136">
        <f t="shared" si="222"/>
        <v>0</v>
      </c>
      <c r="E888" s="136">
        <f t="shared" si="222"/>
        <v>0</v>
      </c>
      <c r="F888" s="53">
        <f t="shared" si="223"/>
        <v>0</v>
      </c>
      <c r="G888" s="53">
        <f t="shared" si="223"/>
        <v>0</v>
      </c>
      <c r="H888" s="53">
        <f t="shared" si="224"/>
        <v>0</v>
      </c>
      <c r="I888" s="53">
        <f t="shared" si="225"/>
        <v>0</v>
      </c>
      <c r="J888" s="53">
        <f t="shared" si="226"/>
        <v>0</v>
      </c>
      <c r="K888" s="53">
        <f t="shared" si="227"/>
        <v>0</v>
      </c>
      <c r="L888" s="53">
        <f t="shared" si="228"/>
        <v>0</v>
      </c>
      <c r="M888" s="53">
        <f t="shared" ca="1" si="233"/>
        <v>-2.1983915171285819E-2</v>
      </c>
      <c r="N888" s="53">
        <f t="shared" ca="1" si="229"/>
        <v>0</v>
      </c>
      <c r="O888" s="137">
        <f t="shared" ca="1" si="230"/>
        <v>0</v>
      </c>
      <c r="P888" s="53">
        <f t="shared" ca="1" si="231"/>
        <v>0</v>
      </c>
      <c r="Q888" s="53">
        <f t="shared" ca="1" si="232"/>
        <v>0</v>
      </c>
      <c r="R888" s="12">
        <f t="shared" ca="1" si="234"/>
        <v>2.1983915171285819E-2</v>
      </c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</row>
    <row r="889" spans="1:35">
      <c r="A889" s="12"/>
      <c r="B889" s="12"/>
      <c r="C889" s="134"/>
      <c r="D889" s="136">
        <f t="shared" si="222"/>
        <v>0</v>
      </c>
      <c r="E889" s="136">
        <f t="shared" si="222"/>
        <v>0</v>
      </c>
      <c r="F889" s="53">
        <f t="shared" si="223"/>
        <v>0</v>
      </c>
      <c r="G889" s="53">
        <f t="shared" si="223"/>
        <v>0</v>
      </c>
      <c r="H889" s="53">
        <f t="shared" si="224"/>
        <v>0</v>
      </c>
      <c r="I889" s="53">
        <f t="shared" si="225"/>
        <v>0</v>
      </c>
      <c r="J889" s="53">
        <f t="shared" si="226"/>
        <v>0</v>
      </c>
      <c r="K889" s="53">
        <f t="shared" si="227"/>
        <v>0</v>
      </c>
      <c r="L889" s="53">
        <f t="shared" si="228"/>
        <v>0</v>
      </c>
      <c r="M889" s="53">
        <f t="shared" ca="1" si="233"/>
        <v>-2.1983915171285819E-2</v>
      </c>
      <c r="N889" s="53">
        <f t="shared" ca="1" si="229"/>
        <v>0</v>
      </c>
      <c r="O889" s="137">
        <f t="shared" ca="1" si="230"/>
        <v>0</v>
      </c>
      <c r="P889" s="53">
        <f t="shared" ca="1" si="231"/>
        <v>0</v>
      </c>
      <c r="Q889" s="53">
        <f t="shared" ca="1" si="232"/>
        <v>0</v>
      </c>
      <c r="R889" s="12">
        <f t="shared" ca="1" si="234"/>
        <v>2.1983915171285819E-2</v>
      </c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</row>
    <row r="890" spans="1:35">
      <c r="A890" s="12"/>
      <c r="B890" s="12"/>
      <c r="C890" s="134"/>
      <c r="D890" s="136">
        <f t="shared" si="222"/>
        <v>0</v>
      </c>
      <c r="E890" s="136">
        <f t="shared" si="222"/>
        <v>0</v>
      </c>
      <c r="F890" s="53">
        <f t="shared" si="223"/>
        <v>0</v>
      </c>
      <c r="G890" s="53">
        <f t="shared" si="223"/>
        <v>0</v>
      </c>
      <c r="H890" s="53">
        <f t="shared" si="224"/>
        <v>0</v>
      </c>
      <c r="I890" s="53">
        <f t="shared" si="225"/>
        <v>0</v>
      </c>
      <c r="J890" s="53">
        <f t="shared" si="226"/>
        <v>0</v>
      </c>
      <c r="K890" s="53">
        <f t="shared" si="227"/>
        <v>0</v>
      </c>
      <c r="L890" s="53">
        <f t="shared" si="228"/>
        <v>0</v>
      </c>
      <c r="M890" s="53">
        <f t="shared" ca="1" si="233"/>
        <v>-2.1983915171285819E-2</v>
      </c>
      <c r="N890" s="53">
        <f t="shared" ca="1" si="229"/>
        <v>0</v>
      </c>
      <c r="O890" s="137">
        <f t="shared" ca="1" si="230"/>
        <v>0</v>
      </c>
      <c r="P890" s="53">
        <f t="shared" ca="1" si="231"/>
        <v>0</v>
      </c>
      <c r="Q890" s="53">
        <f t="shared" ca="1" si="232"/>
        <v>0</v>
      </c>
      <c r="R890" s="12">
        <f t="shared" ca="1" si="234"/>
        <v>2.1983915171285819E-2</v>
      </c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</row>
    <row r="891" spans="1:35">
      <c r="A891" s="12"/>
      <c r="B891" s="12"/>
      <c r="C891" s="134"/>
      <c r="D891" s="136">
        <f t="shared" si="222"/>
        <v>0</v>
      </c>
      <c r="E891" s="136">
        <f t="shared" si="222"/>
        <v>0</v>
      </c>
      <c r="F891" s="53">
        <f t="shared" si="223"/>
        <v>0</v>
      </c>
      <c r="G891" s="53">
        <f t="shared" si="223"/>
        <v>0</v>
      </c>
      <c r="H891" s="53">
        <f t="shared" si="224"/>
        <v>0</v>
      </c>
      <c r="I891" s="53">
        <f t="shared" si="225"/>
        <v>0</v>
      </c>
      <c r="J891" s="53">
        <f t="shared" si="226"/>
        <v>0</v>
      </c>
      <c r="K891" s="53">
        <f t="shared" si="227"/>
        <v>0</v>
      </c>
      <c r="L891" s="53">
        <f t="shared" si="228"/>
        <v>0</v>
      </c>
      <c r="M891" s="53">
        <f t="shared" ca="1" si="233"/>
        <v>-2.1983915171285819E-2</v>
      </c>
      <c r="N891" s="53">
        <f t="shared" ca="1" si="229"/>
        <v>0</v>
      </c>
      <c r="O891" s="137">
        <f t="shared" ca="1" si="230"/>
        <v>0</v>
      </c>
      <c r="P891" s="53">
        <f t="shared" ca="1" si="231"/>
        <v>0</v>
      </c>
      <c r="Q891" s="53">
        <f t="shared" ca="1" si="232"/>
        <v>0</v>
      </c>
      <c r="R891" s="12">
        <f t="shared" ca="1" si="234"/>
        <v>2.1983915171285819E-2</v>
      </c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</row>
    <row r="892" spans="1:35">
      <c r="A892" s="12"/>
      <c r="B892" s="12"/>
      <c r="C892" s="134"/>
      <c r="D892" s="136">
        <f t="shared" si="222"/>
        <v>0</v>
      </c>
      <c r="E892" s="136">
        <f t="shared" si="222"/>
        <v>0</v>
      </c>
      <c r="F892" s="53">
        <f t="shared" si="223"/>
        <v>0</v>
      </c>
      <c r="G892" s="53">
        <f t="shared" si="223"/>
        <v>0</v>
      </c>
      <c r="H892" s="53">
        <f t="shared" si="224"/>
        <v>0</v>
      </c>
      <c r="I892" s="53">
        <f t="shared" si="225"/>
        <v>0</v>
      </c>
      <c r="J892" s="53">
        <f t="shared" si="226"/>
        <v>0</v>
      </c>
      <c r="K892" s="53">
        <f t="shared" si="227"/>
        <v>0</v>
      </c>
      <c r="L892" s="53">
        <f t="shared" si="228"/>
        <v>0</v>
      </c>
      <c r="M892" s="53">
        <f t="shared" ca="1" si="233"/>
        <v>-2.1983915171285819E-2</v>
      </c>
      <c r="N892" s="53">
        <f t="shared" ca="1" si="229"/>
        <v>0</v>
      </c>
      <c r="O892" s="137">
        <f t="shared" ca="1" si="230"/>
        <v>0</v>
      </c>
      <c r="P892" s="53">
        <f t="shared" ca="1" si="231"/>
        <v>0</v>
      </c>
      <c r="Q892" s="53">
        <f t="shared" ca="1" si="232"/>
        <v>0</v>
      </c>
      <c r="R892" s="12">
        <f t="shared" ca="1" si="234"/>
        <v>2.1983915171285819E-2</v>
      </c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</row>
    <row r="893" spans="1:35">
      <c r="A893" s="12"/>
      <c r="B893" s="12"/>
      <c r="C893" s="134"/>
      <c r="D893" s="136">
        <f t="shared" si="222"/>
        <v>0</v>
      </c>
      <c r="E893" s="136">
        <f t="shared" si="222"/>
        <v>0</v>
      </c>
      <c r="F893" s="53">
        <f t="shared" si="223"/>
        <v>0</v>
      </c>
      <c r="G893" s="53">
        <f t="shared" si="223"/>
        <v>0</v>
      </c>
      <c r="H893" s="53">
        <f t="shared" si="224"/>
        <v>0</v>
      </c>
      <c r="I893" s="53">
        <f t="shared" si="225"/>
        <v>0</v>
      </c>
      <c r="J893" s="53">
        <f t="shared" si="226"/>
        <v>0</v>
      </c>
      <c r="K893" s="53">
        <f t="shared" si="227"/>
        <v>0</v>
      </c>
      <c r="L893" s="53">
        <f t="shared" si="228"/>
        <v>0</v>
      </c>
      <c r="M893" s="53">
        <f t="shared" ca="1" si="233"/>
        <v>-2.1983915171285819E-2</v>
      </c>
      <c r="N893" s="53">
        <f t="shared" ca="1" si="229"/>
        <v>0</v>
      </c>
      <c r="O893" s="137">
        <f t="shared" ca="1" si="230"/>
        <v>0</v>
      </c>
      <c r="P893" s="53">
        <f t="shared" ca="1" si="231"/>
        <v>0</v>
      </c>
      <c r="Q893" s="53">
        <f t="shared" ca="1" si="232"/>
        <v>0</v>
      </c>
      <c r="R893" s="12">
        <f t="shared" ca="1" si="234"/>
        <v>2.1983915171285819E-2</v>
      </c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</row>
    <row r="894" spans="1:35">
      <c r="A894" s="12"/>
      <c r="B894" s="12"/>
      <c r="C894" s="134"/>
      <c r="D894" s="136">
        <f t="shared" si="222"/>
        <v>0</v>
      </c>
      <c r="E894" s="136">
        <f t="shared" si="222"/>
        <v>0</v>
      </c>
      <c r="F894" s="53">
        <f t="shared" si="223"/>
        <v>0</v>
      </c>
      <c r="G894" s="53">
        <f t="shared" si="223"/>
        <v>0</v>
      </c>
      <c r="H894" s="53">
        <f t="shared" si="224"/>
        <v>0</v>
      </c>
      <c r="I894" s="53">
        <f t="shared" si="225"/>
        <v>0</v>
      </c>
      <c r="J894" s="53">
        <f t="shared" si="226"/>
        <v>0</v>
      </c>
      <c r="K894" s="53">
        <f t="shared" si="227"/>
        <v>0</v>
      </c>
      <c r="L894" s="53">
        <f t="shared" si="228"/>
        <v>0</v>
      </c>
      <c r="M894" s="53">
        <f t="shared" ca="1" si="233"/>
        <v>-2.1983915171285819E-2</v>
      </c>
      <c r="N894" s="53">
        <f t="shared" ca="1" si="229"/>
        <v>0</v>
      </c>
      <c r="O894" s="137">
        <f t="shared" ca="1" si="230"/>
        <v>0</v>
      </c>
      <c r="P894" s="53">
        <f t="shared" ca="1" si="231"/>
        <v>0</v>
      </c>
      <c r="Q894" s="53">
        <f t="shared" ca="1" si="232"/>
        <v>0</v>
      </c>
      <c r="R894" s="12">
        <f t="shared" ca="1" si="234"/>
        <v>2.1983915171285819E-2</v>
      </c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</row>
    <row r="895" spans="1:35">
      <c r="A895" s="12"/>
      <c r="B895" s="12"/>
      <c r="C895" s="134"/>
      <c r="D895" s="136">
        <f t="shared" si="222"/>
        <v>0</v>
      </c>
      <c r="E895" s="136">
        <f t="shared" si="222"/>
        <v>0</v>
      </c>
      <c r="F895" s="53">
        <f t="shared" si="223"/>
        <v>0</v>
      </c>
      <c r="G895" s="53">
        <f t="shared" si="223"/>
        <v>0</v>
      </c>
      <c r="H895" s="53">
        <f t="shared" si="224"/>
        <v>0</v>
      </c>
      <c r="I895" s="53">
        <f t="shared" si="225"/>
        <v>0</v>
      </c>
      <c r="J895" s="53">
        <f t="shared" si="226"/>
        <v>0</v>
      </c>
      <c r="K895" s="53">
        <f t="shared" si="227"/>
        <v>0</v>
      </c>
      <c r="L895" s="53">
        <f t="shared" si="228"/>
        <v>0</v>
      </c>
      <c r="M895" s="53">
        <f t="shared" ca="1" si="233"/>
        <v>-2.1983915171285819E-2</v>
      </c>
      <c r="N895" s="53">
        <f t="shared" ca="1" si="229"/>
        <v>0</v>
      </c>
      <c r="O895" s="137">
        <f t="shared" ca="1" si="230"/>
        <v>0</v>
      </c>
      <c r="P895" s="53">
        <f t="shared" ca="1" si="231"/>
        <v>0</v>
      </c>
      <c r="Q895" s="53">
        <f t="shared" ca="1" si="232"/>
        <v>0</v>
      </c>
      <c r="R895" s="12">
        <f t="shared" ca="1" si="234"/>
        <v>2.1983915171285819E-2</v>
      </c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</row>
    <row r="896" spans="1:35">
      <c r="A896" s="12"/>
      <c r="B896" s="12"/>
      <c r="C896" s="134"/>
      <c r="D896" s="136">
        <f t="shared" si="222"/>
        <v>0</v>
      </c>
      <c r="E896" s="136">
        <f t="shared" si="222"/>
        <v>0</v>
      </c>
      <c r="F896" s="53">
        <f t="shared" si="223"/>
        <v>0</v>
      </c>
      <c r="G896" s="53">
        <f t="shared" si="223"/>
        <v>0</v>
      </c>
      <c r="H896" s="53">
        <f t="shared" si="224"/>
        <v>0</v>
      </c>
      <c r="I896" s="53">
        <f t="shared" si="225"/>
        <v>0</v>
      </c>
      <c r="J896" s="53">
        <f t="shared" si="226"/>
        <v>0</v>
      </c>
      <c r="K896" s="53">
        <f t="shared" si="227"/>
        <v>0</v>
      </c>
      <c r="L896" s="53">
        <f t="shared" si="228"/>
        <v>0</v>
      </c>
      <c r="M896" s="53">
        <f t="shared" ca="1" si="233"/>
        <v>-2.1983915171285819E-2</v>
      </c>
      <c r="N896" s="53">
        <f t="shared" ca="1" si="229"/>
        <v>0</v>
      </c>
      <c r="O896" s="137">
        <f t="shared" ca="1" si="230"/>
        <v>0</v>
      </c>
      <c r="P896" s="53">
        <f t="shared" ca="1" si="231"/>
        <v>0</v>
      </c>
      <c r="Q896" s="53">
        <f t="shared" ca="1" si="232"/>
        <v>0</v>
      </c>
      <c r="R896" s="12">
        <f t="shared" ca="1" si="234"/>
        <v>2.1983915171285819E-2</v>
      </c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</row>
    <row r="897" spans="1:35">
      <c r="A897" s="12"/>
      <c r="B897" s="12"/>
      <c r="C897" s="134"/>
      <c r="D897" s="136">
        <f t="shared" si="222"/>
        <v>0</v>
      </c>
      <c r="E897" s="136">
        <f t="shared" si="222"/>
        <v>0</v>
      </c>
      <c r="F897" s="53">
        <f t="shared" si="223"/>
        <v>0</v>
      </c>
      <c r="G897" s="53">
        <f t="shared" si="223"/>
        <v>0</v>
      </c>
      <c r="H897" s="53">
        <f t="shared" si="224"/>
        <v>0</v>
      </c>
      <c r="I897" s="53">
        <f t="shared" si="225"/>
        <v>0</v>
      </c>
      <c r="J897" s="53">
        <f t="shared" si="226"/>
        <v>0</v>
      </c>
      <c r="K897" s="53">
        <f t="shared" si="227"/>
        <v>0</v>
      </c>
      <c r="L897" s="53">
        <f t="shared" si="228"/>
        <v>0</v>
      </c>
      <c r="M897" s="53">
        <f t="shared" ca="1" si="233"/>
        <v>-2.1983915171285819E-2</v>
      </c>
      <c r="N897" s="53">
        <f t="shared" ca="1" si="229"/>
        <v>0</v>
      </c>
      <c r="O897" s="137">
        <f t="shared" ca="1" si="230"/>
        <v>0</v>
      </c>
      <c r="P897" s="53">
        <f t="shared" ca="1" si="231"/>
        <v>0</v>
      </c>
      <c r="Q897" s="53">
        <f t="shared" ca="1" si="232"/>
        <v>0</v>
      </c>
      <c r="R897" s="12">
        <f t="shared" ca="1" si="234"/>
        <v>2.1983915171285819E-2</v>
      </c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</row>
    <row r="898" spans="1:35">
      <c r="A898" s="12"/>
      <c r="B898" s="12"/>
      <c r="C898" s="134"/>
      <c r="D898" s="136">
        <f t="shared" si="222"/>
        <v>0</v>
      </c>
      <c r="E898" s="136">
        <f t="shared" si="222"/>
        <v>0</v>
      </c>
      <c r="F898" s="53">
        <f t="shared" si="223"/>
        <v>0</v>
      </c>
      <c r="G898" s="53">
        <f t="shared" si="223"/>
        <v>0</v>
      </c>
      <c r="H898" s="53">
        <f t="shared" si="224"/>
        <v>0</v>
      </c>
      <c r="I898" s="53">
        <f t="shared" si="225"/>
        <v>0</v>
      </c>
      <c r="J898" s="53">
        <f t="shared" si="226"/>
        <v>0</v>
      </c>
      <c r="K898" s="53">
        <f t="shared" si="227"/>
        <v>0</v>
      </c>
      <c r="L898" s="53">
        <f t="shared" si="228"/>
        <v>0</v>
      </c>
      <c r="M898" s="53">
        <f t="shared" ca="1" si="233"/>
        <v>-2.1983915171285819E-2</v>
      </c>
      <c r="N898" s="53">
        <f t="shared" ca="1" si="229"/>
        <v>0</v>
      </c>
      <c r="O898" s="137">
        <f t="shared" ca="1" si="230"/>
        <v>0</v>
      </c>
      <c r="P898" s="53">
        <f t="shared" ca="1" si="231"/>
        <v>0</v>
      </c>
      <c r="Q898" s="53">
        <f t="shared" ca="1" si="232"/>
        <v>0</v>
      </c>
      <c r="R898" s="12">
        <f t="shared" ca="1" si="234"/>
        <v>2.1983915171285819E-2</v>
      </c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</row>
    <row r="899" spans="1:35">
      <c r="A899" s="12"/>
      <c r="B899" s="12"/>
      <c r="C899" s="134"/>
      <c r="D899" s="136">
        <f t="shared" si="222"/>
        <v>0</v>
      </c>
      <c r="E899" s="136">
        <f t="shared" si="222"/>
        <v>0</v>
      </c>
      <c r="F899" s="53">
        <f t="shared" si="223"/>
        <v>0</v>
      </c>
      <c r="G899" s="53">
        <f t="shared" si="223"/>
        <v>0</v>
      </c>
      <c r="H899" s="53">
        <f t="shared" si="224"/>
        <v>0</v>
      </c>
      <c r="I899" s="53">
        <f t="shared" si="225"/>
        <v>0</v>
      </c>
      <c r="J899" s="53">
        <f t="shared" si="226"/>
        <v>0</v>
      </c>
      <c r="K899" s="53">
        <f t="shared" si="227"/>
        <v>0</v>
      </c>
      <c r="L899" s="53">
        <f t="shared" si="228"/>
        <v>0</v>
      </c>
      <c r="M899" s="53">
        <f t="shared" ca="1" si="233"/>
        <v>-2.1983915171285819E-2</v>
      </c>
      <c r="N899" s="53">
        <f t="shared" ca="1" si="229"/>
        <v>0</v>
      </c>
      <c r="O899" s="137">
        <f t="shared" ca="1" si="230"/>
        <v>0</v>
      </c>
      <c r="P899" s="53">
        <f t="shared" ca="1" si="231"/>
        <v>0</v>
      </c>
      <c r="Q899" s="53">
        <f t="shared" ca="1" si="232"/>
        <v>0</v>
      </c>
      <c r="R899" s="12">
        <f t="shared" ca="1" si="234"/>
        <v>2.1983915171285819E-2</v>
      </c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</row>
    <row r="900" spans="1:35">
      <c r="A900" s="12"/>
      <c r="B900" s="12"/>
      <c r="C900" s="134"/>
      <c r="D900" s="136">
        <f t="shared" si="222"/>
        <v>0</v>
      </c>
      <c r="E900" s="136">
        <f t="shared" si="222"/>
        <v>0</v>
      </c>
      <c r="F900" s="53">
        <f t="shared" si="223"/>
        <v>0</v>
      </c>
      <c r="G900" s="53">
        <f t="shared" si="223"/>
        <v>0</v>
      </c>
      <c r="H900" s="53">
        <f t="shared" si="224"/>
        <v>0</v>
      </c>
      <c r="I900" s="53">
        <f t="shared" si="225"/>
        <v>0</v>
      </c>
      <c r="J900" s="53">
        <f t="shared" si="226"/>
        <v>0</v>
      </c>
      <c r="K900" s="53">
        <f t="shared" si="227"/>
        <v>0</v>
      </c>
      <c r="L900" s="53">
        <f t="shared" si="228"/>
        <v>0</v>
      </c>
      <c r="M900" s="53">
        <f t="shared" ca="1" si="233"/>
        <v>-2.1983915171285819E-2</v>
      </c>
      <c r="N900" s="53">
        <f t="shared" ca="1" si="229"/>
        <v>0</v>
      </c>
      <c r="O900" s="137">
        <f t="shared" ca="1" si="230"/>
        <v>0</v>
      </c>
      <c r="P900" s="53">
        <f t="shared" ca="1" si="231"/>
        <v>0</v>
      </c>
      <c r="Q900" s="53">
        <f t="shared" ca="1" si="232"/>
        <v>0</v>
      </c>
      <c r="R900" s="12">
        <f t="shared" ca="1" si="234"/>
        <v>2.1983915171285819E-2</v>
      </c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</row>
    <row r="901" spans="1:35">
      <c r="A901" s="12"/>
      <c r="B901" s="12"/>
      <c r="C901" s="134"/>
      <c r="D901" s="136">
        <f t="shared" si="222"/>
        <v>0</v>
      </c>
      <c r="E901" s="136">
        <f t="shared" si="222"/>
        <v>0</v>
      </c>
      <c r="F901" s="53">
        <f t="shared" si="223"/>
        <v>0</v>
      </c>
      <c r="G901" s="53">
        <f t="shared" si="223"/>
        <v>0</v>
      </c>
      <c r="H901" s="53">
        <f t="shared" si="224"/>
        <v>0</v>
      </c>
      <c r="I901" s="53">
        <f t="shared" si="225"/>
        <v>0</v>
      </c>
      <c r="J901" s="53">
        <f t="shared" si="226"/>
        <v>0</v>
      </c>
      <c r="K901" s="53">
        <f t="shared" si="227"/>
        <v>0</v>
      </c>
      <c r="L901" s="53">
        <f t="shared" si="228"/>
        <v>0</v>
      </c>
      <c r="M901" s="53">
        <f t="shared" ca="1" si="233"/>
        <v>-2.1983915171285819E-2</v>
      </c>
      <c r="N901" s="53">
        <f t="shared" ca="1" si="229"/>
        <v>0</v>
      </c>
      <c r="O901" s="137">
        <f t="shared" ca="1" si="230"/>
        <v>0</v>
      </c>
      <c r="P901" s="53">
        <f t="shared" ca="1" si="231"/>
        <v>0</v>
      </c>
      <c r="Q901" s="53">
        <f t="shared" ca="1" si="232"/>
        <v>0</v>
      </c>
      <c r="R901" s="12">
        <f t="shared" ca="1" si="234"/>
        <v>2.1983915171285819E-2</v>
      </c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</row>
    <row r="902" spans="1:35">
      <c r="A902" s="12"/>
      <c r="B902" s="12"/>
      <c r="C902" s="134"/>
      <c r="D902" s="136">
        <f t="shared" si="222"/>
        <v>0</v>
      </c>
      <c r="E902" s="136">
        <f t="shared" si="222"/>
        <v>0</v>
      </c>
      <c r="F902" s="53">
        <f t="shared" si="223"/>
        <v>0</v>
      </c>
      <c r="G902" s="53">
        <f t="shared" si="223"/>
        <v>0</v>
      </c>
      <c r="H902" s="53">
        <f t="shared" si="224"/>
        <v>0</v>
      </c>
      <c r="I902" s="53">
        <f t="shared" si="225"/>
        <v>0</v>
      </c>
      <c r="J902" s="53">
        <f t="shared" si="226"/>
        <v>0</v>
      </c>
      <c r="K902" s="53">
        <f t="shared" si="227"/>
        <v>0</v>
      </c>
      <c r="L902" s="53">
        <f t="shared" si="228"/>
        <v>0</v>
      </c>
      <c r="M902" s="53">
        <f t="shared" ca="1" si="233"/>
        <v>-2.1983915171285819E-2</v>
      </c>
      <c r="N902" s="53">
        <f t="shared" ca="1" si="229"/>
        <v>0</v>
      </c>
      <c r="O902" s="137">
        <f t="shared" ca="1" si="230"/>
        <v>0</v>
      </c>
      <c r="P902" s="53">
        <f t="shared" ca="1" si="231"/>
        <v>0</v>
      </c>
      <c r="Q902" s="53">
        <f t="shared" ca="1" si="232"/>
        <v>0</v>
      </c>
      <c r="R902" s="12">
        <f t="shared" ca="1" si="234"/>
        <v>2.1983915171285819E-2</v>
      </c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</row>
    <row r="903" spans="1:35">
      <c r="A903" s="12"/>
      <c r="B903" s="12"/>
      <c r="C903" s="134"/>
      <c r="D903" s="136">
        <f t="shared" si="222"/>
        <v>0</v>
      </c>
      <c r="E903" s="136">
        <f t="shared" si="222"/>
        <v>0</v>
      </c>
      <c r="F903" s="53">
        <f t="shared" si="223"/>
        <v>0</v>
      </c>
      <c r="G903" s="53">
        <f t="shared" si="223"/>
        <v>0</v>
      </c>
      <c r="H903" s="53">
        <f t="shared" si="224"/>
        <v>0</v>
      </c>
      <c r="I903" s="53">
        <f t="shared" si="225"/>
        <v>0</v>
      </c>
      <c r="J903" s="53">
        <f t="shared" si="226"/>
        <v>0</v>
      </c>
      <c r="K903" s="53">
        <f t="shared" si="227"/>
        <v>0</v>
      </c>
      <c r="L903" s="53">
        <f t="shared" si="228"/>
        <v>0</v>
      </c>
      <c r="M903" s="53">
        <f t="shared" ca="1" si="233"/>
        <v>-2.1983915171285819E-2</v>
      </c>
      <c r="N903" s="53">
        <f t="shared" ca="1" si="229"/>
        <v>0</v>
      </c>
      <c r="O903" s="137">
        <f t="shared" ca="1" si="230"/>
        <v>0</v>
      </c>
      <c r="P903" s="53">
        <f t="shared" ca="1" si="231"/>
        <v>0</v>
      </c>
      <c r="Q903" s="53">
        <f t="shared" ca="1" si="232"/>
        <v>0</v>
      </c>
      <c r="R903" s="12">
        <f t="shared" ca="1" si="234"/>
        <v>2.1983915171285819E-2</v>
      </c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</row>
    <row r="904" spans="1:35">
      <c r="A904" s="12"/>
      <c r="B904" s="12"/>
      <c r="C904" s="134"/>
      <c r="D904" s="136">
        <f t="shared" si="222"/>
        <v>0</v>
      </c>
      <c r="E904" s="136">
        <f t="shared" si="222"/>
        <v>0</v>
      </c>
      <c r="F904" s="53">
        <f t="shared" si="223"/>
        <v>0</v>
      </c>
      <c r="G904" s="53">
        <f t="shared" si="223"/>
        <v>0</v>
      </c>
      <c r="H904" s="53">
        <f t="shared" si="224"/>
        <v>0</v>
      </c>
      <c r="I904" s="53">
        <f t="shared" si="225"/>
        <v>0</v>
      </c>
      <c r="J904" s="53">
        <f t="shared" si="226"/>
        <v>0</v>
      </c>
      <c r="K904" s="53">
        <f t="shared" si="227"/>
        <v>0</v>
      </c>
      <c r="L904" s="53">
        <f t="shared" si="228"/>
        <v>0</v>
      </c>
      <c r="M904" s="53">
        <f t="shared" ca="1" si="233"/>
        <v>-2.1983915171285819E-2</v>
      </c>
      <c r="N904" s="53">
        <f t="shared" ca="1" si="229"/>
        <v>0</v>
      </c>
      <c r="O904" s="137">
        <f t="shared" ca="1" si="230"/>
        <v>0</v>
      </c>
      <c r="P904" s="53">
        <f t="shared" ca="1" si="231"/>
        <v>0</v>
      </c>
      <c r="Q904" s="53">
        <f t="shared" ca="1" si="232"/>
        <v>0</v>
      </c>
      <c r="R904" s="12">
        <f t="shared" ca="1" si="234"/>
        <v>2.1983915171285819E-2</v>
      </c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</row>
    <row r="905" spans="1:35">
      <c r="A905" s="12"/>
      <c r="B905" s="12"/>
      <c r="C905" s="134"/>
      <c r="D905" s="136">
        <f t="shared" si="222"/>
        <v>0</v>
      </c>
      <c r="E905" s="136">
        <f t="shared" si="222"/>
        <v>0</v>
      </c>
      <c r="F905" s="53">
        <f t="shared" si="223"/>
        <v>0</v>
      </c>
      <c r="G905" s="53">
        <f t="shared" si="223"/>
        <v>0</v>
      </c>
      <c r="H905" s="53">
        <f t="shared" si="224"/>
        <v>0</v>
      </c>
      <c r="I905" s="53">
        <f t="shared" si="225"/>
        <v>0</v>
      </c>
      <c r="J905" s="53">
        <f t="shared" si="226"/>
        <v>0</v>
      </c>
      <c r="K905" s="53">
        <f t="shared" si="227"/>
        <v>0</v>
      </c>
      <c r="L905" s="53">
        <f t="shared" si="228"/>
        <v>0</v>
      </c>
      <c r="M905" s="53">
        <f t="shared" ca="1" si="233"/>
        <v>-2.1983915171285819E-2</v>
      </c>
      <c r="N905" s="53">
        <f t="shared" ca="1" si="229"/>
        <v>0</v>
      </c>
      <c r="O905" s="137">
        <f t="shared" ca="1" si="230"/>
        <v>0</v>
      </c>
      <c r="P905" s="53">
        <f t="shared" ca="1" si="231"/>
        <v>0</v>
      </c>
      <c r="Q905" s="53">
        <f t="shared" ca="1" si="232"/>
        <v>0</v>
      </c>
      <c r="R905" s="12">
        <f t="shared" ca="1" si="234"/>
        <v>2.1983915171285819E-2</v>
      </c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</row>
    <row r="906" spans="1:35">
      <c r="A906" s="12"/>
      <c r="B906" s="12"/>
      <c r="C906" s="134"/>
      <c r="D906" s="136">
        <f t="shared" si="222"/>
        <v>0</v>
      </c>
      <c r="E906" s="136">
        <f t="shared" si="222"/>
        <v>0</v>
      </c>
      <c r="F906" s="53">
        <f t="shared" si="223"/>
        <v>0</v>
      </c>
      <c r="G906" s="53">
        <f t="shared" si="223"/>
        <v>0</v>
      </c>
      <c r="H906" s="53">
        <f t="shared" si="224"/>
        <v>0</v>
      </c>
      <c r="I906" s="53">
        <f t="shared" si="225"/>
        <v>0</v>
      </c>
      <c r="J906" s="53">
        <f t="shared" si="226"/>
        <v>0</v>
      </c>
      <c r="K906" s="53">
        <f t="shared" si="227"/>
        <v>0</v>
      </c>
      <c r="L906" s="53">
        <f t="shared" si="228"/>
        <v>0</v>
      </c>
      <c r="M906" s="53">
        <f t="shared" ca="1" si="233"/>
        <v>-2.1983915171285819E-2</v>
      </c>
      <c r="N906" s="53">
        <f t="shared" ca="1" si="229"/>
        <v>0</v>
      </c>
      <c r="O906" s="137">
        <f t="shared" ca="1" si="230"/>
        <v>0</v>
      </c>
      <c r="P906" s="53">
        <f t="shared" ca="1" si="231"/>
        <v>0</v>
      </c>
      <c r="Q906" s="53">
        <f t="shared" ca="1" si="232"/>
        <v>0</v>
      </c>
      <c r="R906" s="12">
        <f t="shared" ca="1" si="234"/>
        <v>2.1983915171285819E-2</v>
      </c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</row>
    <row r="907" spans="1:35">
      <c r="A907" s="12"/>
      <c r="B907" s="12"/>
      <c r="C907" s="134"/>
      <c r="D907" s="136">
        <f t="shared" si="222"/>
        <v>0</v>
      </c>
      <c r="E907" s="136">
        <f t="shared" si="222"/>
        <v>0</v>
      </c>
      <c r="F907" s="53">
        <f t="shared" si="223"/>
        <v>0</v>
      </c>
      <c r="G907" s="53">
        <f t="shared" si="223"/>
        <v>0</v>
      </c>
      <c r="H907" s="53">
        <f t="shared" si="224"/>
        <v>0</v>
      </c>
      <c r="I907" s="53">
        <f t="shared" si="225"/>
        <v>0</v>
      </c>
      <c r="J907" s="53">
        <f t="shared" si="226"/>
        <v>0</v>
      </c>
      <c r="K907" s="53">
        <f t="shared" si="227"/>
        <v>0</v>
      </c>
      <c r="L907" s="53">
        <f t="shared" si="228"/>
        <v>0</v>
      </c>
      <c r="M907" s="53">
        <f t="shared" ca="1" si="233"/>
        <v>-2.1983915171285819E-2</v>
      </c>
      <c r="N907" s="53">
        <f t="shared" ca="1" si="229"/>
        <v>0</v>
      </c>
      <c r="O907" s="137">
        <f t="shared" ca="1" si="230"/>
        <v>0</v>
      </c>
      <c r="P907" s="53">
        <f t="shared" ca="1" si="231"/>
        <v>0</v>
      </c>
      <c r="Q907" s="53">
        <f t="shared" ca="1" si="232"/>
        <v>0</v>
      </c>
      <c r="R907" s="12">
        <f t="shared" ca="1" si="234"/>
        <v>2.1983915171285819E-2</v>
      </c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</row>
    <row r="908" spans="1:35">
      <c r="A908" s="12"/>
      <c r="B908" s="12"/>
      <c r="C908" s="134"/>
      <c r="D908" s="136">
        <f t="shared" si="222"/>
        <v>0</v>
      </c>
      <c r="E908" s="136">
        <f t="shared" si="222"/>
        <v>0</v>
      </c>
      <c r="F908" s="53">
        <f t="shared" si="223"/>
        <v>0</v>
      </c>
      <c r="G908" s="53">
        <f t="shared" si="223"/>
        <v>0</v>
      </c>
      <c r="H908" s="53">
        <f t="shared" si="224"/>
        <v>0</v>
      </c>
      <c r="I908" s="53">
        <f t="shared" si="225"/>
        <v>0</v>
      </c>
      <c r="J908" s="53">
        <f t="shared" si="226"/>
        <v>0</v>
      </c>
      <c r="K908" s="53">
        <f t="shared" si="227"/>
        <v>0</v>
      </c>
      <c r="L908" s="53">
        <f t="shared" si="228"/>
        <v>0</v>
      </c>
      <c r="M908" s="53">
        <f t="shared" ca="1" si="233"/>
        <v>-2.1983915171285819E-2</v>
      </c>
      <c r="N908" s="53">
        <f t="shared" ca="1" si="229"/>
        <v>0</v>
      </c>
      <c r="O908" s="137">
        <f t="shared" ca="1" si="230"/>
        <v>0</v>
      </c>
      <c r="P908" s="53">
        <f t="shared" ca="1" si="231"/>
        <v>0</v>
      </c>
      <c r="Q908" s="53">
        <f t="shared" ca="1" si="232"/>
        <v>0</v>
      </c>
      <c r="R908" s="12">
        <f t="shared" ca="1" si="234"/>
        <v>2.1983915171285819E-2</v>
      </c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</row>
    <row r="909" spans="1:35">
      <c r="A909" s="12"/>
      <c r="B909" s="12"/>
      <c r="C909" s="134"/>
      <c r="D909" s="136">
        <f t="shared" ref="D909:E972" si="235">A909/A$18</f>
        <v>0</v>
      </c>
      <c r="E909" s="136">
        <f t="shared" si="235"/>
        <v>0</v>
      </c>
      <c r="F909" s="53">
        <f t="shared" ref="F909:G972" si="236">$C909*D909</f>
        <v>0</v>
      </c>
      <c r="G909" s="53">
        <f t="shared" si="236"/>
        <v>0</v>
      </c>
      <c r="H909" s="53">
        <f t="shared" si="224"/>
        <v>0</v>
      </c>
      <c r="I909" s="53">
        <f t="shared" si="225"/>
        <v>0</v>
      </c>
      <c r="J909" s="53">
        <f t="shared" si="226"/>
        <v>0</v>
      </c>
      <c r="K909" s="53">
        <f t="shared" si="227"/>
        <v>0</v>
      </c>
      <c r="L909" s="53">
        <f t="shared" si="228"/>
        <v>0</v>
      </c>
      <c r="M909" s="53">
        <f t="shared" ca="1" si="233"/>
        <v>-2.1983915171285819E-2</v>
      </c>
      <c r="N909" s="53">
        <f t="shared" ca="1" si="229"/>
        <v>0</v>
      </c>
      <c r="O909" s="137">
        <f t="shared" ca="1" si="230"/>
        <v>0</v>
      </c>
      <c r="P909" s="53">
        <f t="shared" ca="1" si="231"/>
        <v>0</v>
      </c>
      <c r="Q909" s="53">
        <f t="shared" ca="1" si="232"/>
        <v>0</v>
      </c>
      <c r="R909" s="12">
        <f t="shared" ca="1" si="234"/>
        <v>2.1983915171285819E-2</v>
      </c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</row>
    <row r="910" spans="1:35">
      <c r="A910" s="12"/>
      <c r="B910" s="12"/>
      <c r="C910" s="134"/>
      <c r="D910" s="136">
        <f t="shared" si="235"/>
        <v>0</v>
      </c>
      <c r="E910" s="136">
        <f t="shared" si="235"/>
        <v>0</v>
      </c>
      <c r="F910" s="53">
        <f t="shared" si="236"/>
        <v>0</v>
      </c>
      <c r="G910" s="53">
        <f t="shared" si="236"/>
        <v>0</v>
      </c>
      <c r="H910" s="53">
        <f t="shared" ref="H910:H973" si="237">C910*D910*D910</f>
        <v>0</v>
      </c>
      <c r="I910" s="53">
        <f t="shared" ref="I910:I973" si="238">C910*D910*D910*D910</f>
        <v>0</v>
      </c>
      <c r="J910" s="53">
        <f t="shared" ref="J910:J973" si="239">C910*D910*D910*D910*D910</f>
        <v>0</v>
      </c>
      <c r="K910" s="53">
        <f t="shared" ref="K910:K973" si="240">C910*E910*D910</f>
        <v>0</v>
      </c>
      <c r="L910" s="53">
        <f t="shared" ref="L910:L973" si="241">C910*E910*D910*D910</f>
        <v>0</v>
      </c>
      <c r="M910" s="53">
        <f t="shared" ca="1" si="233"/>
        <v>-2.1983915171285819E-2</v>
      </c>
      <c r="N910" s="53">
        <f t="shared" ref="N910:N973" ca="1" si="242">C910*(M910-E910)^2</f>
        <v>0</v>
      </c>
      <c r="O910" s="137">
        <f t="shared" ref="O910:O973" ca="1" si="243">(C910*O$1-O$2*F910+O$3*H910)^2</f>
        <v>0</v>
      </c>
      <c r="P910" s="53">
        <f t="shared" ref="P910:P973" ca="1" si="244">(-C910*O$2+O$4*F910-O$5*H910)^2</f>
        <v>0</v>
      </c>
      <c r="Q910" s="53">
        <f t="shared" ref="Q910:Q973" ca="1" si="245">+(C910*O$3-F910*O$5+H910*O$6)^2</f>
        <v>0</v>
      </c>
      <c r="R910" s="12">
        <f t="shared" ca="1" si="234"/>
        <v>2.1983915171285819E-2</v>
      </c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</row>
    <row r="911" spans="1:35">
      <c r="A911" s="12"/>
      <c r="B911" s="12"/>
      <c r="C911" s="134"/>
      <c r="D911" s="136">
        <f t="shared" si="235"/>
        <v>0</v>
      </c>
      <c r="E911" s="136">
        <f t="shared" si="235"/>
        <v>0</v>
      </c>
      <c r="F911" s="53">
        <f t="shared" si="236"/>
        <v>0</v>
      </c>
      <c r="G911" s="53">
        <f t="shared" si="236"/>
        <v>0</v>
      </c>
      <c r="H911" s="53">
        <f t="shared" si="237"/>
        <v>0</v>
      </c>
      <c r="I911" s="53">
        <f t="shared" si="238"/>
        <v>0</v>
      </c>
      <c r="J911" s="53">
        <f t="shared" si="239"/>
        <v>0</v>
      </c>
      <c r="K911" s="53">
        <f t="shared" si="240"/>
        <v>0</v>
      </c>
      <c r="L911" s="53">
        <f t="shared" si="241"/>
        <v>0</v>
      </c>
      <c r="M911" s="53">
        <f t="shared" ca="1" si="233"/>
        <v>-2.1983915171285819E-2</v>
      </c>
      <c r="N911" s="53">
        <f t="shared" ca="1" si="242"/>
        <v>0</v>
      </c>
      <c r="O911" s="137">
        <f t="shared" ca="1" si="243"/>
        <v>0</v>
      </c>
      <c r="P911" s="53">
        <f t="shared" ca="1" si="244"/>
        <v>0</v>
      </c>
      <c r="Q911" s="53">
        <f t="shared" ca="1" si="245"/>
        <v>0</v>
      </c>
      <c r="R911" s="12">
        <f t="shared" ca="1" si="234"/>
        <v>2.1983915171285819E-2</v>
      </c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</row>
    <row r="912" spans="1:35">
      <c r="A912" s="12"/>
      <c r="B912" s="12"/>
      <c r="C912" s="134"/>
      <c r="D912" s="136">
        <f t="shared" si="235"/>
        <v>0</v>
      </c>
      <c r="E912" s="136">
        <f t="shared" si="235"/>
        <v>0</v>
      </c>
      <c r="F912" s="53">
        <f t="shared" si="236"/>
        <v>0</v>
      </c>
      <c r="G912" s="53">
        <f t="shared" si="236"/>
        <v>0</v>
      </c>
      <c r="H912" s="53">
        <f t="shared" si="237"/>
        <v>0</v>
      </c>
      <c r="I912" s="53">
        <f t="shared" si="238"/>
        <v>0</v>
      </c>
      <c r="J912" s="53">
        <f t="shared" si="239"/>
        <v>0</v>
      </c>
      <c r="K912" s="53">
        <f t="shared" si="240"/>
        <v>0</v>
      </c>
      <c r="L912" s="53">
        <f t="shared" si="241"/>
        <v>0</v>
      </c>
      <c r="M912" s="53">
        <f t="shared" ca="1" si="233"/>
        <v>-2.1983915171285819E-2</v>
      </c>
      <c r="N912" s="53">
        <f t="shared" ca="1" si="242"/>
        <v>0</v>
      </c>
      <c r="O912" s="137">
        <f t="shared" ca="1" si="243"/>
        <v>0</v>
      </c>
      <c r="P912" s="53">
        <f t="shared" ca="1" si="244"/>
        <v>0</v>
      </c>
      <c r="Q912" s="53">
        <f t="shared" ca="1" si="245"/>
        <v>0</v>
      </c>
      <c r="R912" s="12">
        <f t="shared" ca="1" si="234"/>
        <v>2.1983915171285819E-2</v>
      </c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</row>
    <row r="913" spans="1:35">
      <c r="A913" s="12"/>
      <c r="B913" s="12"/>
      <c r="C913" s="134"/>
      <c r="D913" s="136">
        <f t="shared" si="235"/>
        <v>0</v>
      </c>
      <c r="E913" s="136">
        <f t="shared" si="235"/>
        <v>0</v>
      </c>
      <c r="F913" s="53">
        <f t="shared" si="236"/>
        <v>0</v>
      </c>
      <c r="G913" s="53">
        <f t="shared" si="236"/>
        <v>0</v>
      </c>
      <c r="H913" s="53">
        <f t="shared" si="237"/>
        <v>0</v>
      </c>
      <c r="I913" s="53">
        <f t="shared" si="238"/>
        <v>0</v>
      </c>
      <c r="J913" s="53">
        <f t="shared" si="239"/>
        <v>0</v>
      </c>
      <c r="K913" s="53">
        <f t="shared" si="240"/>
        <v>0</v>
      </c>
      <c r="L913" s="53">
        <f t="shared" si="241"/>
        <v>0</v>
      </c>
      <c r="M913" s="53">
        <f t="shared" ca="1" si="233"/>
        <v>-2.1983915171285819E-2</v>
      </c>
      <c r="N913" s="53">
        <f t="shared" ca="1" si="242"/>
        <v>0</v>
      </c>
      <c r="O913" s="137">
        <f t="shared" ca="1" si="243"/>
        <v>0</v>
      </c>
      <c r="P913" s="53">
        <f t="shared" ca="1" si="244"/>
        <v>0</v>
      </c>
      <c r="Q913" s="53">
        <f t="shared" ca="1" si="245"/>
        <v>0</v>
      </c>
      <c r="R913" s="12">
        <f t="shared" ca="1" si="234"/>
        <v>2.1983915171285819E-2</v>
      </c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</row>
    <row r="914" spans="1:35">
      <c r="A914" s="12"/>
      <c r="B914" s="12"/>
      <c r="C914" s="134"/>
      <c r="D914" s="136">
        <f t="shared" si="235"/>
        <v>0</v>
      </c>
      <c r="E914" s="136">
        <f t="shared" si="235"/>
        <v>0</v>
      </c>
      <c r="F914" s="53">
        <f t="shared" si="236"/>
        <v>0</v>
      </c>
      <c r="G914" s="53">
        <f t="shared" si="236"/>
        <v>0</v>
      </c>
      <c r="H914" s="53">
        <f t="shared" si="237"/>
        <v>0</v>
      </c>
      <c r="I914" s="53">
        <f t="shared" si="238"/>
        <v>0</v>
      </c>
      <c r="J914" s="53">
        <f t="shared" si="239"/>
        <v>0</v>
      </c>
      <c r="K914" s="53">
        <f t="shared" si="240"/>
        <v>0</v>
      </c>
      <c r="L914" s="53">
        <f t="shared" si="241"/>
        <v>0</v>
      </c>
      <c r="M914" s="53">
        <f t="shared" ca="1" si="233"/>
        <v>-2.1983915171285819E-2</v>
      </c>
      <c r="N914" s="53">
        <f t="shared" ca="1" si="242"/>
        <v>0</v>
      </c>
      <c r="O914" s="137">
        <f t="shared" ca="1" si="243"/>
        <v>0</v>
      </c>
      <c r="P914" s="53">
        <f t="shared" ca="1" si="244"/>
        <v>0</v>
      </c>
      <c r="Q914" s="53">
        <f t="shared" ca="1" si="245"/>
        <v>0</v>
      </c>
      <c r="R914" s="12">
        <f t="shared" ca="1" si="234"/>
        <v>2.1983915171285819E-2</v>
      </c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</row>
    <row r="915" spans="1:35">
      <c r="A915" s="12"/>
      <c r="B915" s="12"/>
      <c r="C915" s="134"/>
      <c r="D915" s="136">
        <f t="shared" si="235"/>
        <v>0</v>
      </c>
      <c r="E915" s="136">
        <f t="shared" si="235"/>
        <v>0</v>
      </c>
      <c r="F915" s="53">
        <f t="shared" si="236"/>
        <v>0</v>
      </c>
      <c r="G915" s="53">
        <f t="shared" si="236"/>
        <v>0</v>
      </c>
      <c r="H915" s="53">
        <f t="shared" si="237"/>
        <v>0</v>
      </c>
      <c r="I915" s="53">
        <f t="shared" si="238"/>
        <v>0</v>
      </c>
      <c r="J915" s="53">
        <f t="shared" si="239"/>
        <v>0</v>
      </c>
      <c r="K915" s="53">
        <f t="shared" si="240"/>
        <v>0</v>
      </c>
      <c r="L915" s="53">
        <f t="shared" si="241"/>
        <v>0</v>
      </c>
      <c r="M915" s="53">
        <f t="shared" ref="M915:M978" ca="1" si="246">+E$4+E$5*D915+E$6*D915^2</f>
        <v>-2.1983915171285819E-2</v>
      </c>
      <c r="N915" s="53">
        <f t="shared" ca="1" si="242"/>
        <v>0</v>
      </c>
      <c r="O915" s="137">
        <f t="shared" ca="1" si="243"/>
        <v>0</v>
      </c>
      <c r="P915" s="53">
        <f t="shared" ca="1" si="244"/>
        <v>0</v>
      </c>
      <c r="Q915" s="53">
        <f t="shared" ca="1" si="245"/>
        <v>0</v>
      </c>
      <c r="R915" s="12">
        <f t="shared" ref="R915:R978" ca="1" si="247">+E915-M915</f>
        <v>2.1983915171285819E-2</v>
      </c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</row>
    <row r="916" spans="1:35">
      <c r="A916" s="12"/>
      <c r="B916" s="12"/>
      <c r="C916" s="134"/>
      <c r="D916" s="136">
        <f t="shared" si="235"/>
        <v>0</v>
      </c>
      <c r="E916" s="136">
        <f t="shared" si="235"/>
        <v>0</v>
      </c>
      <c r="F916" s="53">
        <f t="shared" si="236"/>
        <v>0</v>
      </c>
      <c r="G916" s="53">
        <f t="shared" si="236"/>
        <v>0</v>
      </c>
      <c r="H916" s="53">
        <f t="shared" si="237"/>
        <v>0</v>
      </c>
      <c r="I916" s="53">
        <f t="shared" si="238"/>
        <v>0</v>
      </c>
      <c r="J916" s="53">
        <f t="shared" si="239"/>
        <v>0</v>
      </c>
      <c r="K916" s="53">
        <f t="shared" si="240"/>
        <v>0</v>
      </c>
      <c r="L916" s="53">
        <f t="shared" si="241"/>
        <v>0</v>
      </c>
      <c r="M916" s="53">
        <f t="shared" ca="1" si="246"/>
        <v>-2.1983915171285819E-2</v>
      </c>
      <c r="N916" s="53">
        <f t="shared" ca="1" si="242"/>
        <v>0</v>
      </c>
      <c r="O916" s="137">
        <f t="shared" ca="1" si="243"/>
        <v>0</v>
      </c>
      <c r="P916" s="53">
        <f t="shared" ca="1" si="244"/>
        <v>0</v>
      </c>
      <c r="Q916" s="53">
        <f t="shared" ca="1" si="245"/>
        <v>0</v>
      </c>
      <c r="R916" s="12">
        <f t="shared" ca="1" si="247"/>
        <v>2.1983915171285819E-2</v>
      </c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</row>
    <row r="917" spans="1:35">
      <c r="A917" s="12"/>
      <c r="B917" s="12"/>
      <c r="C917" s="134"/>
      <c r="D917" s="136">
        <f t="shared" si="235"/>
        <v>0</v>
      </c>
      <c r="E917" s="136">
        <f t="shared" si="235"/>
        <v>0</v>
      </c>
      <c r="F917" s="53">
        <f t="shared" si="236"/>
        <v>0</v>
      </c>
      <c r="G917" s="53">
        <f t="shared" si="236"/>
        <v>0</v>
      </c>
      <c r="H917" s="53">
        <f t="shared" si="237"/>
        <v>0</v>
      </c>
      <c r="I917" s="53">
        <f t="shared" si="238"/>
        <v>0</v>
      </c>
      <c r="J917" s="53">
        <f t="shared" si="239"/>
        <v>0</v>
      </c>
      <c r="K917" s="53">
        <f t="shared" si="240"/>
        <v>0</v>
      </c>
      <c r="L917" s="53">
        <f t="shared" si="241"/>
        <v>0</v>
      </c>
      <c r="M917" s="53">
        <f t="shared" ca="1" si="246"/>
        <v>-2.1983915171285819E-2</v>
      </c>
      <c r="N917" s="53">
        <f t="shared" ca="1" si="242"/>
        <v>0</v>
      </c>
      <c r="O917" s="137">
        <f t="shared" ca="1" si="243"/>
        <v>0</v>
      </c>
      <c r="P917" s="53">
        <f t="shared" ca="1" si="244"/>
        <v>0</v>
      </c>
      <c r="Q917" s="53">
        <f t="shared" ca="1" si="245"/>
        <v>0</v>
      </c>
      <c r="R917" s="12">
        <f t="shared" ca="1" si="247"/>
        <v>2.1983915171285819E-2</v>
      </c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</row>
    <row r="918" spans="1:35">
      <c r="A918" s="12"/>
      <c r="B918" s="12"/>
      <c r="C918" s="134"/>
      <c r="D918" s="136">
        <f t="shared" si="235"/>
        <v>0</v>
      </c>
      <c r="E918" s="136">
        <f t="shared" si="235"/>
        <v>0</v>
      </c>
      <c r="F918" s="53">
        <f t="shared" si="236"/>
        <v>0</v>
      </c>
      <c r="G918" s="53">
        <f t="shared" si="236"/>
        <v>0</v>
      </c>
      <c r="H918" s="53">
        <f t="shared" si="237"/>
        <v>0</v>
      </c>
      <c r="I918" s="53">
        <f t="shared" si="238"/>
        <v>0</v>
      </c>
      <c r="J918" s="53">
        <f t="shared" si="239"/>
        <v>0</v>
      </c>
      <c r="K918" s="53">
        <f t="shared" si="240"/>
        <v>0</v>
      </c>
      <c r="L918" s="53">
        <f t="shared" si="241"/>
        <v>0</v>
      </c>
      <c r="M918" s="53">
        <f t="shared" ca="1" si="246"/>
        <v>-2.1983915171285819E-2</v>
      </c>
      <c r="N918" s="53">
        <f t="shared" ca="1" si="242"/>
        <v>0</v>
      </c>
      <c r="O918" s="137">
        <f t="shared" ca="1" si="243"/>
        <v>0</v>
      </c>
      <c r="P918" s="53">
        <f t="shared" ca="1" si="244"/>
        <v>0</v>
      </c>
      <c r="Q918" s="53">
        <f t="shared" ca="1" si="245"/>
        <v>0</v>
      </c>
      <c r="R918" s="12">
        <f t="shared" ca="1" si="247"/>
        <v>2.1983915171285819E-2</v>
      </c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</row>
    <row r="919" spans="1:35">
      <c r="A919" s="12"/>
      <c r="B919" s="12"/>
      <c r="C919" s="134"/>
      <c r="D919" s="136">
        <f t="shared" si="235"/>
        <v>0</v>
      </c>
      <c r="E919" s="136">
        <f t="shared" si="235"/>
        <v>0</v>
      </c>
      <c r="F919" s="53">
        <f t="shared" si="236"/>
        <v>0</v>
      </c>
      <c r="G919" s="53">
        <f t="shared" si="236"/>
        <v>0</v>
      </c>
      <c r="H919" s="53">
        <f t="shared" si="237"/>
        <v>0</v>
      </c>
      <c r="I919" s="53">
        <f t="shared" si="238"/>
        <v>0</v>
      </c>
      <c r="J919" s="53">
        <f t="shared" si="239"/>
        <v>0</v>
      </c>
      <c r="K919" s="53">
        <f t="shared" si="240"/>
        <v>0</v>
      </c>
      <c r="L919" s="53">
        <f t="shared" si="241"/>
        <v>0</v>
      </c>
      <c r="M919" s="53">
        <f t="shared" ca="1" si="246"/>
        <v>-2.1983915171285819E-2</v>
      </c>
      <c r="N919" s="53">
        <f t="shared" ca="1" si="242"/>
        <v>0</v>
      </c>
      <c r="O919" s="137">
        <f t="shared" ca="1" si="243"/>
        <v>0</v>
      </c>
      <c r="P919" s="53">
        <f t="shared" ca="1" si="244"/>
        <v>0</v>
      </c>
      <c r="Q919" s="53">
        <f t="shared" ca="1" si="245"/>
        <v>0</v>
      </c>
      <c r="R919" s="12">
        <f t="shared" ca="1" si="247"/>
        <v>2.1983915171285819E-2</v>
      </c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</row>
    <row r="920" spans="1:35">
      <c r="A920" s="12"/>
      <c r="B920" s="12"/>
      <c r="C920" s="134"/>
      <c r="D920" s="136">
        <f t="shared" si="235"/>
        <v>0</v>
      </c>
      <c r="E920" s="136">
        <f t="shared" si="235"/>
        <v>0</v>
      </c>
      <c r="F920" s="53">
        <f t="shared" si="236"/>
        <v>0</v>
      </c>
      <c r="G920" s="53">
        <f t="shared" si="236"/>
        <v>0</v>
      </c>
      <c r="H920" s="53">
        <f t="shared" si="237"/>
        <v>0</v>
      </c>
      <c r="I920" s="53">
        <f t="shared" si="238"/>
        <v>0</v>
      </c>
      <c r="J920" s="53">
        <f t="shared" si="239"/>
        <v>0</v>
      </c>
      <c r="K920" s="53">
        <f t="shared" si="240"/>
        <v>0</v>
      </c>
      <c r="L920" s="53">
        <f t="shared" si="241"/>
        <v>0</v>
      </c>
      <c r="M920" s="53">
        <f t="shared" ca="1" si="246"/>
        <v>-2.1983915171285819E-2</v>
      </c>
      <c r="N920" s="53">
        <f t="shared" ca="1" si="242"/>
        <v>0</v>
      </c>
      <c r="O920" s="137">
        <f t="shared" ca="1" si="243"/>
        <v>0</v>
      </c>
      <c r="P920" s="53">
        <f t="shared" ca="1" si="244"/>
        <v>0</v>
      </c>
      <c r="Q920" s="53">
        <f t="shared" ca="1" si="245"/>
        <v>0</v>
      </c>
      <c r="R920" s="12">
        <f t="shared" ca="1" si="247"/>
        <v>2.1983915171285819E-2</v>
      </c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</row>
    <row r="921" spans="1:35">
      <c r="A921" s="12"/>
      <c r="B921" s="12"/>
      <c r="C921" s="134"/>
      <c r="D921" s="136">
        <f t="shared" si="235"/>
        <v>0</v>
      </c>
      <c r="E921" s="136">
        <f t="shared" si="235"/>
        <v>0</v>
      </c>
      <c r="F921" s="53">
        <f t="shared" si="236"/>
        <v>0</v>
      </c>
      <c r="G921" s="53">
        <f t="shared" si="236"/>
        <v>0</v>
      </c>
      <c r="H921" s="53">
        <f t="shared" si="237"/>
        <v>0</v>
      </c>
      <c r="I921" s="53">
        <f t="shared" si="238"/>
        <v>0</v>
      </c>
      <c r="J921" s="53">
        <f t="shared" si="239"/>
        <v>0</v>
      </c>
      <c r="K921" s="53">
        <f t="shared" si="240"/>
        <v>0</v>
      </c>
      <c r="L921" s="53">
        <f t="shared" si="241"/>
        <v>0</v>
      </c>
      <c r="M921" s="53">
        <f t="shared" ca="1" si="246"/>
        <v>-2.1983915171285819E-2</v>
      </c>
      <c r="N921" s="53">
        <f t="shared" ca="1" si="242"/>
        <v>0</v>
      </c>
      <c r="O921" s="137">
        <f t="shared" ca="1" si="243"/>
        <v>0</v>
      </c>
      <c r="P921" s="53">
        <f t="shared" ca="1" si="244"/>
        <v>0</v>
      </c>
      <c r="Q921" s="53">
        <f t="shared" ca="1" si="245"/>
        <v>0</v>
      </c>
      <c r="R921" s="12">
        <f t="shared" ca="1" si="247"/>
        <v>2.1983915171285819E-2</v>
      </c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</row>
    <row r="922" spans="1:35">
      <c r="A922" s="12"/>
      <c r="B922" s="12"/>
      <c r="C922" s="134"/>
      <c r="D922" s="136">
        <f t="shared" si="235"/>
        <v>0</v>
      </c>
      <c r="E922" s="136">
        <f t="shared" si="235"/>
        <v>0</v>
      </c>
      <c r="F922" s="53">
        <f t="shared" si="236"/>
        <v>0</v>
      </c>
      <c r="G922" s="53">
        <f t="shared" si="236"/>
        <v>0</v>
      </c>
      <c r="H922" s="53">
        <f t="shared" si="237"/>
        <v>0</v>
      </c>
      <c r="I922" s="53">
        <f t="shared" si="238"/>
        <v>0</v>
      </c>
      <c r="J922" s="53">
        <f t="shared" si="239"/>
        <v>0</v>
      </c>
      <c r="K922" s="53">
        <f t="shared" si="240"/>
        <v>0</v>
      </c>
      <c r="L922" s="53">
        <f t="shared" si="241"/>
        <v>0</v>
      </c>
      <c r="M922" s="53">
        <f t="shared" ca="1" si="246"/>
        <v>-2.1983915171285819E-2</v>
      </c>
      <c r="N922" s="53">
        <f t="shared" ca="1" si="242"/>
        <v>0</v>
      </c>
      <c r="O922" s="137">
        <f t="shared" ca="1" si="243"/>
        <v>0</v>
      </c>
      <c r="P922" s="53">
        <f t="shared" ca="1" si="244"/>
        <v>0</v>
      </c>
      <c r="Q922" s="53">
        <f t="shared" ca="1" si="245"/>
        <v>0</v>
      </c>
      <c r="R922" s="12">
        <f t="shared" ca="1" si="247"/>
        <v>2.1983915171285819E-2</v>
      </c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</row>
    <row r="923" spans="1:35">
      <c r="A923" s="12"/>
      <c r="B923" s="12"/>
      <c r="C923" s="134"/>
      <c r="D923" s="136">
        <f t="shared" si="235"/>
        <v>0</v>
      </c>
      <c r="E923" s="136">
        <f t="shared" si="235"/>
        <v>0</v>
      </c>
      <c r="F923" s="53">
        <f t="shared" si="236"/>
        <v>0</v>
      </c>
      <c r="G923" s="53">
        <f t="shared" si="236"/>
        <v>0</v>
      </c>
      <c r="H923" s="53">
        <f t="shared" si="237"/>
        <v>0</v>
      </c>
      <c r="I923" s="53">
        <f t="shared" si="238"/>
        <v>0</v>
      </c>
      <c r="J923" s="53">
        <f t="shared" si="239"/>
        <v>0</v>
      </c>
      <c r="K923" s="53">
        <f t="shared" si="240"/>
        <v>0</v>
      </c>
      <c r="L923" s="53">
        <f t="shared" si="241"/>
        <v>0</v>
      </c>
      <c r="M923" s="53">
        <f t="shared" ca="1" si="246"/>
        <v>-2.1983915171285819E-2</v>
      </c>
      <c r="N923" s="53">
        <f t="shared" ca="1" si="242"/>
        <v>0</v>
      </c>
      <c r="O923" s="137">
        <f t="shared" ca="1" si="243"/>
        <v>0</v>
      </c>
      <c r="P923" s="53">
        <f t="shared" ca="1" si="244"/>
        <v>0</v>
      </c>
      <c r="Q923" s="53">
        <f t="shared" ca="1" si="245"/>
        <v>0</v>
      </c>
      <c r="R923" s="12">
        <f t="shared" ca="1" si="247"/>
        <v>2.1983915171285819E-2</v>
      </c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</row>
    <row r="924" spans="1:35">
      <c r="A924" s="12"/>
      <c r="B924" s="12"/>
      <c r="C924" s="134"/>
      <c r="D924" s="136">
        <f t="shared" si="235"/>
        <v>0</v>
      </c>
      <c r="E924" s="136">
        <f t="shared" si="235"/>
        <v>0</v>
      </c>
      <c r="F924" s="53">
        <f t="shared" si="236"/>
        <v>0</v>
      </c>
      <c r="G924" s="53">
        <f t="shared" si="236"/>
        <v>0</v>
      </c>
      <c r="H924" s="53">
        <f t="shared" si="237"/>
        <v>0</v>
      </c>
      <c r="I924" s="53">
        <f t="shared" si="238"/>
        <v>0</v>
      </c>
      <c r="J924" s="53">
        <f t="shared" si="239"/>
        <v>0</v>
      </c>
      <c r="K924" s="53">
        <f t="shared" si="240"/>
        <v>0</v>
      </c>
      <c r="L924" s="53">
        <f t="shared" si="241"/>
        <v>0</v>
      </c>
      <c r="M924" s="53">
        <f t="shared" ca="1" si="246"/>
        <v>-2.1983915171285819E-2</v>
      </c>
      <c r="N924" s="53">
        <f t="shared" ca="1" si="242"/>
        <v>0</v>
      </c>
      <c r="O924" s="137">
        <f t="shared" ca="1" si="243"/>
        <v>0</v>
      </c>
      <c r="P924" s="53">
        <f t="shared" ca="1" si="244"/>
        <v>0</v>
      </c>
      <c r="Q924" s="53">
        <f t="shared" ca="1" si="245"/>
        <v>0</v>
      </c>
      <c r="R924" s="12">
        <f t="shared" ca="1" si="247"/>
        <v>2.1983915171285819E-2</v>
      </c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</row>
    <row r="925" spans="1:35">
      <c r="A925" s="12"/>
      <c r="B925" s="12"/>
      <c r="C925" s="134"/>
      <c r="D925" s="136">
        <f t="shared" si="235"/>
        <v>0</v>
      </c>
      <c r="E925" s="136">
        <f t="shared" si="235"/>
        <v>0</v>
      </c>
      <c r="F925" s="53">
        <f t="shared" si="236"/>
        <v>0</v>
      </c>
      <c r="G925" s="53">
        <f t="shared" si="236"/>
        <v>0</v>
      </c>
      <c r="H925" s="53">
        <f t="shared" si="237"/>
        <v>0</v>
      </c>
      <c r="I925" s="53">
        <f t="shared" si="238"/>
        <v>0</v>
      </c>
      <c r="J925" s="53">
        <f t="shared" si="239"/>
        <v>0</v>
      </c>
      <c r="K925" s="53">
        <f t="shared" si="240"/>
        <v>0</v>
      </c>
      <c r="L925" s="53">
        <f t="shared" si="241"/>
        <v>0</v>
      </c>
      <c r="M925" s="53">
        <f t="shared" ca="1" si="246"/>
        <v>-2.1983915171285819E-2</v>
      </c>
      <c r="N925" s="53">
        <f t="shared" ca="1" si="242"/>
        <v>0</v>
      </c>
      <c r="O925" s="137">
        <f t="shared" ca="1" si="243"/>
        <v>0</v>
      </c>
      <c r="P925" s="53">
        <f t="shared" ca="1" si="244"/>
        <v>0</v>
      </c>
      <c r="Q925" s="53">
        <f t="shared" ca="1" si="245"/>
        <v>0</v>
      </c>
      <c r="R925" s="12">
        <f t="shared" ca="1" si="247"/>
        <v>2.1983915171285819E-2</v>
      </c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</row>
    <row r="926" spans="1:35">
      <c r="A926" s="12"/>
      <c r="B926" s="12"/>
      <c r="C926" s="134"/>
      <c r="D926" s="136">
        <f t="shared" si="235"/>
        <v>0</v>
      </c>
      <c r="E926" s="136">
        <f t="shared" si="235"/>
        <v>0</v>
      </c>
      <c r="F926" s="53">
        <f t="shared" si="236"/>
        <v>0</v>
      </c>
      <c r="G926" s="53">
        <f t="shared" si="236"/>
        <v>0</v>
      </c>
      <c r="H926" s="53">
        <f t="shared" si="237"/>
        <v>0</v>
      </c>
      <c r="I926" s="53">
        <f t="shared" si="238"/>
        <v>0</v>
      </c>
      <c r="J926" s="53">
        <f t="shared" si="239"/>
        <v>0</v>
      </c>
      <c r="K926" s="53">
        <f t="shared" si="240"/>
        <v>0</v>
      </c>
      <c r="L926" s="53">
        <f t="shared" si="241"/>
        <v>0</v>
      </c>
      <c r="M926" s="53">
        <f t="shared" ca="1" si="246"/>
        <v>-2.1983915171285819E-2</v>
      </c>
      <c r="N926" s="53">
        <f t="shared" ca="1" si="242"/>
        <v>0</v>
      </c>
      <c r="O926" s="137">
        <f t="shared" ca="1" si="243"/>
        <v>0</v>
      </c>
      <c r="P926" s="53">
        <f t="shared" ca="1" si="244"/>
        <v>0</v>
      </c>
      <c r="Q926" s="53">
        <f t="shared" ca="1" si="245"/>
        <v>0</v>
      </c>
      <c r="R926" s="12">
        <f t="shared" ca="1" si="247"/>
        <v>2.1983915171285819E-2</v>
      </c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</row>
    <row r="927" spans="1:35">
      <c r="A927" s="12"/>
      <c r="B927" s="12"/>
      <c r="C927" s="134"/>
      <c r="D927" s="136">
        <f t="shared" si="235"/>
        <v>0</v>
      </c>
      <c r="E927" s="136">
        <f t="shared" si="235"/>
        <v>0</v>
      </c>
      <c r="F927" s="53">
        <f t="shared" si="236"/>
        <v>0</v>
      </c>
      <c r="G927" s="53">
        <f t="shared" si="236"/>
        <v>0</v>
      </c>
      <c r="H927" s="53">
        <f t="shared" si="237"/>
        <v>0</v>
      </c>
      <c r="I927" s="53">
        <f t="shared" si="238"/>
        <v>0</v>
      </c>
      <c r="J927" s="53">
        <f t="shared" si="239"/>
        <v>0</v>
      </c>
      <c r="K927" s="53">
        <f t="shared" si="240"/>
        <v>0</v>
      </c>
      <c r="L927" s="53">
        <f t="shared" si="241"/>
        <v>0</v>
      </c>
      <c r="M927" s="53">
        <f t="shared" ca="1" si="246"/>
        <v>-2.1983915171285819E-2</v>
      </c>
      <c r="N927" s="53">
        <f t="shared" ca="1" si="242"/>
        <v>0</v>
      </c>
      <c r="O927" s="137">
        <f t="shared" ca="1" si="243"/>
        <v>0</v>
      </c>
      <c r="P927" s="53">
        <f t="shared" ca="1" si="244"/>
        <v>0</v>
      </c>
      <c r="Q927" s="53">
        <f t="shared" ca="1" si="245"/>
        <v>0</v>
      </c>
      <c r="R927" s="12">
        <f t="shared" ca="1" si="247"/>
        <v>2.1983915171285819E-2</v>
      </c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</row>
    <row r="928" spans="1:35">
      <c r="A928" s="12"/>
      <c r="B928" s="12"/>
      <c r="C928" s="134"/>
      <c r="D928" s="136">
        <f t="shared" si="235"/>
        <v>0</v>
      </c>
      <c r="E928" s="136">
        <f t="shared" si="235"/>
        <v>0</v>
      </c>
      <c r="F928" s="53">
        <f t="shared" si="236"/>
        <v>0</v>
      </c>
      <c r="G928" s="53">
        <f t="shared" si="236"/>
        <v>0</v>
      </c>
      <c r="H928" s="53">
        <f t="shared" si="237"/>
        <v>0</v>
      </c>
      <c r="I928" s="53">
        <f t="shared" si="238"/>
        <v>0</v>
      </c>
      <c r="J928" s="53">
        <f t="shared" si="239"/>
        <v>0</v>
      </c>
      <c r="K928" s="53">
        <f t="shared" si="240"/>
        <v>0</v>
      </c>
      <c r="L928" s="53">
        <f t="shared" si="241"/>
        <v>0</v>
      </c>
      <c r="M928" s="53">
        <f t="shared" ca="1" si="246"/>
        <v>-2.1983915171285819E-2</v>
      </c>
      <c r="N928" s="53">
        <f t="shared" ca="1" si="242"/>
        <v>0</v>
      </c>
      <c r="O928" s="137">
        <f t="shared" ca="1" si="243"/>
        <v>0</v>
      </c>
      <c r="P928" s="53">
        <f t="shared" ca="1" si="244"/>
        <v>0</v>
      </c>
      <c r="Q928" s="53">
        <f t="shared" ca="1" si="245"/>
        <v>0</v>
      </c>
      <c r="R928" s="12">
        <f t="shared" ca="1" si="247"/>
        <v>2.1983915171285819E-2</v>
      </c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</row>
    <row r="929" spans="1:35">
      <c r="A929" s="12"/>
      <c r="B929" s="12"/>
      <c r="C929" s="134"/>
      <c r="D929" s="136">
        <f t="shared" si="235"/>
        <v>0</v>
      </c>
      <c r="E929" s="136">
        <f t="shared" si="235"/>
        <v>0</v>
      </c>
      <c r="F929" s="53">
        <f t="shared" si="236"/>
        <v>0</v>
      </c>
      <c r="G929" s="53">
        <f t="shared" si="236"/>
        <v>0</v>
      </c>
      <c r="H929" s="53">
        <f t="shared" si="237"/>
        <v>0</v>
      </c>
      <c r="I929" s="53">
        <f t="shared" si="238"/>
        <v>0</v>
      </c>
      <c r="J929" s="53">
        <f t="shared" si="239"/>
        <v>0</v>
      </c>
      <c r="K929" s="53">
        <f t="shared" si="240"/>
        <v>0</v>
      </c>
      <c r="L929" s="53">
        <f t="shared" si="241"/>
        <v>0</v>
      </c>
      <c r="M929" s="53">
        <f t="shared" ca="1" si="246"/>
        <v>-2.1983915171285819E-2</v>
      </c>
      <c r="N929" s="53">
        <f t="shared" ca="1" si="242"/>
        <v>0</v>
      </c>
      <c r="O929" s="137">
        <f t="shared" ca="1" si="243"/>
        <v>0</v>
      </c>
      <c r="P929" s="53">
        <f t="shared" ca="1" si="244"/>
        <v>0</v>
      </c>
      <c r="Q929" s="53">
        <f t="shared" ca="1" si="245"/>
        <v>0</v>
      </c>
      <c r="R929" s="12">
        <f t="shared" ca="1" si="247"/>
        <v>2.1983915171285819E-2</v>
      </c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</row>
    <row r="930" spans="1:35">
      <c r="A930" s="12"/>
      <c r="B930" s="12"/>
      <c r="C930" s="134"/>
      <c r="D930" s="136">
        <f t="shared" si="235"/>
        <v>0</v>
      </c>
      <c r="E930" s="136">
        <f t="shared" si="235"/>
        <v>0</v>
      </c>
      <c r="F930" s="53">
        <f t="shared" si="236"/>
        <v>0</v>
      </c>
      <c r="G930" s="53">
        <f t="shared" si="236"/>
        <v>0</v>
      </c>
      <c r="H930" s="53">
        <f t="shared" si="237"/>
        <v>0</v>
      </c>
      <c r="I930" s="53">
        <f t="shared" si="238"/>
        <v>0</v>
      </c>
      <c r="J930" s="53">
        <f t="shared" si="239"/>
        <v>0</v>
      </c>
      <c r="K930" s="53">
        <f t="shared" si="240"/>
        <v>0</v>
      </c>
      <c r="L930" s="53">
        <f t="shared" si="241"/>
        <v>0</v>
      </c>
      <c r="M930" s="53">
        <f t="shared" ca="1" si="246"/>
        <v>-2.1983915171285819E-2</v>
      </c>
      <c r="N930" s="53">
        <f t="shared" ca="1" si="242"/>
        <v>0</v>
      </c>
      <c r="O930" s="137">
        <f t="shared" ca="1" si="243"/>
        <v>0</v>
      </c>
      <c r="P930" s="53">
        <f t="shared" ca="1" si="244"/>
        <v>0</v>
      </c>
      <c r="Q930" s="53">
        <f t="shared" ca="1" si="245"/>
        <v>0</v>
      </c>
      <c r="R930" s="12">
        <f t="shared" ca="1" si="247"/>
        <v>2.1983915171285819E-2</v>
      </c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</row>
    <row r="931" spans="1:35">
      <c r="A931" s="12"/>
      <c r="B931" s="12"/>
      <c r="C931" s="134"/>
      <c r="D931" s="136">
        <f t="shared" si="235"/>
        <v>0</v>
      </c>
      <c r="E931" s="136">
        <f t="shared" si="235"/>
        <v>0</v>
      </c>
      <c r="F931" s="53">
        <f t="shared" si="236"/>
        <v>0</v>
      </c>
      <c r="G931" s="53">
        <f t="shared" si="236"/>
        <v>0</v>
      </c>
      <c r="H931" s="53">
        <f t="shared" si="237"/>
        <v>0</v>
      </c>
      <c r="I931" s="53">
        <f t="shared" si="238"/>
        <v>0</v>
      </c>
      <c r="J931" s="53">
        <f t="shared" si="239"/>
        <v>0</v>
      </c>
      <c r="K931" s="53">
        <f t="shared" si="240"/>
        <v>0</v>
      </c>
      <c r="L931" s="53">
        <f t="shared" si="241"/>
        <v>0</v>
      </c>
      <c r="M931" s="53">
        <f t="shared" ca="1" si="246"/>
        <v>-2.1983915171285819E-2</v>
      </c>
      <c r="N931" s="53">
        <f t="shared" ca="1" si="242"/>
        <v>0</v>
      </c>
      <c r="O931" s="137">
        <f t="shared" ca="1" si="243"/>
        <v>0</v>
      </c>
      <c r="P931" s="53">
        <f t="shared" ca="1" si="244"/>
        <v>0</v>
      </c>
      <c r="Q931" s="53">
        <f t="shared" ca="1" si="245"/>
        <v>0</v>
      </c>
      <c r="R931" s="12">
        <f t="shared" ca="1" si="247"/>
        <v>2.1983915171285819E-2</v>
      </c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</row>
    <row r="932" spans="1:35">
      <c r="A932" s="12"/>
      <c r="B932" s="12"/>
      <c r="C932" s="134"/>
      <c r="D932" s="136">
        <f t="shared" si="235"/>
        <v>0</v>
      </c>
      <c r="E932" s="136">
        <f t="shared" si="235"/>
        <v>0</v>
      </c>
      <c r="F932" s="53">
        <f t="shared" si="236"/>
        <v>0</v>
      </c>
      <c r="G932" s="53">
        <f t="shared" si="236"/>
        <v>0</v>
      </c>
      <c r="H932" s="53">
        <f t="shared" si="237"/>
        <v>0</v>
      </c>
      <c r="I932" s="53">
        <f t="shared" si="238"/>
        <v>0</v>
      </c>
      <c r="J932" s="53">
        <f t="shared" si="239"/>
        <v>0</v>
      </c>
      <c r="K932" s="53">
        <f t="shared" si="240"/>
        <v>0</v>
      </c>
      <c r="L932" s="53">
        <f t="shared" si="241"/>
        <v>0</v>
      </c>
      <c r="M932" s="53">
        <f t="shared" ca="1" si="246"/>
        <v>-2.1983915171285819E-2</v>
      </c>
      <c r="N932" s="53">
        <f t="shared" ca="1" si="242"/>
        <v>0</v>
      </c>
      <c r="O932" s="137">
        <f t="shared" ca="1" si="243"/>
        <v>0</v>
      </c>
      <c r="P932" s="53">
        <f t="shared" ca="1" si="244"/>
        <v>0</v>
      </c>
      <c r="Q932" s="53">
        <f t="shared" ca="1" si="245"/>
        <v>0</v>
      </c>
      <c r="R932" s="12">
        <f t="shared" ca="1" si="247"/>
        <v>2.1983915171285819E-2</v>
      </c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</row>
    <row r="933" spans="1:35">
      <c r="A933" s="12"/>
      <c r="B933" s="12"/>
      <c r="C933" s="134"/>
      <c r="D933" s="136">
        <f t="shared" si="235"/>
        <v>0</v>
      </c>
      <c r="E933" s="136">
        <f t="shared" si="235"/>
        <v>0</v>
      </c>
      <c r="F933" s="53">
        <f t="shared" si="236"/>
        <v>0</v>
      </c>
      <c r="G933" s="53">
        <f t="shared" si="236"/>
        <v>0</v>
      </c>
      <c r="H933" s="53">
        <f t="shared" si="237"/>
        <v>0</v>
      </c>
      <c r="I933" s="53">
        <f t="shared" si="238"/>
        <v>0</v>
      </c>
      <c r="J933" s="53">
        <f t="shared" si="239"/>
        <v>0</v>
      </c>
      <c r="K933" s="53">
        <f t="shared" si="240"/>
        <v>0</v>
      </c>
      <c r="L933" s="53">
        <f t="shared" si="241"/>
        <v>0</v>
      </c>
      <c r="M933" s="53">
        <f t="shared" ca="1" si="246"/>
        <v>-2.1983915171285819E-2</v>
      </c>
      <c r="N933" s="53">
        <f t="shared" ca="1" si="242"/>
        <v>0</v>
      </c>
      <c r="O933" s="137">
        <f t="shared" ca="1" si="243"/>
        <v>0</v>
      </c>
      <c r="P933" s="53">
        <f t="shared" ca="1" si="244"/>
        <v>0</v>
      </c>
      <c r="Q933" s="53">
        <f t="shared" ca="1" si="245"/>
        <v>0</v>
      </c>
      <c r="R933" s="12">
        <f t="shared" ca="1" si="247"/>
        <v>2.1983915171285819E-2</v>
      </c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</row>
    <row r="934" spans="1:35">
      <c r="A934" s="12"/>
      <c r="B934" s="12"/>
      <c r="C934" s="134"/>
      <c r="D934" s="136">
        <f t="shared" si="235"/>
        <v>0</v>
      </c>
      <c r="E934" s="136">
        <f t="shared" si="235"/>
        <v>0</v>
      </c>
      <c r="F934" s="53">
        <f t="shared" si="236"/>
        <v>0</v>
      </c>
      <c r="G934" s="53">
        <f t="shared" si="236"/>
        <v>0</v>
      </c>
      <c r="H934" s="53">
        <f t="shared" si="237"/>
        <v>0</v>
      </c>
      <c r="I934" s="53">
        <f t="shared" si="238"/>
        <v>0</v>
      </c>
      <c r="J934" s="53">
        <f t="shared" si="239"/>
        <v>0</v>
      </c>
      <c r="K934" s="53">
        <f t="shared" si="240"/>
        <v>0</v>
      </c>
      <c r="L934" s="53">
        <f t="shared" si="241"/>
        <v>0</v>
      </c>
      <c r="M934" s="53">
        <f t="shared" ca="1" si="246"/>
        <v>-2.1983915171285819E-2</v>
      </c>
      <c r="N934" s="53">
        <f t="shared" ca="1" si="242"/>
        <v>0</v>
      </c>
      <c r="O934" s="137">
        <f t="shared" ca="1" si="243"/>
        <v>0</v>
      </c>
      <c r="P934" s="53">
        <f t="shared" ca="1" si="244"/>
        <v>0</v>
      </c>
      <c r="Q934" s="53">
        <f t="shared" ca="1" si="245"/>
        <v>0</v>
      </c>
      <c r="R934" s="12">
        <f t="shared" ca="1" si="247"/>
        <v>2.1983915171285819E-2</v>
      </c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</row>
    <row r="935" spans="1:35">
      <c r="A935" s="12"/>
      <c r="B935" s="12"/>
      <c r="C935" s="134"/>
      <c r="D935" s="136">
        <f t="shared" si="235"/>
        <v>0</v>
      </c>
      <c r="E935" s="136">
        <f t="shared" si="235"/>
        <v>0</v>
      </c>
      <c r="F935" s="53">
        <f t="shared" si="236"/>
        <v>0</v>
      </c>
      <c r="G935" s="53">
        <f t="shared" si="236"/>
        <v>0</v>
      </c>
      <c r="H935" s="53">
        <f t="shared" si="237"/>
        <v>0</v>
      </c>
      <c r="I935" s="53">
        <f t="shared" si="238"/>
        <v>0</v>
      </c>
      <c r="J935" s="53">
        <f t="shared" si="239"/>
        <v>0</v>
      </c>
      <c r="K935" s="53">
        <f t="shared" si="240"/>
        <v>0</v>
      </c>
      <c r="L935" s="53">
        <f t="shared" si="241"/>
        <v>0</v>
      </c>
      <c r="M935" s="53">
        <f t="shared" ca="1" si="246"/>
        <v>-2.1983915171285819E-2</v>
      </c>
      <c r="N935" s="53">
        <f t="shared" ca="1" si="242"/>
        <v>0</v>
      </c>
      <c r="O935" s="137">
        <f t="shared" ca="1" si="243"/>
        <v>0</v>
      </c>
      <c r="P935" s="53">
        <f t="shared" ca="1" si="244"/>
        <v>0</v>
      </c>
      <c r="Q935" s="53">
        <f t="shared" ca="1" si="245"/>
        <v>0</v>
      </c>
      <c r="R935" s="12">
        <f t="shared" ca="1" si="247"/>
        <v>2.1983915171285819E-2</v>
      </c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</row>
    <row r="936" spans="1:35">
      <c r="A936" s="12"/>
      <c r="B936" s="12"/>
      <c r="C936" s="134"/>
      <c r="D936" s="136">
        <f t="shared" si="235"/>
        <v>0</v>
      </c>
      <c r="E936" s="136">
        <f t="shared" si="235"/>
        <v>0</v>
      </c>
      <c r="F936" s="53">
        <f t="shared" si="236"/>
        <v>0</v>
      </c>
      <c r="G936" s="53">
        <f t="shared" si="236"/>
        <v>0</v>
      </c>
      <c r="H936" s="53">
        <f t="shared" si="237"/>
        <v>0</v>
      </c>
      <c r="I936" s="53">
        <f t="shared" si="238"/>
        <v>0</v>
      </c>
      <c r="J936" s="53">
        <f t="shared" si="239"/>
        <v>0</v>
      </c>
      <c r="K936" s="53">
        <f t="shared" si="240"/>
        <v>0</v>
      </c>
      <c r="L936" s="53">
        <f t="shared" si="241"/>
        <v>0</v>
      </c>
      <c r="M936" s="53">
        <f t="shared" ca="1" si="246"/>
        <v>-2.1983915171285819E-2</v>
      </c>
      <c r="N936" s="53">
        <f t="shared" ca="1" si="242"/>
        <v>0</v>
      </c>
      <c r="O936" s="137">
        <f t="shared" ca="1" si="243"/>
        <v>0</v>
      </c>
      <c r="P936" s="53">
        <f t="shared" ca="1" si="244"/>
        <v>0</v>
      </c>
      <c r="Q936" s="53">
        <f t="shared" ca="1" si="245"/>
        <v>0</v>
      </c>
      <c r="R936" s="12">
        <f t="shared" ca="1" si="247"/>
        <v>2.1983915171285819E-2</v>
      </c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</row>
    <row r="937" spans="1:35">
      <c r="A937" s="12"/>
      <c r="B937" s="12"/>
      <c r="C937" s="134"/>
      <c r="D937" s="136">
        <f t="shared" si="235"/>
        <v>0</v>
      </c>
      <c r="E937" s="136">
        <f t="shared" si="235"/>
        <v>0</v>
      </c>
      <c r="F937" s="53">
        <f t="shared" si="236"/>
        <v>0</v>
      </c>
      <c r="G937" s="53">
        <f t="shared" si="236"/>
        <v>0</v>
      </c>
      <c r="H937" s="53">
        <f t="shared" si="237"/>
        <v>0</v>
      </c>
      <c r="I937" s="53">
        <f t="shared" si="238"/>
        <v>0</v>
      </c>
      <c r="J937" s="53">
        <f t="shared" si="239"/>
        <v>0</v>
      </c>
      <c r="K937" s="53">
        <f t="shared" si="240"/>
        <v>0</v>
      </c>
      <c r="L937" s="53">
        <f t="shared" si="241"/>
        <v>0</v>
      </c>
      <c r="M937" s="53">
        <f t="shared" ca="1" si="246"/>
        <v>-2.1983915171285819E-2</v>
      </c>
      <c r="N937" s="53">
        <f t="shared" ca="1" si="242"/>
        <v>0</v>
      </c>
      <c r="O937" s="137">
        <f t="shared" ca="1" si="243"/>
        <v>0</v>
      </c>
      <c r="P937" s="53">
        <f t="shared" ca="1" si="244"/>
        <v>0</v>
      </c>
      <c r="Q937" s="53">
        <f t="shared" ca="1" si="245"/>
        <v>0</v>
      </c>
      <c r="R937" s="12">
        <f t="shared" ca="1" si="247"/>
        <v>2.1983915171285819E-2</v>
      </c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</row>
    <row r="938" spans="1:35">
      <c r="A938" s="12"/>
      <c r="B938" s="12"/>
      <c r="C938" s="134"/>
      <c r="D938" s="136">
        <f t="shared" si="235"/>
        <v>0</v>
      </c>
      <c r="E938" s="136">
        <f t="shared" si="235"/>
        <v>0</v>
      </c>
      <c r="F938" s="53">
        <f t="shared" si="236"/>
        <v>0</v>
      </c>
      <c r="G938" s="53">
        <f t="shared" si="236"/>
        <v>0</v>
      </c>
      <c r="H938" s="53">
        <f t="shared" si="237"/>
        <v>0</v>
      </c>
      <c r="I938" s="53">
        <f t="shared" si="238"/>
        <v>0</v>
      </c>
      <c r="J938" s="53">
        <f t="shared" si="239"/>
        <v>0</v>
      </c>
      <c r="K938" s="53">
        <f t="shared" si="240"/>
        <v>0</v>
      </c>
      <c r="L938" s="53">
        <f t="shared" si="241"/>
        <v>0</v>
      </c>
      <c r="M938" s="53">
        <f t="shared" ca="1" si="246"/>
        <v>-2.1983915171285819E-2</v>
      </c>
      <c r="N938" s="53">
        <f t="shared" ca="1" si="242"/>
        <v>0</v>
      </c>
      <c r="O938" s="137">
        <f t="shared" ca="1" si="243"/>
        <v>0</v>
      </c>
      <c r="P938" s="53">
        <f t="shared" ca="1" si="244"/>
        <v>0</v>
      </c>
      <c r="Q938" s="53">
        <f t="shared" ca="1" si="245"/>
        <v>0</v>
      </c>
      <c r="R938" s="12">
        <f t="shared" ca="1" si="247"/>
        <v>2.1983915171285819E-2</v>
      </c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</row>
    <row r="939" spans="1:35">
      <c r="A939" s="12"/>
      <c r="B939" s="12"/>
      <c r="C939" s="134"/>
      <c r="D939" s="136">
        <f t="shared" si="235"/>
        <v>0</v>
      </c>
      <c r="E939" s="136">
        <f t="shared" si="235"/>
        <v>0</v>
      </c>
      <c r="F939" s="53">
        <f t="shared" si="236"/>
        <v>0</v>
      </c>
      <c r="G939" s="53">
        <f t="shared" si="236"/>
        <v>0</v>
      </c>
      <c r="H939" s="53">
        <f t="shared" si="237"/>
        <v>0</v>
      </c>
      <c r="I939" s="53">
        <f t="shared" si="238"/>
        <v>0</v>
      </c>
      <c r="J939" s="53">
        <f t="shared" si="239"/>
        <v>0</v>
      </c>
      <c r="K939" s="53">
        <f t="shared" si="240"/>
        <v>0</v>
      </c>
      <c r="L939" s="53">
        <f t="shared" si="241"/>
        <v>0</v>
      </c>
      <c r="M939" s="53">
        <f t="shared" ca="1" si="246"/>
        <v>-2.1983915171285819E-2</v>
      </c>
      <c r="N939" s="53">
        <f t="shared" ca="1" si="242"/>
        <v>0</v>
      </c>
      <c r="O939" s="137">
        <f t="shared" ca="1" si="243"/>
        <v>0</v>
      </c>
      <c r="P939" s="53">
        <f t="shared" ca="1" si="244"/>
        <v>0</v>
      </c>
      <c r="Q939" s="53">
        <f t="shared" ca="1" si="245"/>
        <v>0</v>
      </c>
      <c r="R939" s="12">
        <f t="shared" ca="1" si="247"/>
        <v>2.1983915171285819E-2</v>
      </c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</row>
    <row r="940" spans="1:35">
      <c r="A940" s="12"/>
      <c r="B940" s="12"/>
      <c r="C940" s="134"/>
      <c r="D940" s="136">
        <f t="shared" si="235"/>
        <v>0</v>
      </c>
      <c r="E940" s="136">
        <f t="shared" si="235"/>
        <v>0</v>
      </c>
      <c r="F940" s="53">
        <f t="shared" si="236"/>
        <v>0</v>
      </c>
      <c r="G940" s="53">
        <f t="shared" si="236"/>
        <v>0</v>
      </c>
      <c r="H940" s="53">
        <f t="shared" si="237"/>
        <v>0</v>
      </c>
      <c r="I940" s="53">
        <f t="shared" si="238"/>
        <v>0</v>
      </c>
      <c r="J940" s="53">
        <f t="shared" si="239"/>
        <v>0</v>
      </c>
      <c r="K940" s="53">
        <f t="shared" si="240"/>
        <v>0</v>
      </c>
      <c r="L940" s="53">
        <f t="shared" si="241"/>
        <v>0</v>
      </c>
      <c r="M940" s="53">
        <f t="shared" ca="1" si="246"/>
        <v>-2.1983915171285819E-2</v>
      </c>
      <c r="N940" s="53">
        <f t="shared" ca="1" si="242"/>
        <v>0</v>
      </c>
      <c r="O940" s="137">
        <f t="shared" ca="1" si="243"/>
        <v>0</v>
      </c>
      <c r="P940" s="53">
        <f t="shared" ca="1" si="244"/>
        <v>0</v>
      </c>
      <c r="Q940" s="53">
        <f t="shared" ca="1" si="245"/>
        <v>0</v>
      </c>
      <c r="R940" s="12">
        <f t="shared" ca="1" si="247"/>
        <v>2.1983915171285819E-2</v>
      </c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</row>
    <row r="941" spans="1:35">
      <c r="A941" s="12"/>
      <c r="B941" s="12"/>
      <c r="C941" s="134"/>
      <c r="D941" s="136">
        <f t="shared" si="235"/>
        <v>0</v>
      </c>
      <c r="E941" s="136">
        <f t="shared" si="235"/>
        <v>0</v>
      </c>
      <c r="F941" s="53">
        <f t="shared" si="236"/>
        <v>0</v>
      </c>
      <c r="G941" s="53">
        <f t="shared" si="236"/>
        <v>0</v>
      </c>
      <c r="H941" s="53">
        <f t="shared" si="237"/>
        <v>0</v>
      </c>
      <c r="I941" s="53">
        <f t="shared" si="238"/>
        <v>0</v>
      </c>
      <c r="J941" s="53">
        <f t="shared" si="239"/>
        <v>0</v>
      </c>
      <c r="K941" s="53">
        <f t="shared" si="240"/>
        <v>0</v>
      </c>
      <c r="L941" s="53">
        <f t="shared" si="241"/>
        <v>0</v>
      </c>
      <c r="M941" s="53">
        <f t="shared" ca="1" si="246"/>
        <v>-2.1983915171285819E-2</v>
      </c>
      <c r="N941" s="53">
        <f t="shared" ca="1" si="242"/>
        <v>0</v>
      </c>
      <c r="O941" s="137">
        <f t="shared" ca="1" si="243"/>
        <v>0</v>
      </c>
      <c r="P941" s="53">
        <f t="shared" ca="1" si="244"/>
        <v>0</v>
      </c>
      <c r="Q941" s="53">
        <f t="shared" ca="1" si="245"/>
        <v>0</v>
      </c>
      <c r="R941" s="12">
        <f t="shared" ca="1" si="247"/>
        <v>2.1983915171285819E-2</v>
      </c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</row>
    <row r="942" spans="1:35">
      <c r="A942" s="12"/>
      <c r="B942" s="12"/>
      <c r="C942" s="134"/>
      <c r="D942" s="136">
        <f t="shared" si="235"/>
        <v>0</v>
      </c>
      <c r="E942" s="136">
        <f t="shared" si="235"/>
        <v>0</v>
      </c>
      <c r="F942" s="53">
        <f t="shared" si="236"/>
        <v>0</v>
      </c>
      <c r="G942" s="53">
        <f t="shared" si="236"/>
        <v>0</v>
      </c>
      <c r="H942" s="53">
        <f t="shared" si="237"/>
        <v>0</v>
      </c>
      <c r="I942" s="53">
        <f t="shared" si="238"/>
        <v>0</v>
      </c>
      <c r="J942" s="53">
        <f t="shared" si="239"/>
        <v>0</v>
      </c>
      <c r="K942" s="53">
        <f t="shared" si="240"/>
        <v>0</v>
      </c>
      <c r="L942" s="53">
        <f t="shared" si="241"/>
        <v>0</v>
      </c>
      <c r="M942" s="53">
        <f t="shared" ca="1" si="246"/>
        <v>-2.1983915171285819E-2</v>
      </c>
      <c r="N942" s="53">
        <f t="shared" ca="1" si="242"/>
        <v>0</v>
      </c>
      <c r="O942" s="137">
        <f t="shared" ca="1" si="243"/>
        <v>0</v>
      </c>
      <c r="P942" s="53">
        <f t="shared" ca="1" si="244"/>
        <v>0</v>
      </c>
      <c r="Q942" s="53">
        <f t="shared" ca="1" si="245"/>
        <v>0</v>
      </c>
      <c r="R942" s="12">
        <f t="shared" ca="1" si="247"/>
        <v>2.1983915171285819E-2</v>
      </c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</row>
    <row r="943" spans="1:35">
      <c r="A943" s="12"/>
      <c r="B943" s="12"/>
      <c r="C943" s="134"/>
      <c r="D943" s="136">
        <f t="shared" si="235"/>
        <v>0</v>
      </c>
      <c r="E943" s="136">
        <f t="shared" si="235"/>
        <v>0</v>
      </c>
      <c r="F943" s="53">
        <f t="shared" si="236"/>
        <v>0</v>
      </c>
      <c r="G943" s="53">
        <f t="shared" si="236"/>
        <v>0</v>
      </c>
      <c r="H943" s="53">
        <f t="shared" si="237"/>
        <v>0</v>
      </c>
      <c r="I943" s="53">
        <f t="shared" si="238"/>
        <v>0</v>
      </c>
      <c r="J943" s="53">
        <f t="shared" si="239"/>
        <v>0</v>
      </c>
      <c r="K943" s="53">
        <f t="shared" si="240"/>
        <v>0</v>
      </c>
      <c r="L943" s="53">
        <f t="shared" si="241"/>
        <v>0</v>
      </c>
      <c r="M943" s="53">
        <f t="shared" ca="1" si="246"/>
        <v>-2.1983915171285819E-2</v>
      </c>
      <c r="N943" s="53">
        <f t="shared" ca="1" si="242"/>
        <v>0</v>
      </c>
      <c r="O943" s="137">
        <f t="shared" ca="1" si="243"/>
        <v>0</v>
      </c>
      <c r="P943" s="53">
        <f t="shared" ca="1" si="244"/>
        <v>0</v>
      </c>
      <c r="Q943" s="53">
        <f t="shared" ca="1" si="245"/>
        <v>0</v>
      </c>
      <c r="R943" s="12">
        <f t="shared" ca="1" si="247"/>
        <v>2.1983915171285819E-2</v>
      </c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</row>
    <row r="944" spans="1:35">
      <c r="A944" s="12"/>
      <c r="B944" s="12"/>
      <c r="C944" s="134"/>
      <c r="D944" s="136">
        <f t="shared" si="235"/>
        <v>0</v>
      </c>
      <c r="E944" s="136">
        <f t="shared" si="235"/>
        <v>0</v>
      </c>
      <c r="F944" s="53">
        <f t="shared" si="236"/>
        <v>0</v>
      </c>
      <c r="G944" s="53">
        <f t="shared" si="236"/>
        <v>0</v>
      </c>
      <c r="H944" s="53">
        <f t="shared" si="237"/>
        <v>0</v>
      </c>
      <c r="I944" s="53">
        <f t="shared" si="238"/>
        <v>0</v>
      </c>
      <c r="J944" s="53">
        <f t="shared" si="239"/>
        <v>0</v>
      </c>
      <c r="K944" s="53">
        <f t="shared" si="240"/>
        <v>0</v>
      </c>
      <c r="L944" s="53">
        <f t="shared" si="241"/>
        <v>0</v>
      </c>
      <c r="M944" s="53">
        <f t="shared" ca="1" si="246"/>
        <v>-2.1983915171285819E-2</v>
      </c>
      <c r="N944" s="53">
        <f t="shared" ca="1" si="242"/>
        <v>0</v>
      </c>
      <c r="O944" s="137">
        <f t="shared" ca="1" si="243"/>
        <v>0</v>
      </c>
      <c r="P944" s="53">
        <f t="shared" ca="1" si="244"/>
        <v>0</v>
      </c>
      <c r="Q944" s="53">
        <f t="shared" ca="1" si="245"/>
        <v>0</v>
      </c>
      <c r="R944" s="12">
        <f t="shared" ca="1" si="247"/>
        <v>2.1983915171285819E-2</v>
      </c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</row>
    <row r="945" spans="3:18">
      <c r="C945" s="134"/>
      <c r="D945" s="136">
        <f t="shared" si="235"/>
        <v>0</v>
      </c>
      <c r="E945" s="136">
        <f t="shared" si="235"/>
        <v>0</v>
      </c>
      <c r="F945" s="53">
        <f t="shared" si="236"/>
        <v>0</v>
      </c>
      <c r="G945" s="53">
        <f t="shared" si="236"/>
        <v>0</v>
      </c>
      <c r="H945" s="53">
        <f t="shared" si="237"/>
        <v>0</v>
      </c>
      <c r="I945" s="53">
        <f t="shared" si="238"/>
        <v>0</v>
      </c>
      <c r="J945" s="53">
        <f t="shared" si="239"/>
        <v>0</v>
      </c>
      <c r="K945" s="53">
        <f t="shared" si="240"/>
        <v>0</v>
      </c>
      <c r="L945" s="53">
        <f t="shared" si="241"/>
        <v>0</v>
      </c>
      <c r="M945" s="53">
        <f t="shared" ca="1" si="246"/>
        <v>-2.1983915171285819E-2</v>
      </c>
      <c r="N945" s="53">
        <f t="shared" ca="1" si="242"/>
        <v>0</v>
      </c>
      <c r="O945" s="137">
        <f t="shared" ca="1" si="243"/>
        <v>0</v>
      </c>
      <c r="P945" s="53">
        <f t="shared" ca="1" si="244"/>
        <v>0</v>
      </c>
      <c r="Q945" s="53">
        <f t="shared" ca="1" si="245"/>
        <v>0</v>
      </c>
      <c r="R945" s="12">
        <f t="shared" ca="1" si="247"/>
        <v>2.1983915171285819E-2</v>
      </c>
    </row>
    <row r="946" spans="3:18">
      <c r="C946" s="134"/>
      <c r="D946" s="136">
        <f t="shared" si="235"/>
        <v>0</v>
      </c>
      <c r="E946" s="136">
        <f t="shared" si="235"/>
        <v>0</v>
      </c>
      <c r="F946" s="53">
        <f t="shared" si="236"/>
        <v>0</v>
      </c>
      <c r="G946" s="53">
        <f t="shared" si="236"/>
        <v>0</v>
      </c>
      <c r="H946" s="53">
        <f t="shared" si="237"/>
        <v>0</v>
      </c>
      <c r="I946" s="53">
        <f t="shared" si="238"/>
        <v>0</v>
      </c>
      <c r="J946" s="53">
        <f t="shared" si="239"/>
        <v>0</v>
      </c>
      <c r="K946" s="53">
        <f t="shared" si="240"/>
        <v>0</v>
      </c>
      <c r="L946" s="53">
        <f t="shared" si="241"/>
        <v>0</v>
      </c>
      <c r="M946" s="53">
        <f t="shared" ca="1" si="246"/>
        <v>-2.1983915171285819E-2</v>
      </c>
      <c r="N946" s="53">
        <f t="shared" ca="1" si="242"/>
        <v>0</v>
      </c>
      <c r="O946" s="137">
        <f t="shared" ca="1" si="243"/>
        <v>0</v>
      </c>
      <c r="P946" s="53">
        <f t="shared" ca="1" si="244"/>
        <v>0</v>
      </c>
      <c r="Q946" s="53">
        <f t="shared" ca="1" si="245"/>
        <v>0</v>
      </c>
      <c r="R946" s="12">
        <f t="shared" ca="1" si="247"/>
        <v>2.1983915171285819E-2</v>
      </c>
    </row>
    <row r="947" spans="3:18">
      <c r="C947" s="134"/>
      <c r="D947" s="136">
        <f t="shared" si="235"/>
        <v>0</v>
      </c>
      <c r="E947" s="136">
        <f t="shared" si="235"/>
        <v>0</v>
      </c>
      <c r="F947" s="53">
        <f t="shared" si="236"/>
        <v>0</v>
      </c>
      <c r="G947" s="53">
        <f t="shared" si="236"/>
        <v>0</v>
      </c>
      <c r="H947" s="53">
        <f t="shared" si="237"/>
        <v>0</v>
      </c>
      <c r="I947" s="53">
        <f t="shared" si="238"/>
        <v>0</v>
      </c>
      <c r="J947" s="53">
        <f t="shared" si="239"/>
        <v>0</v>
      </c>
      <c r="K947" s="53">
        <f t="shared" si="240"/>
        <v>0</v>
      </c>
      <c r="L947" s="53">
        <f t="shared" si="241"/>
        <v>0</v>
      </c>
      <c r="M947" s="53">
        <f t="shared" ca="1" si="246"/>
        <v>-2.1983915171285819E-2</v>
      </c>
      <c r="N947" s="53">
        <f t="shared" ca="1" si="242"/>
        <v>0</v>
      </c>
      <c r="O947" s="137">
        <f t="shared" ca="1" si="243"/>
        <v>0</v>
      </c>
      <c r="P947" s="53">
        <f t="shared" ca="1" si="244"/>
        <v>0</v>
      </c>
      <c r="Q947" s="53">
        <f t="shared" ca="1" si="245"/>
        <v>0</v>
      </c>
      <c r="R947" s="12">
        <f t="shared" ca="1" si="247"/>
        <v>2.1983915171285819E-2</v>
      </c>
    </row>
    <row r="948" spans="3:18">
      <c r="C948" s="134"/>
      <c r="D948" s="136">
        <f t="shared" si="235"/>
        <v>0</v>
      </c>
      <c r="E948" s="136">
        <f t="shared" si="235"/>
        <v>0</v>
      </c>
      <c r="F948" s="53">
        <f t="shared" si="236"/>
        <v>0</v>
      </c>
      <c r="G948" s="53">
        <f t="shared" si="236"/>
        <v>0</v>
      </c>
      <c r="H948" s="53">
        <f t="shared" si="237"/>
        <v>0</v>
      </c>
      <c r="I948" s="53">
        <f t="shared" si="238"/>
        <v>0</v>
      </c>
      <c r="J948" s="53">
        <f t="shared" si="239"/>
        <v>0</v>
      </c>
      <c r="K948" s="53">
        <f t="shared" si="240"/>
        <v>0</v>
      </c>
      <c r="L948" s="53">
        <f t="shared" si="241"/>
        <v>0</v>
      </c>
      <c r="M948" s="53">
        <f t="shared" ca="1" si="246"/>
        <v>-2.1983915171285819E-2</v>
      </c>
      <c r="N948" s="53">
        <f t="shared" ca="1" si="242"/>
        <v>0</v>
      </c>
      <c r="O948" s="137">
        <f t="shared" ca="1" si="243"/>
        <v>0</v>
      </c>
      <c r="P948" s="53">
        <f t="shared" ca="1" si="244"/>
        <v>0</v>
      </c>
      <c r="Q948" s="53">
        <f t="shared" ca="1" si="245"/>
        <v>0</v>
      </c>
      <c r="R948" s="12">
        <f t="shared" ca="1" si="247"/>
        <v>2.1983915171285819E-2</v>
      </c>
    </row>
    <row r="949" spans="3:18">
      <c r="C949" s="134"/>
      <c r="D949" s="136">
        <f t="shared" si="235"/>
        <v>0</v>
      </c>
      <c r="E949" s="136">
        <f t="shared" si="235"/>
        <v>0</v>
      </c>
      <c r="F949" s="53">
        <f t="shared" si="236"/>
        <v>0</v>
      </c>
      <c r="G949" s="53">
        <f t="shared" si="236"/>
        <v>0</v>
      </c>
      <c r="H949" s="53">
        <f t="shared" si="237"/>
        <v>0</v>
      </c>
      <c r="I949" s="53">
        <f t="shared" si="238"/>
        <v>0</v>
      </c>
      <c r="J949" s="53">
        <f t="shared" si="239"/>
        <v>0</v>
      </c>
      <c r="K949" s="53">
        <f t="shared" si="240"/>
        <v>0</v>
      </c>
      <c r="L949" s="53">
        <f t="shared" si="241"/>
        <v>0</v>
      </c>
      <c r="M949" s="53">
        <f t="shared" ca="1" si="246"/>
        <v>-2.1983915171285819E-2</v>
      </c>
      <c r="N949" s="53">
        <f t="shared" ca="1" si="242"/>
        <v>0</v>
      </c>
      <c r="O949" s="137">
        <f t="shared" ca="1" si="243"/>
        <v>0</v>
      </c>
      <c r="P949" s="53">
        <f t="shared" ca="1" si="244"/>
        <v>0</v>
      </c>
      <c r="Q949" s="53">
        <f t="shared" ca="1" si="245"/>
        <v>0</v>
      </c>
      <c r="R949" s="12">
        <f t="shared" ca="1" si="247"/>
        <v>2.1983915171285819E-2</v>
      </c>
    </row>
    <row r="950" spans="3:18">
      <c r="C950" s="134"/>
      <c r="D950" s="136">
        <f t="shared" si="235"/>
        <v>0</v>
      </c>
      <c r="E950" s="136">
        <f t="shared" si="235"/>
        <v>0</v>
      </c>
      <c r="F950" s="53">
        <f t="shared" si="236"/>
        <v>0</v>
      </c>
      <c r="G950" s="53">
        <f t="shared" si="236"/>
        <v>0</v>
      </c>
      <c r="H950" s="53">
        <f t="shared" si="237"/>
        <v>0</v>
      </c>
      <c r="I950" s="53">
        <f t="shared" si="238"/>
        <v>0</v>
      </c>
      <c r="J950" s="53">
        <f t="shared" si="239"/>
        <v>0</v>
      </c>
      <c r="K950" s="53">
        <f t="shared" si="240"/>
        <v>0</v>
      </c>
      <c r="L950" s="53">
        <f t="shared" si="241"/>
        <v>0</v>
      </c>
      <c r="M950" s="53">
        <f t="shared" ca="1" si="246"/>
        <v>-2.1983915171285819E-2</v>
      </c>
      <c r="N950" s="53">
        <f t="shared" ca="1" si="242"/>
        <v>0</v>
      </c>
      <c r="O950" s="137">
        <f t="shared" ca="1" si="243"/>
        <v>0</v>
      </c>
      <c r="P950" s="53">
        <f t="shared" ca="1" si="244"/>
        <v>0</v>
      </c>
      <c r="Q950" s="53">
        <f t="shared" ca="1" si="245"/>
        <v>0</v>
      </c>
      <c r="R950" s="12">
        <f t="shared" ca="1" si="247"/>
        <v>2.1983915171285819E-2</v>
      </c>
    </row>
    <row r="951" spans="3:18">
      <c r="C951" s="134"/>
      <c r="D951" s="136">
        <f t="shared" si="235"/>
        <v>0</v>
      </c>
      <c r="E951" s="136">
        <f t="shared" si="235"/>
        <v>0</v>
      </c>
      <c r="F951" s="53">
        <f t="shared" si="236"/>
        <v>0</v>
      </c>
      <c r="G951" s="53">
        <f t="shared" si="236"/>
        <v>0</v>
      </c>
      <c r="H951" s="53">
        <f t="shared" si="237"/>
        <v>0</v>
      </c>
      <c r="I951" s="53">
        <f t="shared" si="238"/>
        <v>0</v>
      </c>
      <c r="J951" s="53">
        <f t="shared" si="239"/>
        <v>0</v>
      </c>
      <c r="K951" s="53">
        <f t="shared" si="240"/>
        <v>0</v>
      </c>
      <c r="L951" s="53">
        <f t="shared" si="241"/>
        <v>0</v>
      </c>
      <c r="M951" s="53">
        <f t="shared" ca="1" si="246"/>
        <v>-2.1983915171285819E-2</v>
      </c>
      <c r="N951" s="53">
        <f t="shared" ca="1" si="242"/>
        <v>0</v>
      </c>
      <c r="O951" s="137">
        <f t="shared" ca="1" si="243"/>
        <v>0</v>
      </c>
      <c r="P951" s="53">
        <f t="shared" ca="1" si="244"/>
        <v>0</v>
      </c>
      <c r="Q951" s="53">
        <f t="shared" ca="1" si="245"/>
        <v>0</v>
      </c>
      <c r="R951" s="12">
        <f t="shared" ca="1" si="247"/>
        <v>2.1983915171285819E-2</v>
      </c>
    </row>
    <row r="952" spans="3:18">
      <c r="C952" s="134"/>
      <c r="D952" s="136">
        <f t="shared" si="235"/>
        <v>0</v>
      </c>
      <c r="E952" s="136">
        <f t="shared" si="235"/>
        <v>0</v>
      </c>
      <c r="F952" s="53">
        <f t="shared" si="236"/>
        <v>0</v>
      </c>
      <c r="G952" s="53">
        <f t="shared" si="236"/>
        <v>0</v>
      </c>
      <c r="H952" s="53">
        <f t="shared" si="237"/>
        <v>0</v>
      </c>
      <c r="I952" s="53">
        <f t="shared" si="238"/>
        <v>0</v>
      </c>
      <c r="J952" s="53">
        <f t="shared" si="239"/>
        <v>0</v>
      </c>
      <c r="K952" s="53">
        <f t="shared" si="240"/>
        <v>0</v>
      </c>
      <c r="L952" s="53">
        <f t="shared" si="241"/>
        <v>0</v>
      </c>
      <c r="M952" s="53">
        <f t="shared" ca="1" si="246"/>
        <v>-2.1983915171285819E-2</v>
      </c>
      <c r="N952" s="53">
        <f t="shared" ca="1" si="242"/>
        <v>0</v>
      </c>
      <c r="O952" s="137">
        <f t="shared" ca="1" si="243"/>
        <v>0</v>
      </c>
      <c r="P952" s="53">
        <f t="shared" ca="1" si="244"/>
        <v>0</v>
      </c>
      <c r="Q952" s="53">
        <f t="shared" ca="1" si="245"/>
        <v>0</v>
      </c>
      <c r="R952" s="12">
        <f t="shared" ca="1" si="247"/>
        <v>2.1983915171285819E-2</v>
      </c>
    </row>
    <row r="953" spans="3:18">
      <c r="C953" s="134"/>
      <c r="D953" s="136">
        <f t="shared" si="235"/>
        <v>0</v>
      </c>
      <c r="E953" s="136">
        <f t="shared" si="235"/>
        <v>0</v>
      </c>
      <c r="F953" s="53">
        <f t="shared" si="236"/>
        <v>0</v>
      </c>
      <c r="G953" s="53">
        <f t="shared" si="236"/>
        <v>0</v>
      </c>
      <c r="H953" s="53">
        <f t="shared" si="237"/>
        <v>0</v>
      </c>
      <c r="I953" s="53">
        <f t="shared" si="238"/>
        <v>0</v>
      </c>
      <c r="J953" s="53">
        <f t="shared" si="239"/>
        <v>0</v>
      </c>
      <c r="K953" s="53">
        <f t="shared" si="240"/>
        <v>0</v>
      </c>
      <c r="L953" s="53">
        <f t="shared" si="241"/>
        <v>0</v>
      </c>
      <c r="M953" s="53">
        <f t="shared" ca="1" si="246"/>
        <v>-2.1983915171285819E-2</v>
      </c>
      <c r="N953" s="53">
        <f t="shared" ca="1" si="242"/>
        <v>0</v>
      </c>
      <c r="O953" s="137">
        <f t="shared" ca="1" si="243"/>
        <v>0</v>
      </c>
      <c r="P953" s="53">
        <f t="shared" ca="1" si="244"/>
        <v>0</v>
      </c>
      <c r="Q953" s="53">
        <f t="shared" ca="1" si="245"/>
        <v>0</v>
      </c>
      <c r="R953" s="12">
        <f t="shared" ca="1" si="247"/>
        <v>2.1983915171285819E-2</v>
      </c>
    </row>
    <row r="954" spans="3:18">
      <c r="C954" s="134"/>
      <c r="D954" s="136">
        <f t="shared" si="235"/>
        <v>0</v>
      </c>
      <c r="E954" s="136">
        <f t="shared" si="235"/>
        <v>0</v>
      </c>
      <c r="F954" s="53">
        <f t="shared" si="236"/>
        <v>0</v>
      </c>
      <c r="G954" s="53">
        <f t="shared" si="236"/>
        <v>0</v>
      </c>
      <c r="H954" s="53">
        <f t="shared" si="237"/>
        <v>0</v>
      </c>
      <c r="I954" s="53">
        <f t="shared" si="238"/>
        <v>0</v>
      </c>
      <c r="J954" s="53">
        <f t="shared" si="239"/>
        <v>0</v>
      </c>
      <c r="K954" s="53">
        <f t="shared" si="240"/>
        <v>0</v>
      </c>
      <c r="L954" s="53">
        <f t="shared" si="241"/>
        <v>0</v>
      </c>
      <c r="M954" s="53">
        <f t="shared" ca="1" si="246"/>
        <v>-2.1983915171285819E-2</v>
      </c>
      <c r="N954" s="53">
        <f t="shared" ca="1" si="242"/>
        <v>0</v>
      </c>
      <c r="O954" s="137">
        <f t="shared" ca="1" si="243"/>
        <v>0</v>
      </c>
      <c r="P954" s="53">
        <f t="shared" ca="1" si="244"/>
        <v>0</v>
      </c>
      <c r="Q954" s="53">
        <f t="shared" ca="1" si="245"/>
        <v>0</v>
      </c>
      <c r="R954" s="12">
        <f t="shared" ca="1" si="247"/>
        <v>2.1983915171285819E-2</v>
      </c>
    </row>
    <row r="955" spans="3:18">
      <c r="C955" s="134"/>
      <c r="D955" s="136">
        <f t="shared" si="235"/>
        <v>0</v>
      </c>
      <c r="E955" s="136">
        <f t="shared" si="235"/>
        <v>0</v>
      </c>
      <c r="F955" s="53">
        <f t="shared" si="236"/>
        <v>0</v>
      </c>
      <c r="G955" s="53">
        <f t="shared" si="236"/>
        <v>0</v>
      </c>
      <c r="H955" s="53">
        <f t="shared" si="237"/>
        <v>0</v>
      </c>
      <c r="I955" s="53">
        <f t="shared" si="238"/>
        <v>0</v>
      </c>
      <c r="J955" s="53">
        <f t="shared" si="239"/>
        <v>0</v>
      </c>
      <c r="K955" s="53">
        <f t="shared" si="240"/>
        <v>0</v>
      </c>
      <c r="L955" s="53">
        <f t="shared" si="241"/>
        <v>0</v>
      </c>
      <c r="M955" s="53">
        <f t="shared" ca="1" si="246"/>
        <v>-2.1983915171285819E-2</v>
      </c>
      <c r="N955" s="53">
        <f t="shared" ca="1" si="242"/>
        <v>0</v>
      </c>
      <c r="O955" s="137">
        <f t="shared" ca="1" si="243"/>
        <v>0</v>
      </c>
      <c r="P955" s="53">
        <f t="shared" ca="1" si="244"/>
        <v>0</v>
      </c>
      <c r="Q955" s="53">
        <f t="shared" ca="1" si="245"/>
        <v>0</v>
      </c>
      <c r="R955" s="12">
        <f t="shared" ca="1" si="247"/>
        <v>2.1983915171285819E-2</v>
      </c>
    </row>
    <row r="956" spans="3:18">
      <c r="C956" s="134"/>
      <c r="D956" s="136">
        <f t="shared" si="235"/>
        <v>0</v>
      </c>
      <c r="E956" s="136">
        <f t="shared" si="235"/>
        <v>0</v>
      </c>
      <c r="F956" s="53">
        <f t="shared" si="236"/>
        <v>0</v>
      </c>
      <c r="G956" s="53">
        <f t="shared" si="236"/>
        <v>0</v>
      </c>
      <c r="H956" s="53">
        <f t="shared" si="237"/>
        <v>0</v>
      </c>
      <c r="I956" s="53">
        <f t="shared" si="238"/>
        <v>0</v>
      </c>
      <c r="J956" s="53">
        <f t="shared" si="239"/>
        <v>0</v>
      </c>
      <c r="K956" s="53">
        <f t="shared" si="240"/>
        <v>0</v>
      </c>
      <c r="L956" s="53">
        <f t="shared" si="241"/>
        <v>0</v>
      </c>
      <c r="M956" s="53">
        <f t="shared" ca="1" si="246"/>
        <v>-2.1983915171285819E-2</v>
      </c>
      <c r="N956" s="53">
        <f t="shared" ca="1" si="242"/>
        <v>0</v>
      </c>
      <c r="O956" s="137">
        <f t="shared" ca="1" si="243"/>
        <v>0</v>
      </c>
      <c r="P956" s="53">
        <f t="shared" ca="1" si="244"/>
        <v>0</v>
      </c>
      <c r="Q956" s="53">
        <f t="shared" ca="1" si="245"/>
        <v>0</v>
      </c>
      <c r="R956" s="12">
        <f t="shared" ca="1" si="247"/>
        <v>2.1983915171285819E-2</v>
      </c>
    </row>
    <row r="957" spans="3:18">
      <c r="C957" s="134"/>
      <c r="D957" s="136">
        <f t="shared" si="235"/>
        <v>0</v>
      </c>
      <c r="E957" s="136">
        <f t="shared" si="235"/>
        <v>0</v>
      </c>
      <c r="F957" s="53">
        <f t="shared" si="236"/>
        <v>0</v>
      </c>
      <c r="G957" s="53">
        <f t="shared" si="236"/>
        <v>0</v>
      </c>
      <c r="H957" s="53">
        <f t="shared" si="237"/>
        <v>0</v>
      </c>
      <c r="I957" s="53">
        <f t="shared" si="238"/>
        <v>0</v>
      </c>
      <c r="J957" s="53">
        <f t="shared" si="239"/>
        <v>0</v>
      </c>
      <c r="K957" s="53">
        <f t="shared" si="240"/>
        <v>0</v>
      </c>
      <c r="L957" s="53">
        <f t="shared" si="241"/>
        <v>0</v>
      </c>
      <c r="M957" s="53">
        <f t="shared" ca="1" si="246"/>
        <v>-2.1983915171285819E-2</v>
      </c>
      <c r="N957" s="53">
        <f t="shared" ca="1" si="242"/>
        <v>0</v>
      </c>
      <c r="O957" s="137">
        <f t="shared" ca="1" si="243"/>
        <v>0</v>
      </c>
      <c r="P957" s="53">
        <f t="shared" ca="1" si="244"/>
        <v>0</v>
      </c>
      <c r="Q957" s="53">
        <f t="shared" ca="1" si="245"/>
        <v>0</v>
      </c>
      <c r="R957" s="12">
        <f t="shared" ca="1" si="247"/>
        <v>2.1983915171285819E-2</v>
      </c>
    </row>
    <row r="958" spans="3:18">
      <c r="C958" s="134"/>
      <c r="D958" s="136">
        <f t="shared" si="235"/>
        <v>0</v>
      </c>
      <c r="E958" s="136">
        <f t="shared" si="235"/>
        <v>0</v>
      </c>
      <c r="F958" s="53">
        <f t="shared" si="236"/>
        <v>0</v>
      </c>
      <c r="G958" s="53">
        <f t="shared" si="236"/>
        <v>0</v>
      </c>
      <c r="H958" s="53">
        <f t="shared" si="237"/>
        <v>0</v>
      </c>
      <c r="I958" s="53">
        <f t="shared" si="238"/>
        <v>0</v>
      </c>
      <c r="J958" s="53">
        <f t="shared" si="239"/>
        <v>0</v>
      </c>
      <c r="K958" s="53">
        <f t="shared" si="240"/>
        <v>0</v>
      </c>
      <c r="L958" s="53">
        <f t="shared" si="241"/>
        <v>0</v>
      </c>
      <c r="M958" s="53">
        <f t="shared" ca="1" si="246"/>
        <v>-2.1983915171285819E-2</v>
      </c>
      <c r="N958" s="53">
        <f t="shared" ca="1" si="242"/>
        <v>0</v>
      </c>
      <c r="O958" s="137">
        <f t="shared" ca="1" si="243"/>
        <v>0</v>
      </c>
      <c r="P958" s="53">
        <f t="shared" ca="1" si="244"/>
        <v>0</v>
      </c>
      <c r="Q958" s="53">
        <f t="shared" ca="1" si="245"/>
        <v>0</v>
      </c>
      <c r="R958" s="12">
        <f t="shared" ca="1" si="247"/>
        <v>2.1983915171285819E-2</v>
      </c>
    </row>
    <row r="959" spans="3:18">
      <c r="C959" s="134"/>
      <c r="D959" s="136">
        <f t="shared" si="235"/>
        <v>0</v>
      </c>
      <c r="E959" s="136">
        <f t="shared" si="235"/>
        <v>0</v>
      </c>
      <c r="F959" s="53">
        <f t="shared" si="236"/>
        <v>0</v>
      </c>
      <c r="G959" s="53">
        <f t="shared" si="236"/>
        <v>0</v>
      </c>
      <c r="H959" s="53">
        <f t="shared" si="237"/>
        <v>0</v>
      </c>
      <c r="I959" s="53">
        <f t="shared" si="238"/>
        <v>0</v>
      </c>
      <c r="J959" s="53">
        <f t="shared" si="239"/>
        <v>0</v>
      </c>
      <c r="K959" s="53">
        <f t="shared" si="240"/>
        <v>0</v>
      </c>
      <c r="L959" s="53">
        <f t="shared" si="241"/>
        <v>0</v>
      </c>
      <c r="M959" s="53">
        <f t="shared" ca="1" si="246"/>
        <v>-2.1983915171285819E-2</v>
      </c>
      <c r="N959" s="53">
        <f t="shared" ca="1" si="242"/>
        <v>0</v>
      </c>
      <c r="O959" s="137">
        <f t="shared" ca="1" si="243"/>
        <v>0</v>
      </c>
      <c r="P959" s="53">
        <f t="shared" ca="1" si="244"/>
        <v>0</v>
      </c>
      <c r="Q959" s="53">
        <f t="shared" ca="1" si="245"/>
        <v>0</v>
      </c>
      <c r="R959" s="12">
        <f t="shared" ca="1" si="247"/>
        <v>2.1983915171285819E-2</v>
      </c>
    </row>
    <row r="960" spans="3:18">
      <c r="C960" s="134"/>
      <c r="D960" s="136">
        <f t="shared" si="235"/>
        <v>0</v>
      </c>
      <c r="E960" s="136">
        <f t="shared" si="235"/>
        <v>0</v>
      </c>
      <c r="F960" s="53">
        <f t="shared" si="236"/>
        <v>0</v>
      </c>
      <c r="G960" s="53">
        <f t="shared" si="236"/>
        <v>0</v>
      </c>
      <c r="H960" s="53">
        <f t="shared" si="237"/>
        <v>0</v>
      </c>
      <c r="I960" s="53">
        <f t="shared" si="238"/>
        <v>0</v>
      </c>
      <c r="J960" s="53">
        <f t="shared" si="239"/>
        <v>0</v>
      </c>
      <c r="K960" s="53">
        <f t="shared" si="240"/>
        <v>0</v>
      </c>
      <c r="L960" s="53">
        <f t="shared" si="241"/>
        <v>0</v>
      </c>
      <c r="M960" s="53">
        <f t="shared" ca="1" si="246"/>
        <v>-2.1983915171285819E-2</v>
      </c>
      <c r="N960" s="53">
        <f t="shared" ca="1" si="242"/>
        <v>0</v>
      </c>
      <c r="O960" s="137">
        <f t="shared" ca="1" si="243"/>
        <v>0</v>
      </c>
      <c r="P960" s="53">
        <f t="shared" ca="1" si="244"/>
        <v>0</v>
      </c>
      <c r="Q960" s="53">
        <f t="shared" ca="1" si="245"/>
        <v>0</v>
      </c>
      <c r="R960" s="12">
        <f t="shared" ca="1" si="247"/>
        <v>2.1983915171285819E-2</v>
      </c>
    </row>
    <row r="961" spans="3:18">
      <c r="C961" s="134"/>
      <c r="D961" s="136">
        <f t="shared" si="235"/>
        <v>0</v>
      </c>
      <c r="E961" s="136">
        <f t="shared" si="235"/>
        <v>0</v>
      </c>
      <c r="F961" s="53">
        <f t="shared" si="236"/>
        <v>0</v>
      </c>
      <c r="G961" s="53">
        <f t="shared" si="236"/>
        <v>0</v>
      </c>
      <c r="H961" s="53">
        <f t="shared" si="237"/>
        <v>0</v>
      </c>
      <c r="I961" s="53">
        <f t="shared" si="238"/>
        <v>0</v>
      </c>
      <c r="J961" s="53">
        <f t="shared" si="239"/>
        <v>0</v>
      </c>
      <c r="K961" s="53">
        <f t="shared" si="240"/>
        <v>0</v>
      </c>
      <c r="L961" s="53">
        <f t="shared" si="241"/>
        <v>0</v>
      </c>
      <c r="M961" s="53">
        <f t="shared" ca="1" si="246"/>
        <v>-2.1983915171285819E-2</v>
      </c>
      <c r="N961" s="53">
        <f t="shared" ca="1" si="242"/>
        <v>0</v>
      </c>
      <c r="O961" s="137">
        <f t="shared" ca="1" si="243"/>
        <v>0</v>
      </c>
      <c r="P961" s="53">
        <f t="shared" ca="1" si="244"/>
        <v>0</v>
      </c>
      <c r="Q961" s="53">
        <f t="shared" ca="1" si="245"/>
        <v>0</v>
      </c>
      <c r="R961" s="12">
        <f t="shared" ca="1" si="247"/>
        <v>2.1983915171285819E-2</v>
      </c>
    </row>
    <row r="962" spans="3:18">
      <c r="C962" s="134"/>
      <c r="D962" s="136">
        <f t="shared" si="235"/>
        <v>0</v>
      </c>
      <c r="E962" s="136">
        <f t="shared" si="235"/>
        <v>0</v>
      </c>
      <c r="F962" s="53">
        <f t="shared" si="236"/>
        <v>0</v>
      </c>
      <c r="G962" s="53">
        <f t="shared" si="236"/>
        <v>0</v>
      </c>
      <c r="H962" s="53">
        <f t="shared" si="237"/>
        <v>0</v>
      </c>
      <c r="I962" s="53">
        <f t="shared" si="238"/>
        <v>0</v>
      </c>
      <c r="J962" s="53">
        <f t="shared" si="239"/>
        <v>0</v>
      </c>
      <c r="K962" s="53">
        <f t="shared" si="240"/>
        <v>0</v>
      </c>
      <c r="L962" s="53">
        <f t="shared" si="241"/>
        <v>0</v>
      </c>
      <c r="M962" s="53">
        <f t="shared" ca="1" si="246"/>
        <v>-2.1983915171285819E-2</v>
      </c>
      <c r="N962" s="53">
        <f t="shared" ca="1" si="242"/>
        <v>0</v>
      </c>
      <c r="O962" s="137">
        <f t="shared" ca="1" si="243"/>
        <v>0</v>
      </c>
      <c r="P962" s="53">
        <f t="shared" ca="1" si="244"/>
        <v>0</v>
      </c>
      <c r="Q962" s="53">
        <f t="shared" ca="1" si="245"/>
        <v>0</v>
      </c>
      <c r="R962" s="12">
        <f t="shared" ca="1" si="247"/>
        <v>2.1983915171285819E-2</v>
      </c>
    </row>
    <row r="963" spans="3:18">
      <c r="C963" s="134"/>
      <c r="D963" s="136">
        <f t="shared" si="235"/>
        <v>0</v>
      </c>
      <c r="E963" s="136">
        <f t="shared" si="235"/>
        <v>0</v>
      </c>
      <c r="F963" s="53">
        <f t="shared" si="236"/>
        <v>0</v>
      </c>
      <c r="G963" s="53">
        <f t="shared" si="236"/>
        <v>0</v>
      </c>
      <c r="H963" s="53">
        <f t="shared" si="237"/>
        <v>0</v>
      </c>
      <c r="I963" s="53">
        <f t="shared" si="238"/>
        <v>0</v>
      </c>
      <c r="J963" s="53">
        <f t="shared" si="239"/>
        <v>0</v>
      </c>
      <c r="K963" s="53">
        <f t="shared" si="240"/>
        <v>0</v>
      </c>
      <c r="L963" s="53">
        <f t="shared" si="241"/>
        <v>0</v>
      </c>
      <c r="M963" s="53">
        <f t="shared" ca="1" si="246"/>
        <v>-2.1983915171285819E-2</v>
      </c>
      <c r="N963" s="53">
        <f t="shared" ca="1" si="242"/>
        <v>0</v>
      </c>
      <c r="O963" s="137">
        <f t="shared" ca="1" si="243"/>
        <v>0</v>
      </c>
      <c r="P963" s="53">
        <f t="shared" ca="1" si="244"/>
        <v>0</v>
      </c>
      <c r="Q963" s="53">
        <f t="shared" ca="1" si="245"/>
        <v>0</v>
      </c>
      <c r="R963" s="12">
        <f t="shared" ca="1" si="247"/>
        <v>2.1983915171285819E-2</v>
      </c>
    </row>
    <row r="964" spans="3:18">
      <c r="C964" s="134"/>
      <c r="D964" s="136">
        <f t="shared" si="235"/>
        <v>0</v>
      </c>
      <c r="E964" s="136">
        <f t="shared" si="235"/>
        <v>0</v>
      </c>
      <c r="F964" s="53">
        <f t="shared" si="236"/>
        <v>0</v>
      </c>
      <c r="G964" s="53">
        <f t="shared" si="236"/>
        <v>0</v>
      </c>
      <c r="H964" s="53">
        <f t="shared" si="237"/>
        <v>0</v>
      </c>
      <c r="I964" s="53">
        <f t="shared" si="238"/>
        <v>0</v>
      </c>
      <c r="J964" s="53">
        <f t="shared" si="239"/>
        <v>0</v>
      </c>
      <c r="K964" s="53">
        <f t="shared" si="240"/>
        <v>0</v>
      </c>
      <c r="L964" s="53">
        <f t="shared" si="241"/>
        <v>0</v>
      </c>
      <c r="M964" s="53">
        <f t="shared" ca="1" si="246"/>
        <v>-2.1983915171285819E-2</v>
      </c>
      <c r="N964" s="53">
        <f t="shared" ca="1" si="242"/>
        <v>0</v>
      </c>
      <c r="O964" s="137">
        <f t="shared" ca="1" si="243"/>
        <v>0</v>
      </c>
      <c r="P964" s="53">
        <f t="shared" ca="1" si="244"/>
        <v>0</v>
      </c>
      <c r="Q964" s="53">
        <f t="shared" ca="1" si="245"/>
        <v>0</v>
      </c>
      <c r="R964" s="12">
        <f t="shared" ca="1" si="247"/>
        <v>2.1983915171285819E-2</v>
      </c>
    </row>
    <row r="965" spans="3:18">
      <c r="C965" s="134"/>
      <c r="D965" s="136">
        <f t="shared" si="235"/>
        <v>0</v>
      </c>
      <c r="E965" s="136">
        <f t="shared" si="235"/>
        <v>0</v>
      </c>
      <c r="F965" s="53">
        <f t="shared" si="236"/>
        <v>0</v>
      </c>
      <c r="G965" s="53">
        <f t="shared" si="236"/>
        <v>0</v>
      </c>
      <c r="H965" s="53">
        <f t="shared" si="237"/>
        <v>0</v>
      </c>
      <c r="I965" s="53">
        <f t="shared" si="238"/>
        <v>0</v>
      </c>
      <c r="J965" s="53">
        <f t="shared" si="239"/>
        <v>0</v>
      </c>
      <c r="K965" s="53">
        <f t="shared" si="240"/>
        <v>0</v>
      </c>
      <c r="L965" s="53">
        <f t="shared" si="241"/>
        <v>0</v>
      </c>
      <c r="M965" s="53">
        <f t="shared" ca="1" si="246"/>
        <v>-2.1983915171285819E-2</v>
      </c>
      <c r="N965" s="53">
        <f t="shared" ca="1" si="242"/>
        <v>0</v>
      </c>
      <c r="O965" s="137">
        <f t="shared" ca="1" si="243"/>
        <v>0</v>
      </c>
      <c r="P965" s="53">
        <f t="shared" ca="1" si="244"/>
        <v>0</v>
      </c>
      <c r="Q965" s="53">
        <f t="shared" ca="1" si="245"/>
        <v>0</v>
      </c>
      <c r="R965" s="12">
        <f t="shared" ca="1" si="247"/>
        <v>2.1983915171285819E-2</v>
      </c>
    </row>
    <row r="966" spans="3:18">
      <c r="C966" s="134"/>
      <c r="D966" s="136">
        <f t="shared" si="235"/>
        <v>0</v>
      </c>
      <c r="E966" s="136">
        <f t="shared" si="235"/>
        <v>0</v>
      </c>
      <c r="F966" s="53">
        <f t="shared" si="236"/>
        <v>0</v>
      </c>
      <c r="G966" s="53">
        <f t="shared" si="236"/>
        <v>0</v>
      </c>
      <c r="H966" s="53">
        <f t="shared" si="237"/>
        <v>0</v>
      </c>
      <c r="I966" s="53">
        <f t="shared" si="238"/>
        <v>0</v>
      </c>
      <c r="J966" s="53">
        <f t="shared" si="239"/>
        <v>0</v>
      </c>
      <c r="K966" s="53">
        <f t="shared" si="240"/>
        <v>0</v>
      </c>
      <c r="L966" s="53">
        <f t="shared" si="241"/>
        <v>0</v>
      </c>
      <c r="M966" s="53">
        <f t="shared" ca="1" si="246"/>
        <v>-2.1983915171285819E-2</v>
      </c>
      <c r="N966" s="53">
        <f t="shared" ca="1" si="242"/>
        <v>0</v>
      </c>
      <c r="O966" s="137">
        <f t="shared" ca="1" si="243"/>
        <v>0</v>
      </c>
      <c r="P966" s="53">
        <f t="shared" ca="1" si="244"/>
        <v>0</v>
      </c>
      <c r="Q966" s="53">
        <f t="shared" ca="1" si="245"/>
        <v>0</v>
      </c>
      <c r="R966" s="12">
        <f t="shared" ca="1" si="247"/>
        <v>2.1983915171285819E-2</v>
      </c>
    </row>
    <row r="967" spans="3:18">
      <c r="C967" s="134"/>
      <c r="D967" s="136">
        <f t="shared" si="235"/>
        <v>0</v>
      </c>
      <c r="E967" s="136">
        <f t="shared" si="235"/>
        <v>0</v>
      </c>
      <c r="F967" s="53">
        <f t="shared" si="236"/>
        <v>0</v>
      </c>
      <c r="G967" s="53">
        <f t="shared" si="236"/>
        <v>0</v>
      </c>
      <c r="H967" s="53">
        <f t="shared" si="237"/>
        <v>0</v>
      </c>
      <c r="I967" s="53">
        <f t="shared" si="238"/>
        <v>0</v>
      </c>
      <c r="J967" s="53">
        <f t="shared" si="239"/>
        <v>0</v>
      </c>
      <c r="K967" s="53">
        <f t="shared" si="240"/>
        <v>0</v>
      </c>
      <c r="L967" s="53">
        <f t="shared" si="241"/>
        <v>0</v>
      </c>
      <c r="M967" s="53">
        <f t="shared" ca="1" si="246"/>
        <v>-2.1983915171285819E-2</v>
      </c>
      <c r="N967" s="53">
        <f t="shared" ca="1" si="242"/>
        <v>0</v>
      </c>
      <c r="O967" s="137">
        <f t="shared" ca="1" si="243"/>
        <v>0</v>
      </c>
      <c r="P967" s="53">
        <f t="shared" ca="1" si="244"/>
        <v>0</v>
      </c>
      <c r="Q967" s="53">
        <f t="shared" ca="1" si="245"/>
        <v>0</v>
      </c>
      <c r="R967" s="12">
        <f t="shared" ca="1" si="247"/>
        <v>2.1983915171285819E-2</v>
      </c>
    </row>
    <row r="968" spans="3:18">
      <c r="C968" s="134"/>
      <c r="D968" s="136">
        <f t="shared" si="235"/>
        <v>0</v>
      </c>
      <c r="E968" s="136">
        <f t="shared" si="235"/>
        <v>0</v>
      </c>
      <c r="F968" s="53">
        <f t="shared" si="236"/>
        <v>0</v>
      </c>
      <c r="G968" s="53">
        <f t="shared" si="236"/>
        <v>0</v>
      </c>
      <c r="H968" s="53">
        <f t="shared" si="237"/>
        <v>0</v>
      </c>
      <c r="I968" s="53">
        <f t="shared" si="238"/>
        <v>0</v>
      </c>
      <c r="J968" s="53">
        <f t="shared" si="239"/>
        <v>0</v>
      </c>
      <c r="K968" s="53">
        <f t="shared" si="240"/>
        <v>0</v>
      </c>
      <c r="L968" s="53">
        <f t="shared" si="241"/>
        <v>0</v>
      </c>
      <c r="M968" s="53">
        <f t="shared" ca="1" si="246"/>
        <v>-2.1983915171285819E-2</v>
      </c>
      <c r="N968" s="53">
        <f t="shared" ca="1" si="242"/>
        <v>0</v>
      </c>
      <c r="O968" s="137">
        <f t="shared" ca="1" si="243"/>
        <v>0</v>
      </c>
      <c r="P968" s="53">
        <f t="shared" ca="1" si="244"/>
        <v>0</v>
      </c>
      <c r="Q968" s="53">
        <f t="shared" ca="1" si="245"/>
        <v>0</v>
      </c>
      <c r="R968" s="12">
        <f t="shared" ca="1" si="247"/>
        <v>2.1983915171285819E-2</v>
      </c>
    </row>
    <row r="969" spans="3:18">
      <c r="C969" s="134"/>
      <c r="D969" s="136">
        <f t="shared" si="235"/>
        <v>0</v>
      </c>
      <c r="E969" s="136">
        <f t="shared" si="235"/>
        <v>0</v>
      </c>
      <c r="F969" s="53">
        <f t="shared" si="236"/>
        <v>0</v>
      </c>
      <c r="G969" s="53">
        <f t="shared" si="236"/>
        <v>0</v>
      </c>
      <c r="H969" s="53">
        <f t="shared" si="237"/>
        <v>0</v>
      </c>
      <c r="I969" s="53">
        <f t="shared" si="238"/>
        <v>0</v>
      </c>
      <c r="J969" s="53">
        <f t="shared" si="239"/>
        <v>0</v>
      </c>
      <c r="K969" s="53">
        <f t="shared" si="240"/>
        <v>0</v>
      </c>
      <c r="L969" s="53">
        <f t="shared" si="241"/>
        <v>0</v>
      </c>
      <c r="M969" s="53">
        <f t="shared" ca="1" si="246"/>
        <v>-2.1983915171285819E-2</v>
      </c>
      <c r="N969" s="53">
        <f t="shared" ca="1" si="242"/>
        <v>0</v>
      </c>
      <c r="O969" s="137">
        <f t="shared" ca="1" si="243"/>
        <v>0</v>
      </c>
      <c r="P969" s="53">
        <f t="shared" ca="1" si="244"/>
        <v>0</v>
      </c>
      <c r="Q969" s="53">
        <f t="shared" ca="1" si="245"/>
        <v>0</v>
      </c>
      <c r="R969" s="12">
        <f t="shared" ca="1" si="247"/>
        <v>2.1983915171285819E-2</v>
      </c>
    </row>
    <row r="970" spans="3:18">
      <c r="C970" s="134"/>
      <c r="D970" s="136">
        <f t="shared" si="235"/>
        <v>0</v>
      </c>
      <c r="E970" s="136">
        <f t="shared" si="235"/>
        <v>0</v>
      </c>
      <c r="F970" s="53">
        <f t="shared" si="236"/>
        <v>0</v>
      </c>
      <c r="G970" s="53">
        <f t="shared" si="236"/>
        <v>0</v>
      </c>
      <c r="H970" s="53">
        <f t="shared" si="237"/>
        <v>0</v>
      </c>
      <c r="I970" s="53">
        <f t="shared" si="238"/>
        <v>0</v>
      </c>
      <c r="J970" s="53">
        <f t="shared" si="239"/>
        <v>0</v>
      </c>
      <c r="K970" s="53">
        <f t="shared" si="240"/>
        <v>0</v>
      </c>
      <c r="L970" s="53">
        <f t="shared" si="241"/>
        <v>0</v>
      </c>
      <c r="M970" s="53">
        <f t="shared" ca="1" si="246"/>
        <v>-2.1983915171285819E-2</v>
      </c>
      <c r="N970" s="53">
        <f t="shared" ca="1" si="242"/>
        <v>0</v>
      </c>
      <c r="O970" s="137">
        <f t="shared" ca="1" si="243"/>
        <v>0</v>
      </c>
      <c r="P970" s="53">
        <f t="shared" ca="1" si="244"/>
        <v>0</v>
      </c>
      <c r="Q970" s="53">
        <f t="shared" ca="1" si="245"/>
        <v>0</v>
      </c>
      <c r="R970" s="12">
        <f t="shared" ca="1" si="247"/>
        <v>2.1983915171285819E-2</v>
      </c>
    </row>
    <row r="971" spans="3:18">
      <c r="C971" s="134"/>
      <c r="D971" s="136">
        <f t="shared" si="235"/>
        <v>0</v>
      </c>
      <c r="E971" s="136">
        <f t="shared" si="235"/>
        <v>0</v>
      </c>
      <c r="F971" s="53">
        <f t="shared" si="236"/>
        <v>0</v>
      </c>
      <c r="G971" s="53">
        <f t="shared" si="236"/>
        <v>0</v>
      </c>
      <c r="H971" s="53">
        <f t="shared" si="237"/>
        <v>0</v>
      </c>
      <c r="I971" s="53">
        <f t="shared" si="238"/>
        <v>0</v>
      </c>
      <c r="J971" s="53">
        <f t="shared" si="239"/>
        <v>0</v>
      </c>
      <c r="K971" s="53">
        <f t="shared" si="240"/>
        <v>0</v>
      </c>
      <c r="L971" s="53">
        <f t="shared" si="241"/>
        <v>0</v>
      </c>
      <c r="M971" s="53">
        <f t="shared" ca="1" si="246"/>
        <v>-2.1983915171285819E-2</v>
      </c>
      <c r="N971" s="53">
        <f t="shared" ca="1" si="242"/>
        <v>0</v>
      </c>
      <c r="O971" s="137">
        <f t="shared" ca="1" si="243"/>
        <v>0</v>
      </c>
      <c r="P971" s="53">
        <f t="shared" ca="1" si="244"/>
        <v>0</v>
      </c>
      <c r="Q971" s="53">
        <f t="shared" ca="1" si="245"/>
        <v>0</v>
      </c>
      <c r="R971" s="12">
        <f t="shared" ca="1" si="247"/>
        <v>2.1983915171285819E-2</v>
      </c>
    </row>
    <row r="972" spans="3:18">
      <c r="C972" s="134"/>
      <c r="D972" s="136">
        <f t="shared" si="235"/>
        <v>0</v>
      </c>
      <c r="E972" s="136">
        <f t="shared" si="235"/>
        <v>0</v>
      </c>
      <c r="F972" s="53">
        <f t="shared" si="236"/>
        <v>0</v>
      </c>
      <c r="G972" s="53">
        <f t="shared" si="236"/>
        <v>0</v>
      </c>
      <c r="H972" s="53">
        <f t="shared" si="237"/>
        <v>0</v>
      </c>
      <c r="I972" s="53">
        <f t="shared" si="238"/>
        <v>0</v>
      </c>
      <c r="J972" s="53">
        <f t="shared" si="239"/>
        <v>0</v>
      </c>
      <c r="K972" s="53">
        <f t="shared" si="240"/>
        <v>0</v>
      </c>
      <c r="L972" s="53">
        <f t="shared" si="241"/>
        <v>0</v>
      </c>
      <c r="M972" s="53">
        <f t="shared" ca="1" si="246"/>
        <v>-2.1983915171285819E-2</v>
      </c>
      <c r="N972" s="53">
        <f t="shared" ca="1" si="242"/>
        <v>0</v>
      </c>
      <c r="O972" s="137">
        <f t="shared" ca="1" si="243"/>
        <v>0</v>
      </c>
      <c r="P972" s="53">
        <f t="shared" ca="1" si="244"/>
        <v>0</v>
      </c>
      <c r="Q972" s="53">
        <f t="shared" ca="1" si="245"/>
        <v>0</v>
      </c>
      <c r="R972" s="12">
        <f t="shared" ca="1" si="247"/>
        <v>2.1983915171285819E-2</v>
      </c>
    </row>
    <row r="973" spans="3:18">
      <c r="C973" s="134"/>
      <c r="D973" s="136">
        <f t="shared" ref="D973:E1036" si="248">A973/A$18</f>
        <v>0</v>
      </c>
      <c r="E973" s="136">
        <f t="shared" si="248"/>
        <v>0</v>
      </c>
      <c r="F973" s="53">
        <f t="shared" ref="F973:G1036" si="249">$C973*D973</f>
        <v>0</v>
      </c>
      <c r="G973" s="53">
        <f t="shared" si="249"/>
        <v>0</v>
      </c>
      <c r="H973" s="53">
        <f t="shared" si="237"/>
        <v>0</v>
      </c>
      <c r="I973" s="53">
        <f t="shared" si="238"/>
        <v>0</v>
      </c>
      <c r="J973" s="53">
        <f t="shared" si="239"/>
        <v>0</v>
      </c>
      <c r="K973" s="53">
        <f t="shared" si="240"/>
        <v>0</v>
      </c>
      <c r="L973" s="53">
        <f t="shared" si="241"/>
        <v>0</v>
      </c>
      <c r="M973" s="53">
        <f t="shared" ca="1" si="246"/>
        <v>-2.1983915171285819E-2</v>
      </c>
      <c r="N973" s="53">
        <f t="shared" ca="1" si="242"/>
        <v>0</v>
      </c>
      <c r="O973" s="137">
        <f t="shared" ca="1" si="243"/>
        <v>0</v>
      </c>
      <c r="P973" s="53">
        <f t="shared" ca="1" si="244"/>
        <v>0</v>
      </c>
      <c r="Q973" s="53">
        <f t="shared" ca="1" si="245"/>
        <v>0</v>
      </c>
      <c r="R973" s="12">
        <f t="shared" ca="1" si="247"/>
        <v>2.1983915171285819E-2</v>
      </c>
    </row>
    <row r="974" spans="3:18">
      <c r="C974" s="134"/>
      <c r="D974" s="136">
        <f t="shared" si="248"/>
        <v>0</v>
      </c>
      <c r="E974" s="136">
        <f t="shared" si="248"/>
        <v>0</v>
      </c>
      <c r="F974" s="53">
        <f t="shared" si="249"/>
        <v>0</v>
      </c>
      <c r="G974" s="53">
        <f t="shared" si="249"/>
        <v>0</v>
      </c>
      <c r="H974" s="53">
        <f t="shared" ref="H974:H1037" si="250">C974*D974*D974</f>
        <v>0</v>
      </c>
      <c r="I974" s="53">
        <f t="shared" ref="I974:I1037" si="251">C974*D974*D974*D974</f>
        <v>0</v>
      </c>
      <c r="J974" s="53">
        <f t="shared" ref="J974:J1037" si="252">C974*D974*D974*D974*D974</f>
        <v>0</v>
      </c>
      <c r="K974" s="53">
        <f t="shared" ref="K974:K1037" si="253">C974*E974*D974</f>
        <v>0</v>
      </c>
      <c r="L974" s="53">
        <f t="shared" ref="L974:L1037" si="254">C974*E974*D974*D974</f>
        <v>0</v>
      </c>
      <c r="M974" s="53">
        <f t="shared" ca="1" si="246"/>
        <v>-2.1983915171285819E-2</v>
      </c>
      <c r="N974" s="53">
        <f t="shared" ref="N974:N1037" ca="1" si="255">C974*(M974-E974)^2</f>
        <v>0</v>
      </c>
      <c r="O974" s="137">
        <f t="shared" ref="O974:O1037" ca="1" si="256">(C974*O$1-O$2*F974+O$3*H974)^2</f>
        <v>0</v>
      </c>
      <c r="P974" s="53">
        <f t="shared" ref="P974:P1037" ca="1" si="257">(-C974*O$2+O$4*F974-O$5*H974)^2</f>
        <v>0</v>
      </c>
      <c r="Q974" s="53">
        <f t="shared" ref="Q974:Q1037" ca="1" si="258">+(C974*O$3-F974*O$5+H974*O$6)^2</f>
        <v>0</v>
      </c>
      <c r="R974" s="12">
        <f t="shared" ca="1" si="247"/>
        <v>2.1983915171285819E-2</v>
      </c>
    </row>
    <row r="975" spans="3:18">
      <c r="C975" s="134"/>
      <c r="D975" s="136">
        <f t="shared" si="248"/>
        <v>0</v>
      </c>
      <c r="E975" s="136">
        <f t="shared" si="248"/>
        <v>0</v>
      </c>
      <c r="F975" s="53">
        <f t="shared" si="249"/>
        <v>0</v>
      </c>
      <c r="G975" s="53">
        <f t="shared" si="249"/>
        <v>0</v>
      </c>
      <c r="H975" s="53">
        <f t="shared" si="250"/>
        <v>0</v>
      </c>
      <c r="I975" s="53">
        <f t="shared" si="251"/>
        <v>0</v>
      </c>
      <c r="J975" s="53">
        <f t="shared" si="252"/>
        <v>0</v>
      </c>
      <c r="K975" s="53">
        <f t="shared" si="253"/>
        <v>0</v>
      </c>
      <c r="L975" s="53">
        <f t="shared" si="254"/>
        <v>0</v>
      </c>
      <c r="M975" s="53">
        <f t="shared" ca="1" si="246"/>
        <v>-2.1983915171285819E-2</v>
      </c>
      <c r="N975" s="53">
        <f t="shared" ca="1" si="255"/>
        <v>0</v>
      </c>
      <c r="O975" s="137">
        <f t="shared" ca="1" si="256"/>
        <v>0</v>
      </c>
      <c r="P975" s="53">
        <f t="shared" ca="1" si="257"/>
        <v>0</v>
      </c>
      <c r="Q975" s="53">
        <f t="shared" ca="1" si="258"/>
        <v>0</v>
      </c>
      <c r="R975" s="12">
        <f t="shared" ca="1" si="247"/>
        <v>2.1983915171285819E-2</v>
      </c>
    </row>
    <row r="976" spans="3:18">
      <c r="C976" s="134"/>
      <c r="D976" s="136">
        <f t="shared" si="248"/>
        <v>0</v>
      </c>
      <c r="E976" s="136">
        <f t="shared" si="248"/>
        <v>0</v>
      </c>
      <c r="F976" s="53">
        <f t="shared" si="249"/>
        <v>0</v>
      </c>
      <c r="G976" s="53">
        <f t="shared" si="249"/>
        <v>0</v>
      </c>
      <c r="H976" s="53">
        <f t="shared" si="250"/>
        <v>0</v>
      </c>
      <c r="I976" s="53">
        <f t="shared" si="251"/>
        <v>0</v>
      </c>
      <c r="J976" s="53">
        <f t="shared" si="252"/>
        <v>0</v>
      </c>
      <c r="K976" s="53">
        <f t="shared" si="253"/>
        <v>0</v>
      </c>
      <c r="L976" s="53">
        <f t="shared" si="254"/>
        <v>0</v>
      </c>
      <c r="M976" s="53">
        <f t="shared" ca="1" si="246"/>
        <v>-2.1983915171285819E-2</v>
      </c>
      <c r="N976" s="53">
        <f t="shared" ca="1" si="255"/>
        <v>0</v>
      </c>
      <c r="O976" s="137">
        <f t="shared" ca="1" si="256"/>
        <v>0</v>
      </c>
      <c r="P976" s="53">
        <f t="shared" ca="1" si="257"/>
        <v>0</v>
      </c>
      <c r="Q976" s="53">
        <f t="shared" ca="1" si="258"/>
        <v>0</v>
      </c>
      <c r="R976" s="12">
        <f t="shared" ca="1" si="247"/>
        <v>2.1983915171285819E-2</v>
      </c>
    </row>
    <row r="977" spans="3:18">
      <c r="C977" s="134"/>
      <c r="D977" s="136">
        <f t="shared" si="248"/>
        <v>0</v>
      </c>
      <c r="E977" s="136">
        <f t="shared" si="248"/>
        <v>0</v>
      </c>
      <c r="F977" s="53">
        <f t="shared" si="249"/>
        <v>0</v>
      </c>
      <c r="G977" s="53">
        <f t="shared" si="249"/>
        <v>0</v>
      </c>
      <c r="H977" s="53">
        <f t="shared" si="250"/>
        <v>0</v>
      </c>
      <c r="I977" s="53">
        <f t="shared" si="251"/>
        <v>0</v>
      </c>
      <c r="J977" s="53">
        <f t="shared" si="252"/>
        <v>0</v>
      </c>
      <c r="K977" s="53">
        <f t="shared" si="253"/>
        <v>0</v>
      </c>
      <c r="L977" s="53">
        <f t="shared" si="254"/>
        <v>0</v>
      </c>
      <c r="M977" s="53">
        <f t="shared" ca="1" si="246"/>
        <v>-2.1983915171285819E-2</v>
      </c>
      <c r="N977" s="53">
        <f t="shared" ca="1" si="255"/>
        <v>0</v>
      </c>
      <c r="O977" s="137">
        <f t="shared" ca="1" si="256"/>
        <v>0</v>
      </c>
      <c r="P977" s="53">
        <f t="shared" ca="1" si="257"/>
        <v>0</v>
      </c>
      <c r="Q977" s="53">
        <f t="shared" ca="1" si="258"/>
        <v>0</v>
      </c>
      <c r="R977" s="12">
        <f t="shared" ca="1" si="247"/>
        <v>2.1983915171285819E-2</v>
      </c>
    </row>
    <row r="978" spans="3:18">
      <c r="C978" s="134"/>
      <c r="D978" s="136">
        <f t="shared" si="248"/>
        <v>0</v>
      </c>
      <c r="E978" s="136">
        <f t="shared" si="248"/>
        <v>0</v>
      </c>
      <c r="F978" s="53">
        <f t="shared" si="249"/>
        <v>0</v>
      </c>
      <c r="G978" s="53">
        <f t="shared" si="249"/>
        <v>0</v>
      </c>
      <c r="H978" s="53">
        <f t="shared" si="250"/>
        <v>0</v>
      </c>
      <c r="I978" s="53">
        <f t="shared" si="251"/>
        <v>0</v>
      </c>
      <c r="J978" s="53">
        <f t="shared" si="252"/>
        <v>0</v>
      </c>
      <c r="K978" s="53">
        <f t="shared" si="253"/>
        <v>0</v>
      </c>
      <c r="L978" s="53">
        <f t="shared" si="254"/>
        <v>0</v>
      </c>
      <c r="M978" s="53">
        <f t="shared" ca="1" si="246"/>
        <v>-2.1983915171285819E-2</v>
      </c>
      <c r="N978" s="53">
        <f t="shared" ca="1" si="255"/>
        <v>0</v>
      </c>
      <c r="O978" s="137">
        <f t="shared" ca="1" si="256"/>
        <v>0</v>
      </c>
      <c r="P978" s="53">
        <f t="shared" ca="1" si="257"/>
        <v>0</v>
      </c>
      <c r="Q978" s="53">
        <f t="shared" ca="1" si="258"/>
        <v>0</v>
      </c>
      <c r="R978" s="12">
        <f t="shared" ca="1" si="247"/>
        <v>2.1983915171285819E-2</v>
      </c>
    </row>
    <row r="979" spans="3:18">
      <c r="C979" s="134"/>
      <c r="D979" s="136">
        <f t="shared" si="248"/>
        <v>0</v>
      </c>
      <c r="E979" s="136">
        <f t="shared" si="248"/>
        <v>0</v>
      </c>
      <c r="F979" s="53">
        <f t="shared" si="249"/>
        <v>0</v>
      </c>
      <c r="G979" s="53">
        <f t="shared" si="249"/>
        <v>0</v>
      </c>
      <c r="H979" s="53">
        <f t="shared" si="250"/>
        <v>0</v>
      </c>
      <c r="I979" s="53">
        <f t="shared" si="251"/>
        <v>0</v>
      </c>
      <c r="J979" s="53">
        <f t="shared" si="252"/>
        <v>0</v>
      </c>
      <c r="K979" s="53">
        <f t="shared" si="253"/>
        <v>0</v>
      </c>
      <c r="L979" s="53">
        <f t="shared" si="254"/>
        <v>0</v>
      </c>
      <c r="M979" s="53">
        <f t="shared" ref="M979:M1042" ca="1" si="259">+E$4+E$5*D979+E$6*D979^2</f>
        <v>-2.1983915171285819E-2</v>
      </c>
      <c r="N979" s="53">
        <f t="shared" ca="1" si="255"/>
        <v>0</v>
      </c>
      <c r="O979" s="137">
        <f t="shared" ca="1" si="256"/>
        <v>0</v>
      </c>
      <c r="P979" s="53">
        <f t="shared" ca="1" si="257"/>
        <v>0</v>
      </c>
      <c r="Q979" s="53">
        <f t="shared" ca="1" si="258"/>
        <v>0</v>
      </c>
      <c r="R979" s="12">
        <f t="shared" ref="R979:R1042" ca="1" si="260">+E979-M979</f>
        <v>2.1983915171285819E-2</v>
      </c>
    </row>
    <row r="980" spans="3:18">
      <c r="C980" s="134"/>
      <c r="D980" s="136">
        <f t="shared" si="248"/>
        <v>0</v>
      </c>
      <c r="E980" s="136">
        <f t="shared" si="248"/>
        <v>0</v>
      </c>
      <c r="F980" s="53">
        <f t="shared" si="249"/>
        <v>0</v>
      </c>
      <c r="G980" s="53">
        <f t="shared" si="249"/>
        <v>0</v>
      </c>
      <c r="H980" s="53">
        <f t="shared" si="250"/>
        <v>0</v>
      </c>
      <c r="I980" s="53">
        <f t="shared" si="251"/>
        <v>0</v>
      </c>
      <c r="J980" s="53">
        <f t="shared" si="252"/>
        <v>0</v>
      </c>
      <c r="K980" s="53">
        <f t="shared" si="253"/>
        <v>0</v>
      </c>
      <c r="L980" s="53">
        <f t="shared" si="254"/>
        <v>0</v>
      </c>
      <c r="M980" s="53">
        <f t="shared" ca="1" si="259"/>
        <v>-2.1983915171285819E-2</v>
      </c>
      <c r="N980" s="53">
        <f t="shared" ca="1" si="255"/>
        <v>0</v>
      </c>
      <c r="O980" s="137">
        <f t="shared" ca="1" si="256"/>
        <v>0</v>
      </c>
      <c r="P980" s="53">
        <f t="shared" ca="1" si="257"/>
        <v>0</v>
      </c>
      <c r="Q980" s="53">
        <f t="shared" ca="1" si="258"/>
        <v>0</v>
      </c>
      <c r="R980" s="12">
        <f t="shared" ca="1" si="260"/>
        <v>2.1983915171285819E-2</v>
      </c>
    </row>
    <row r="981" spans="3:18">
      <c r="C981" s="134"/>
      <c r="D981" s="136">
        <f t="shared" si="248"/>
        <v>0</v>
      </c>
      <c r="E981" s="136">
        <f t="shared" si="248"/>
        <v>0</v>
      </c>
      <c r="F981" s="53">
        <f t="shared" si="249"/>
        <v>0</v>
      </c>
      <c r="G981" s="53">
        <f t="shared" si="249"/>
        <v>0</v>
      </c>
      <c r="H981" s="53">
        <f t="shared" si="250"/>
        <v>0</v>
      </c>
      <c r="I981" s="53">
        <f t="shared" si="251"/>
        <v>0</v>
      </c>
      <c r="J981" s="53">
        <f t="shared" si="252"/>
        <v>0</v>
      </c>
      <c r="K981" s="53">
        <f t="shared" si="253"/>
        <v>0</v>
      </c>
      <c r="L981" s="53">
        <f t="shared" si="254"/>
        <v>0</v>
      </c>
      <c r="M981" s="53">
        <f t="shared" ca="1" si="259"/>
        <v>-2.1983915171285819E-2</v>
      </c>
      <c r="N981" s="53">
        <f t="shared" ca="1" si="255"/>
        <v>0</v>
      </c>
      <c r="O981" s="137">
        <f t="shared" ca="1" si="256"/>
        <v>0</v>
      </c>
      <c r="P981" s="53">
        <f t="shared" ca="1" si="257"/>
        <v>0</v>
      </c>
      <c r="Q981" s="53">
        <f t="shared" ca="1" si="258"/>
        <v>0</v>
      </c>
      <c r="R981" s="12">
        <f t="shared" ca="1" si="260"/>
        <v>2.1983915171285819E-2</v>
      </c>
    </row>
    <row r="982" spans="3:18">
      <c r="C982" s="134"/>
      <c r="D982" s="136">
        <f t="shared" si="248"/>
        <v>0</v>
      </c>
      <c r="E982" s="136">
        <f t="shared" si="248"/>
        <v>0</v>
      </c>
      <c r="F982" s="53">
        <f t="shared" si="249"/>
        <v>0</v>
      </c>
      <c r="G982" s="53">
        <f t="shared" si="249"/>
        <v>0</v>
      </c>
      <c r="H982" s="53">
        <f t="shared" si="250"/>
        <v>0</v>
      </c>
      <c r="I982" s="53">
        <f t="shared" si="251"/>
        <v>0</v>
      </c>
      <c r="J982" s="53">
        <f t="shared" si="252"/>
        <v>0</v>
      </c>
      <c r="K982" s="53">
        <f t="shared" si="253"/>
        <v>0</v>
      </c>
      <c r="L982" s="53">
        <f t="shared" si="254"/>
        <v>0</v>
      </c>
      <c r="M982" s="53">
        <f t="shared" ca="1" si="259"/>
        <v>-2.1983915171285819E-2</v>
      </c>
      <c r="N982" s="53">
        <f t="shared" ca="1" si="255"/>
        <v>0</v>
      </c>
      <c r="O982" s="137">
        <f t="shared" ca="1" si="256"/>
        <v>0</v>
      </c>
      <c r="P982" s="53">
        <f t="shared" ca="1" si="257"/>
        <v>0</v>
      </c>
      <c r="Q982" s="53">
        <f t="shared" ca="1" si="258"/>
        <v>0</v>
      </c>
      <c r="R982" s="12">
        <f t="shared" ca="1" si="260"/>
        <v>2.1983915171285819E-2</v>
      </c>
    </row>
    <row r="983" spans="3:18">
      <c r="C983" s="134"/>
      <c r="D983" s="136">
        <f t="shared" si="248"/>
        <v>0</v>
      </c>
      <c r="E983" s="136">
        <f t="shared" si="248"/>
        <v>0</v>
      </c>
      <c r="F983" s="53">
        <f t="shared" si="249"/>
        <v>0</v>
      </c>
      <c r="G983" s="53">
        <f t="shared" si="249"/>
        <v>0</v>
      </c>
      <c r="H983" s="53">
        <f t="shared" si="250"/>
        <v>0</v>
      </c>
      <c r="I983" s="53">
        <f t="shared" si="251"/>
        <v>0</v>
      </c>
      <c r="J983" s="53">
        <f t="shared" si="252"/>
        <v>0</v>
      </c>
      <c r="K983" s="53">
        <f t="shared" si="253"/>
        <v>0</v>
      </c>
      <c r="L983" s="53">
        <f t="shared" si="254"/>
        <v>0</v>
      </c>
      <c r="M983" s="53">
        <f t="shared" ca="1" si="259"/>
        <v>-2.1983915171285819E-2</v>
      </c>
      <c r="N983" s="53">
        <f t="shared" ca="1" si="255"/>
        <v>0</v>
      </c>
      <c r="O983" s="137">
        <f t="shared" ca="1" si="256"/>
        <v>0</v>
      </c>
      <c r="P983" s="53">
        <f t="shared" ca="1" si="257"/>
        <v>0</v>
      </c>
      <c r="Q983" s="53">
        <f t="shared" ca="1" si="258"/>
        <v>0</v>
      </c>
      <c r="R983" s="12">
        <f t="shared" ca="1" si="260"/>
        <v>2.1983915171285819E-2</v>
      </c>
    </row>
    <row r="984" spans="3:18">
      <c r="C984" s="134"/>
      <c r="D984" s="136">
        <f t="shared" si="248"/>
        <v>0</v>
      </c>
      <c r="E984" s="136">
        <f t="shared" si="248"/>
        <v>0</v>
      </c>
      <c r="F984" s="53">
        <f t="shared" si="249"/>
        <v>0</v>
      </c>
      <c r="G984" s="53">
        <f t="shared" si="249"/>
        <v>0</v>
      </c>
      <c r="H984" s="53">
        <f t="shared" si="250"/>
        <v>0</v>
      </c>
      <c r="I984" s="53">
        <f t="shared" si="251"/>
        <v>0</v>
      </c>
      <c r="J984" s="53">
        <f t="shared" si="252"/>
        <v>0</v>
      </c>
      <c r="K984" s="53">
        <f t="shared" si="253"/>
        <v>0</v>
      </c>
      <c r="L984" s="53">
        <f t="shared" si="254"/>
        <v>0</v>
      </c>
      <c r="M984" s="53">
        <f t="shared" ca="1" si="259"/>
        <v>-2.1983915171285819E-2</v>
      </c>
      <c r="N984" s="53">
        <f t="shared" ca="1" si="255"/>
        <v>0</v>
      </c>
      <c r="O984" s="137">
        <f t="shared" ca="1" si="256"/>
        <v>0</v>
      </c>
      <c r="P984" s="53">
        <f t="shared" ca="1" si="257"/>
        <v>0</v>
      </c>
      <c r="Q984" s="53">
        <f t="shared" ca="1" si="258"/>
        <v>0</v>
      </c>
      <c r="R984" s="12">
        <f t="shared" ca="1" si="260"/>
        <v>2.1983915171285819E-2</v>
      </c>
    </row>
    <row r="985" spans="3:18">
      <c r="C985" s="134"/>
      <c r="D985" s="136">
        <f t="shared" si="248"/>
        <v>0</v>
      </c>
      <c r="E985" s="136">
        <f t="shared" si="248"/>
        <v>0</v>
      </c>
      <c r="F985" s="53">
        <f t="shared" si="249"/>
        <v>0</v>
      </c>
      <c r="G985" s="53">
        <f t="shared" si="249"/>
        <v>0</v>
      </c>
      <c r="H985" s="53">
        <f t="shared" si="250"/>
        <v>0</v>
      </c>
      <c r="I985" s="53">
        <f t="shared" si="251"/>
        <v>0</v>
      </c>
      <c r="J985" s="53">
        <f t="shared" si="252"/>
        <v>0</v>
      </c>
      <c r="K985" s="53">
        <f t="shared" si="253"/>
        <v>0</v>
      </c>
      <c r="L985" s="53">
        <f t="shared" si="254"/>
        <v>0</v>
      </c>
      <c r="M985" s="53">
        <f t="shared" ca="1" si="259"/>
        <v>-2.1983915171285819E-2</v>
      </c>
      <c r="N985" s="53">
        <f t="shared" ca="1" si="255"/>
        <v>0</v>
      </c>
      <c r="O985" s="137">
        <f t="shared" ca="1" si="256"/>
        <v>0</v>
      </c>
      <c r="P985" s="53">
        <f t="shared" ca="1" si="257"/>
        <v>0</v>
      </c>
      <c r="Q985" s="53">
        <f t="shared" ca="1" si="258"/>
        <v>0</v>
      </c>
      <c r="R985" s="12">
        <f t="shared" ca="1" si="260"/>
        <v>2.1983915171285819E-2</v>
      </c>
    </row>
    <row r="986" spans="3:18">
      <c r="C986" s="134"/>
      <c r="D986" s="136">
        <f t="shared" si="248"/>
        <v>0</v>
      </c>
      <c r="E986" s="136">
        <f t="shared" si="248"/>
        <v>0</v>
      </c>
      <c r="F986" s="53">
        <f t="shared" si="249"/>
        <v>0</v>
      </c>
      <c r="G986" s="53">
        <f t="shared" si="249"/>
        <v>0</v>
      </c>
      <c r="H986" s="53">
        <f t="shared" si="250"/>
        <v>0</v>
      </c>
      <c r="I986" s="53">
        <f t="shared" si="251"/>
        <v>0</v>
      </c>
      <c r="J986" s="53">
        <f t="shared" si="252"/>
        <v>0</v>
      </c>
      <c r="K986" s="53">
        <f t="shared" si="253"/>
        <v>0</v>
      </c>
      <c r="L986" s="53">
        <f t="shared" si="254"/>
        <v>0</v>
      </c>
      <c r="M986" s="53">
        <f t="shared" ca="1" si="259"/>
        <v>-2.1983915171285819E-2</v>
      </c>
      <c r="N986" s="53">
        <f t="shared" ca="1" si="255"/>
        <v>0</v>
      </c>
      <c r="O986" s="137">
        <f t="shared" ca="1" si="256"/>
        <v>0</v>
      </c>
      <c r="P986" s="53">
        <f t="shared" ca="1" si="257"/>
        <v>0</v>
      </c>
      <c r="Q986" s="53">
        <f t="shared" ca="1" si="258"/>
        <v>0</v>
      </c>
      <c r="R986" s="12">
        <f t="shared" ca="1" si="260"/>
        <v>2.1983915171285819E-2</v>
      </c>
    </row>
    <row r="987" spans="3:18">
      <c r="C987" s="134"/>
      <c r="D987" s="136">
        <f t="shared" si="248"/>
        <v>0</v>
      </c>
      <c r="E987" s="136">
        <f t="shared" si="248"/>
        <v>0</v>
      </c>
      <c r="F987" s="53">
        <f t="shared" si="249"/>
        <v>0</v>
      </c>
      <c r="G987" s="53">
        <f t="shared" si="249"/>
        <v>0</v>
      </c>
      <c r="H987" s="53">
        <f t="shared" si="250"/>
        <v>0</v>
      </c>
      <c r="I987" s="53">
        <f t="shared" si="251"/>
        <v>0</v>
      </c>
      <c r="J987" s="53">
        <f t="shared" si="252"/>
        <v>0</v>
      </c>
      <c r="K987" s="53">
        <f t="shared" si="253"/>
        <v>0</v>
      </c>
      <c r="L987" s="53">
        <f t="shared" si="254"/>
        <v>0</v>
      </c>
      <c r="M987" s="53">
        <f t="shared" ca="1" si="259"/>
        <v>-2.1983915171285819E-2</v>
      </c>
      <c r="N987" s="53">
        <f t="shared" ca="1" si="255"/>
        <v>0</v>
      </c>
      <c r="O987" s="137">
        <f t="shared" ca="1" si="256"/>
        <v>0</v>
      </c>
      <c r="P987" s="53">
        <f t="shared" ca="1" si="257"/>
        <v>0</v>
      </c>
      <c r="Q987" s="53">
        <f t="shared" ca="1" si="258"/>
        <v>0</v>
      </c>
      <c r="R987" s="12">
        <f t="shared" ca="1" si="260"/>
        <v>2.1983915171285819E-2</v>
      </c>
    </row>
    <row r="988" spans="3:18">
      <c r="C988" s="134"/>
      <c r="D988" s="136">
        <f t="shared" si="248"/>
        <v>0</v>
      </c>
      <c r="E988" s="136">
        <f t="shared" si="248"/>
        <v>0</v>
      </c>
      <c r="F988" s="53">
        <f t="shared" si="249"/>
        <v>0</v>
      </c>
      <c r="G988" s="53">
        <f t="shared" si="249"/>
        <v>0</v>
      </c>
      <c r="H988" s="53">
        <f t="shared" si="250"/>
        <v>0</v>
      </c>
      <c r="I988" s="53">
        <f t="shared" si="251"/>
        <v>0</v>
      </c>
      <c r="J988" s="53">
        <f t="shared" si="252"/>
        <v>0</v>
      </c>
      <c r="K988" s="53">
        <f t="shared" si="253"/>
        <v>0</v>
      </c>
      <c r="L988" s="53">
        <f t="shared" si="254"/>
        <v>0</v>
      </c>
      <c r="M988" s="53">
        <f t="shared" ca="1" si="259"/>
        <v>-2.1983915171285819E-2</v>
      </c>
      <c r="N988" s="53">
        <f t="shared" ca="1" si="255"/>
        <v>0</v>
      </c>
      <c r="O988" s="137">
        <f t="shared" ca="1" si="256"/>
        <v>0</v>
      </c>
      <c r="P988" s="53">
        <f t="shared" ca="1" si="257"/>
        <v>0</v>
      </c>
      <c r="Q988" s="53">
        <f t="shared" ca="1" si="258"/>
        <v>0</v>
      </c>
      <c r="R988" s="12">
        <f t="shared" ca="1" si="260"/>
        <v>2.1983915171285819E-2</v>
      </c>
    </row>
    <row r="989" spans="3:18">
      <c r="C989" s="134"/>
      <c r="D989" s="136">
        <f t="shared" si="248"/>
        <v>0</v>
      </c>
      <c r="E989" s="136">
        <f t="shared" si="248"/>
        <v>0</v>
      </c>
      <c r="F989" s="53">
        <f t="shared" si="249"/>
        <v>0</v>
      </c>
      <c r="G989" s="53">
        <f t="shared" si="249"/>
        <v>0</v>
      </c>
      <c r="H989" s="53">
        <f t="shared" si="250"/>
        <v>0</v>
      </c>
      <c r="I989" s="53">
        <f t="shared" si="251"/>
        <v>0</v>
      </c>
      <c r="J989" s="53">
        <f t="shared" si="252"/>
        <v>0</v>
      </c>
      <c r="K989" s="53">
        <f t="shared" si="253"/>
        <v>0</v>
      </c>
      <c r="L989" s="53">
        <f t="shared" si="254"/>
        <v>0</v>
      </c>
      <c r="M989" s="53">
        <f t="shared" ca="1" si="259"/>
        <v>-2.1983915171285819E-2</v>
      </c>
      <c r="N989" s="53">
        <f t="shared" ca="1" si="255"/>
        <v>0</v>
      </c>
      <c r="O989" s="137">
        <f t="shared" ca="1" si="256"/>
        <v>0</v>
      </c>
      <c r="P989" s="53">
        <f t="shared" ca="1" si="257"/>
        <v>0</v>
      </c>
      <c r="Q989" s="53">
        <f t="shared" ca="1" si="258"/>
        <v>0</v>
      </c>
      <c r="R989" s="12">
        <f t="shared" ca="1" si="260"/>
        <v>2.1983915171285819E-2</v>
      </c>
    </row>
    <row r="990" spans="3:18">
      <c r="C990" s="134"/>
      <c r="D990" s="136">
        <f t="shared" si="248"/>
        <v>0</v>
      </c>
      <c r="E990" s="136">
        <f t="shared" si="248"/>
        <v>0</v>
      </c>
      <c r="F990" s="53">
        <f t="shared" si="249"/>
        <v>0</v>
      </c>
      <c r="G990" s="53">
        <f t="shared" si="249"/>
        <v>0</v>
      </c>
      <c r="H990" s="53">
        <f t="shared" si="250"/>
        <v>0</v>
      </c>
      <c r="I990" s="53">
        <f t="shared" si="251"/>
        <v>0</v>
      </c>
      <c r="J990" s="53">
        <f t="shared" si="252"/>
        <v>0</v>
      </c>
      <c r="K990" s="53">
        <f t="shared" si="253"/>
        <v>0</v>
      </c>
      <c r="L990" s="53">
        <f t="shared" si="254"/>
        <v>0</v>
      </c>
      <c r="M990" s="53">
        <f t="shared" ca="1" si="259"/>
        <v>-2.1983915171285819E-2</v>
      </c>
      <c r="N990" s="53">
        <f t="shared" ca="1" si="255"/>
        <v>0</v>
      </c>
      <c r="O990" s="137">
        <f t="shared" ca="1" si="256"/>
        <v>0</v>
      </c>
      <c r="P990" s="53">
        <f t="shared" ca="1" si="257"/>
        <v>0</v>
      </c>
      <c r="Q990" s="53">
        <f t="shared" ca="1" si="258"/>
        <v>0</v>
      </c>
      <c r="R990" s="12">
        <f t="shared" ca="1" si="260"/>
        <v>2.1983915171285819E-2</v>
      </c>
    </row>
    <row r="991" spans="3:18">
      <c r="C991" s="134"/>
      <c r="D991" s="136">
        <f t="shared" si="248"/>
        <v>0</v>
      </c>
      <c r="E991" s="136">
        <f t="shared" si="248"/>
        <v>0</v>
      </c>
      <c r="F991" s="53">
        <f t="shared" si="249"/>
        <v>0</v>
      </c>
      <c r="G991" s="53">
        <f t="shared" si="249"/>
        <v>0</v>
      </c>
      <c r="H991" s="53">
        <f t="shared" si="250"/>
        <v>0</v>
      </c>
      <c r="I991" s="53">
        <f t="shared" si="251"/>
        <v>0</v>
      </c>
      <c r="J991" s="53">
        <f t="shared" si="252"/>
        <v>0</v>
      </c>
      <c r="K991" s="53">
        <f t="shared" si="253"/>
        <v>0</v>
      </c>
      <c r="L991" s="53">
        <f t="shared" si="254"/>
        <v>0</v>
      </c>
      <c r="M991" s="53">
        <f t="shared" ca="1" si="259"/>
        <v>-2.1983915171285819E-2</v>
      </c>
      <c r="N991" s="53">
        <f t="shared" ca="1" si="255"/>
        <v>0</v>
      </c>
      <c r="O991" s="137">
        <f t="shared" ca="1" si="256"/>
        <v>0</v>
      </c>
      <c r="P991" s="53">
        <f t="shared" ca="1" si="257"/>
        <v>0</v>
      </c>
      <c r="Q991" s="53">
        <f t="shared" ca="1" si="258"/>
        <v>0</v>
      </c>
      <c r="R991" s="12">
        <f t="shared" ca="1" si="260"/>
        <v>2.1983915171285819E-2</v>
      </c>
    </row>
    <row r="992" spans="3:18">
      <c r="C992" s="134"/>
      <c r="D992" s="136">
        <f t="shared" si="248"/>
        <v>0</v>
      </c>
      <c r="E992" s="136">
        <f t="shared" si="248"/>
        <v>0</v>
      </c>
      <c r="F992" s="53">
        <f t="shared" si="249"/>
        <v>0</v>
      </c>
      <c r="G992" s="53">
        <f t="shared" si="249"/>
        <v>0</v>
      </c>
      <c r="H992" s="53">
        <f t="shared" si="250"/>
        <v>0</v>
      </c>
      <c r="I992" s="53">
        <f t="shared" si="251"/>
        <v>0</v>
      </c>
      <c r="J992" s="53">
        <f t="shared" si="252"/>
        <v>0</v>
      </c>
      <c r="K992" s="53">
        <f t="shared" si="253"/>
        <v>0</v>
      </c>
      <c r="L992" s="53">
        <f t="shared" si="254"/>
        <v>0</v>
      </c>
      <c r="M992" s="53">
        <f t="shared" ca="1" si="259"/>
        <v>-2.1983915171285819E-2</v>
      </c>
      <c r="N992" s="53">
        <f t="shared" ca="1" si="255"/>
        <v>0</v>
      </c>
      <c r="O992" s="137">
        <f t="shared" ca="1" si="256"/>
        <v>0</v>
      </c>
      <c r="P992" s="53">
        <f t="shared" ca="1" si="257"/>
        <v>0</v>
      </c>
      <c r="Q992" s="53">
        <f t="shared" ca="1" si="258"/>
        <v>0</v>
      </c>
      <c r="R992" s="12">
        <f t="shared" ca="1" si="260"/>
        <v>2.1983915171285819E-2</v>
      </c>
    </row>
    <row r="993" spans="3:18">
      <c r="C993" s="134"/>
      <c r="D993" s="136">
        <f t="shared" si="248"/>
        <v>0</v>
      </c>
      <c r="E993" s="136">
        <f t="shared" si="248"/>
        <v>0</v>
      </c>
      <c r="F993" s="53">
        <f t="shared" si="249"/>
        <v>0</v>
      </c>
      <c r="G993" s="53">
        <f t="shared" si="249"/>
        <v>0</v>
      </c>
      <c r="H993" s="53">
        <f t="shared" si="250"/>
        <v>0</v>
      </c>
      <c r="I993" s="53">
        <f t="shared" si="251"/>
        <v>0</v>
      </c>
      <c r="J993" s="53">
        <f t="shared" si="252"/>
        <v>0</v>
      </c>
      <c r="K993" s="53">
        <f t="shared" si="253"/>
        <v>0</v>
      </c>
      <c r="L993" s="53">
        <f t="shared" si="254"/>
        <v>0</v>
      </c>
      <c r="M993" s="53">
        <f t="shared" ca="1" si="259"/>
        <v>-2.1983915171285819E-2</v>
      </c>
      <c r="N993" s="53">
        <f t="shared" ca="1" si="255"/>
        <v>0</v>
      </c>
      <c r="O993" s="137">
        <f t="shared" ca="1" si="256"/>
        <v>0</v>
      </c>
      <c r="P993" s="53">
        <f t="shared" ca="1" si="257"/>
        <v>0</v>
      </c>
      <c r="Q993" s="53">
        <f t="shared" ca="1" si="258"/>
        <v>0</v>
      </c>
      <c r="R993" s="12">
        <f t="shared" ca="1" si="260"/>
        <v>2.1983915171285819E-2</v>
      </c>
    </row>
    <row r="994" spans="3:18">
      <c r="C994" s="134"/>
      <c r="D994" s="136">
        <f t="shared" si="248"/>
        <v>0</v>
      </c>
      <c r="E994" s="136">
        <f t="shared" si="248"/>
        <v>0</v>
      </c>
      <c r="F994" s="53">
        <f t="shared" si="249"/>
        <v>0</v>
      </c>
      <c r="G994" s="53">
        <f t="shared" si="249"/>
        <v>0</v>
      </c>
      <c r="H994" s="53">
        <f t="shared" si="250"/>
        <v>0</v>
      </c>
      <c r="I994" s="53">
        <f t="shared" si="251"/>
        <v>0</v>
      </c>
      <c r="J994" s="53">
        <f t="shared" si="252"/>
        <v>0</v>
      </c>
      <c r="K994" s="53">
        <f t="shared" si="253"/>
        <v>0</v>
      </c>
      <c r="L994" s="53">
        <f t="shared" si="254"/>
        <v>0</v>
      </c>
      <c r="M994" s="53">
        <f t="shared" ca="1" si="259"/>
        <v>-2.1983915171285819E-2</v>
      </c>
      <c r="N994" s="53">
        <f t="shared" ca="1" si="255"/>
        <v>0</v>
      </c>
      <c r="O994" s="137">
        <f t="shared" ca="1" si="256"/>
        <v>0</v>
      </c>
      <c r="P994" s="53">
        <f t="shared" ca="1" si="257"/>
        <v>0</v>
      </c>
      <c r="Q994" s="53">
        <f t="shared" ca="1" si="258"/>
        <v>0</v>
      </c>
      <c r="R994" s="12">
        <f t="shared" ca="1" si="260"/>
        <v>2.1983915171285819E-2</v>
      </c>
    </row>
    <row r="995" spans="3:18">
      <c r="C995" s="134"/>
      <c r="D995" s="136">
        <f t="shared" si="248"/>
        <v>0</v>
      </c>
      <c r="E995" s="136">
        <f t="shared" si="248"/>
        <v>0</v>
      </c>
      <c r="F995" s="53">
        <f t="shared" si="249"/>
        <v>0</v>
      </c>
      <c r="G995" s="53">
        <f t="shared" si="249"/>
        <v>0</v>
      </c>
      <c r="H995" s="53">
        <f t="shared" si="250"/>
        <v>0</v>
      </c>
      <c r="I995" s="53">
        <f t="shared" si="251"/>
        <v>0</v>
      </c>
      <c r="J995" s="53">
        <f t="shared" si="252"/>
        <v>0</v>
      </c>
      <c r="K995" s="53">
        <f t="shared" si="253"/>
        <v>0</v>
      </c>
      <c r="L995" s="53">
        <f t="shared" si="254"/>
        <v>0</v>
      </c>
      <c r="M995" s="53">
        <f t="shared" ca="1" si="259"/>
        <v>-2.1983915171285819E-2</v>
      </c>
      <c r="N995" s="53">
        <f t="shared" ca="1" si="255"/>
        <v>0</v>
      </c>
      <c r="O995" s="137">
        <f t="shared" ca="1" si="256"/>
        <v>0</v>
      </c>
      <c r="P995" s="53">
        <f t="shared" ca="1" si="257"/>
        <v>0</v>
      </c>
      <c r="Q995" s="53">
        <f t="shared" ca="1" si="258"/>
        <v>0</v>
      </c>
      <c r="R995" s="12">
        <f t="shared" ca="1" si="260"/>
        <v>2.1983915171285819E-2</v>
      </c>
    </row>
    <row r="996" spans="3:18">
      <c r="C996" s="134"/>
      <c r="D996" s="136">
        <f t="shared" si="248"/>
        <v>0</v>
      </c>
      <c r="E996" s="136">
        <f t="shared" si="248"/>
        <v>0</v>
      </c>
      <c r="F996" s="53">
        <f t="shared" si="249"/>
        <v>0</v>
      </c>
      <c r="G996" s="53">
        <f t="shared" si="249"/>
        <v>0</v>
      </c>
      <c r="H996" s="53">
        <f t="shared" si="250"/>
        <v>0</v>
      </c>
      <c r="I996" s="53">
        <f t="shared" si="251"/>
        <v>0</v>
      </c>
      <c r="J996" s="53">
        <f t="shared" si="252"/>
        <v>0</v>
      </c>
      <c r="K996" s="53">
        <f t="shared" si="253"/>
        <v>0</v>
      </c>
      <c r="L996" s="53">
        <f t="shared" si="254"/>
        <v>0</v>
      </c>
      <c r="M996" s="53">
        <f t="shared" ca="1" si="259"/>
        <v>-2.1983915171285819E-2</v>
      </c>
      <c r="N996" s="53">
        <f t="shared" ca="1" si="255"/>
        <v>0</v>
      </c>
      <c r="O996" s="137">
        <f t="shared" ca="1" si="256"/>
        <v>0</v>
      </c>
      <c r="P996" s="53">
        <f t="shared" ca="1" si="257"/>
        <v>0</v>
      </c>
      <c r="Q996" s="53">
        <f t="shared" ca="1" si="258"/>
        <v>0</v>
      </c>
      <c r="R996" s="12">
        <f t="shared" ca="1" si="260"/>
        <v>2.1983915171285819E-2</v>
      </c>
    </row>
    <row r="997" spans="3:18">
      <c r="C997" s="134"/>
      <c r="D997" s="136">
        <f t="shared" si="248"/>
        <v>0</v>
      </c>
      <c r="E997" s="136">
        <f t="shared" si="248"/>
        <v>0</v>
      </c>
      <c r="F997" s="53">
        <f t="shared" si="249"/>
        <v>0</v>
      </c>
      <c r="G997" s="53">
        <f t="shared" si="249"/>
        <v>0</v>
      </c>
      <c r="H997" s="53">
        <f t="shared" si="250"/>
        <v>0</v>
      </c>
      <c r="I997" s="53">
        <f t="shared" si="251"/>
        <v>0</v>
      </c>
      <c r="J997" s="53">
        <f t="shared" si="252"/>
        <v>0</v>
      </c>
      <c r="K997" s="53">
        <f t="shared" si="253"/>
        <v>0</v>
      </c>
      <c r="L997" s="53">
        <f t="shared" si="254"/>
        <v>0</v>
      </c>
      <c r="M997" s="53">
        <f t="shared" ca="1" si="259"/>
        <v>-2.1983915171285819E-2</v>
      </c>
      <c r="N997" s="53">
        <f t="shared" ca="1" si="255"/>
        <v>0</v>
      </c>
      <c r="O997" s="137">
        <f t="shared" ca="1" si="256"/>
        <v>0</v>
      </c>
      <c r="P997" s="53">
        <f t="shared" ca="1" si="257"/>
        <v>0</v>
      </c>
      <c r="Q997" s="53">
        <f t="shared" ca="1" si="258"/>
        <v>0</v>
      </c>
      <c r="R997" s="12">
        <f t="shared" ca="1" si="260"/>
        <v>2.1983915171285819E-2</v>
      </c>
    </row>
    <row r="998" spans="3:18">
      <c r="C998" s="134"/>
      <c r="D998" s="136">
        <f t="shared" si="248"/>
        <v>0</v>
      </c>
      <c r="E998" s="136">
        <f t="shared" si="248"/>
        <v>0</v>
      </c>
      <c r="F998" s="53">
        <f t="shared" si="249"/>
        <v>0</v>
      </c>
      <c r="G998" s="53">
        <f t="shared" si="249"/>
        <v>0</v>
      </c>
      <c r="H998" s="53">
        <f t="shared" si="250"/>
        <v>0</v>
      </c>
      <c r="I998" s="53">
        <f t="shared" si="251"/>
        <v>0</v>
      </c>
      <c r="J998" s="53">
        <f t="shared" si="252"/>
        <v>0</v>
      </c>
      <c r="K998" s="53">
        <f t="shared" si="253"/>
        <v>0</v>
      </c>
      <c r="L998" s="53">
        <f t="shared" si="254"/>
        <v>0</v>
      </c>
      <c r="M998" s="53">
        <f t="shared" ca="1" si="259"/>
        <v>-2.1983915171285819E-2</v>
      </c>
      <c r="N998" s="53">
        <f t="shared" ca="1" si="255"/>
        <v>0</v>
      </c>
      <c r="O998" s="137">
        <f t="shared" ca="1" si="256"/>
        <v>0</v>
      </c>
      <c r="P998" s="53">
        <f t="shared" ca="1" si="257"/>
        <v>0</v>
      </c>
      <c r="Q998" s="53">
        <f t="shared" ca="1" si="258"/>
        <v>0</v>
      </c>
      <c r="R998" s="12">
        <f t="shared" ca="1" si="260"/>
        <v>2.1983915171285819E-2</v>
      </c>
    </row>
    <row r="999" spans="3:18">
      <c r="C999" s="134"/>
      <c r="D999" s="136">
        <f t="shared" si="248"/>
        <v>0</v>
      </c>
      <c r="E999" s="136">
        <f t="shared" si="248"/>
        <v>0</v>
      </c>
      <c r="F999" s="53">
        <f t="shared" si="249"/>
        <v>0</v>
      </c>
      <c r="G999" s="53">
        <f t="shared" si="249"/>
        <v>0</v>
      </c>
      <c r="H999" s="53">
        <f t="shared" si="250"/>
        <v>0</v>
      </c>
      <c r="I999" s="53">
        <f t="shared" si="251"/>
        <v>0</v>
      </c>
      <c r="J999" s="53">
        <f t="shared" si="252"/>
        <v>0</v>
      </c>
      <c r="K999" s="53">
        <f t="shared" si="253"/>
        <v>0</v>
      </c>
      <c r="L999" s="53">
        <f t="shared" si="254"/>
        <v>0</v>
      </c>
      <c r="M999" s="53">
        <f t="shared" ca="1" si="259"/>
        <v>-2.1983915171285819E-2</v>
      </c>
      <c r="N999" s="53">
        <f t="shared" ca="1" si="255"/>
        <v>0</v>
      </c>
      <c r="O999" s="137">
        <f t="shared" ca="1" si="256"/>
        <v>0</v>
      </c>
      <c r="P999" s="53">
        <f t="shared" ca="1" si="257"/>
        <v>0</v>
      </c>
      <c r="Q999" s="53">
        <f t="shared" ca="1" si="258"/>
        <v>0</v>
      </c>
      <c r="R999" s="12">
        <f t="shared" ca="1" si="260"/>
        <v>2.1983915171285819E-2</v>
      </c>
    </row>
    <row r="1000" spans="3:18">
      <c r="C1000" s="134"/>
      <c r="D1000" s="136">
        <f t="shared" si="248"/>
        <v>0</v>
      </c>
      <c r="E1000" s="136">
        <f t="shared" si="248"/>
        <v>0</v>
      </c>
      <c r="F1000" s="53">
        <f t="shared" si="249"/>
        <v>0</v>
      </c>
      <c r="G1000" s="53">
        <f t="shared" si="249"/>
        <v>0</v>
      </c>
      <c r="H1000" s="53">
        <f t="shared" si="250"/>
        <v>0</v>
      </c>
      <c r="I1000" s="53">
        <f t="shared" si="251"/>
        <v>0</v>
      </c>
      <c r="J1000" s="53">
        <f t="shared" si="252"/>
        <v>0</v>
      </c>
      <c r="K1000" s="53">
        <f t="shared" si="253"/>
        <v>0</v>
      </c>
      <c r="L1000" s="53">
        <f t="shared" si="254"/>
        <v>0</v>
      </c>
      <c r="M1000" s="53">
        <f t="shared" ca="1" si="259"/>
        <v>-2.1983915171285819E-2</v>
      </c>
      <c r="N1000" s="53">
        <f t="shared" ca="1" si="255"/>
        <v>0</v>
      </c>
      <c r="O1000" s="137">
        <f t="shared" ca="1" si="256"/>
        <v>0</v>
      </c>
      <c r="P1000" s="53">
        <f t="shared" ca="1" si="257"/>
        <v>0</v>
      </c>
      <c r="Q1000" s="53">
        <f t="shared" ca="1" si="258"/>
        <v>0</v>
      </c>
      <c r="R1000" s="12">
        <f t="shared" ca="1" si="260"/>
        <v>2.1983915171285819E-2</v>
      </c>
    </row>
    <row r="1001" spans="3:18">
      <c r="C1001" s="134"/>
      <c r="D1001" s="136">
        <f t="shared" si="248"/>
        <v>0</v>
      </c>
      <c r="E1001" s="136">
        <f t="shared" si="248"/>
        <v>0</v>
      </c>
      <c r="F1001" s="53">
        <f t="shared" si="249"/>
        <v>0</v>
      </c>
      <c r="G1001" s="53">
        <f t="shared" si="249"/>
        <v>0</v>
      </c>
      <c r="H1001" s="53">
        <f t="shared" si="250"/>
        <v>0</v>
      </c>
      <c r="I1001" s="53">
        <f t="shared" si="251"/>
        <v>0</v>
      </c>
      <c r="J1001" s="53">
        <f t="shared" si="252"/>
        <v>0</v>
      </c>
      <c r="K1001" s="53">
        <f t="shared" si="253"/>
        <v>0</v>
      </c>
      <c r="L1001" s="53">
        <f t="shared" si="254"/>
        <v>0</v>
      </c>
      <c r="M1001" s="53">
        <f t="shared" ca="1" si="259"/>
        <v>-2.1983915171285819E-2</v>
      </c>
      <c r="N1001" s="53">
        <f t="shared" ca="1" si="255"/>
        <v>0</v>
      </c>
      <c r="O1001" s="137">
        <f t="shared" ca="1" si="256"/>
        <v>0</v>
      </c>
      <c r="P1001" s="53">
        <f t="shared" ca="1" si="257"/>
        <v>0</v>
      </c>
      <c r="Q1001" s="53">
        <f t="shared" ca="1" si="258"/>
        <v>0</v>
      </c>
      <c r="R1001" s="12">
        <f t="shared" ca="1" si="260"/>
        <v>2.1983915171285819E-2</v>
      </c>
    </row>
    <row r="1002" spans="3:18">
      <c r="C1002" s="134"/>
      <c r="D1002" s="136">
        <f t="shared" si="248"/>
        <v>0</v>
      </c>
      <c r="E1002" s="136">
        <f t="shared" si="248"/>
        <v>0</v>
      </c>
      <c r="F1002" s="53">
        <f t="shared" si="249"/>
        <v>0</v>
      </c>
      <c r="G1002" s="53">
        <f t="shared" si="249"/>
        <v>0</v>
      </c>
      <c r="H1002" s="53">
        <f t="shared" si="250"/>
        <v>0</v>
      </c>
      <c r="I1002" s="53">
        <f t="shared" si="251"/>
        <v>0</v>
      </c>
      <c r="J1002" s="53">
        <f t="shared" si="252"/>
        <v>0</v>
      </c>
      <c r="K1002" s="53">
        <f t="shared" si="253"/>
        <v>0</v>
      </c>
      <c r="L1002" s="53">
        <f t="shared" si="254"/>
        <v>0</v>
      </c>
      <c r="M1002" s="53">
        <f t="shared" ca="1" si="259"/>
        <v>-2.1983915171285819E-2</v>
      </c>
      <c r="N1002" s="53">
        <f t="shared" ca="1" si="255"/>
        <v>0</v>
      </c>
      <c r="O1002" s="137">
        <f t="shared" ca="1" si="256"/>
        <v>0</v>
      </c>
      <c r="P1002" s="53">
        <f t="shared" ca="1" si="257"/>
        <v>0</v>
      </c>
      <c r="Q1002" s="53">
        <f t="shared" ca="1" si="258"/>
        <v>0</v>
      </c>
      <c r="R1002" s="12">
        <f t="shared" ca="1" si="260"/>
        <v>2.1983915171285819E-2</v>
      </c>
    </row>
    <row r="1003" spans="3:18">
      <c r="C1003" s="134"/>
      <c r="D1003" s="136">
        <f t="shared" si="248"/>
        <v>0</v>
      </c>
      <c r="E1003" s="136">
        <f t="shared" si="248"/>
        <v>0</v>
      </c>
      <c r="F1003" s="53">
        <f t="shared" si="249"/>
        <v>0</v>
      </c>
      <c r="G1003" s="53">
        <f t="shared" si="249"/>
        <v>0</v>
      </c>
      <c r="H1003" s="53">
        <f t="shared" si="250"/>
        <v>0</v>
      </c>
      <c r="I1003" s="53">
        <f t="shared" si="251"/>
        <v>0</v>
      </c>
      <c r="J1003" s="53">
        <f t="shared" si="252"/>
        <v>0</v>
      </c>
      <c r="K1003" s="53">
        <f t="shared" si="253"/>
        <v>0</v>
      </c>
      <c r="L1003" s="53">
        <f t="shared" si="254"/>
        <v>0</v>
      </c>
      <c r="M1003" s="53">
        <f t="shared" ca="1" si="259"/>
        <v>-2.1983915171285819E-2</v>
      </c>
      <c r="N1003" s="53">
        <f t="shared" ca="1" si="255"/>
        <v>0</v>
      </c>
      <c r="O1003" s="137">
        <f t="shared" ca="1" si="256"/>
        <v>0</v>
      </c>
      <c r="P1003" s="53">
        <f t="shared" ca="1" si="257"/>
        <v>0</v>
      </c>
      <c r="Q1003" s="53">
        <f t="shared" ca="1" si="258"/>
        <v>0</v>
      </c>
      <c r="R1003" s="12">
        <f t="shared" ca="1" si="260"/>
        <v>2.1983915171285819E-2</v>
      </c>
    </row>
    <row r="1004" spans="3:18">
      <c r="C1004" s="134"/>
      <c r="D1004" s="136">
        <f t="shared" si="248"/>
        <v>0</v>
      </c>
      <c r="E1004" s="136">
        <f t="shared" si="248"/>
        <v>0</v>
      </c>
      <c r="F1004" s="53">
        <f t="shared" si="249"/>
        <v>0</v>
      </c>
      <c r="G1004" s="53">
        <f t="shared" si="249"/>
        <v>0</v>
      </c>
      <c r="H1004" s="53">
        <f t="shared" si="250"/>
        <v>0</v>
      </c>
      <c r="I1004" s="53">
        <f t="shared" si="251"/>
        <v>0</v>
      </c>
      <c r="J1004" s="53">
        <f t="shared" si="252"/>
        <v>0</v>
      </c>
      <c r="K1004" s="53">
        <f t="shared" si="253"/>
        <v>0</v>
      </c>
      <c r="L1004" s="53">
        <f t="shared" si="254"/>
        <v>0</v>
      </c>
      <c r="M1004" s="53">
        <f t="shared" ca="1" si="259"/>
        <v>-2.1983915171285819E-2</v>
      </c>
      <c r="N1004" s="53">
        <f t="shared" ca="1" si="255"/>
        <v>0</v>
      </c>
      <c r="O1004" s="137">
        <f t="shared" ca="1" si="256"/>
        <v>0</v>
      </c>
      <c r="P1004" s="53">
        <f t="shared" ca="1" si="257"/>
        <v>0</v>
      </c>
      <c r="Q1004" s="53">
        <f t="shared" ca="1" si="258"/>
        <v>0</v>
      </c>
      <c r="R1004" s="12">
        <f t="shared" ca="1" si="260"/>
        <v>2.1983915171285819E-2</v>
      </c>
    </row>
    <row r="1005" spans="3:18">
      <c r="C1005" s="134"/>
      <c r="D1005" s="136">
        <f t="shared" si="248"/>
        <v>0</v>
      </c>
      <c r="E1005" s="136">
        <f t="shared" si="248"/>
        <v>0</v>
      </c>
      <c r="F1005" s="53">
        <f t="shared" si="249"/>
        <v>0</v>
      </c>
      <c r="G1005" s="53">
        <f t="shared" si="249"/>
        <v>0</v>
      </c>
      <c r="H1005" s="53">
        <f t="shared" si="250"/>
        <v>0</v>
      </c>
      <c r="I1005" s="53">
        <f t="shared" si="251"/>
        <v>0</v>
      </c>
      <c r="J1005" s="53">
        <f t="shared" si="252"/>
        <v>0</v>
      </c>
      <c r="K1005" s="53">
        <f t="shared" si="253"/>
        <v>0</v>
      </c>
      <c r="L1005" s="53">
        <f t="shared" si="254"/>
        <v>0</v>
      </c>
      <c r="M1005" s="53">
        <f t="shared" ca="1" si="259"/>
        <v>-2.1983915171285819E-2</v>
      </c>
      <c r="N1005" s="53">
        <f t="shared" ca="1" si="255"/>
        <v>0</v>
      </c>
      <c r="O1005" s="137">
        <f t="shared" ca="1" si="256"/>
        <v>0</v>
      </c>
      <c r="P1005" s="53">
        <f t="shared" ca="1" si="257"/>
        <v>0</v>
      </c>
      <c r="Q1005" s="53">
        <f t="shared" ca="1" si="258"/>
        <v>0</v>
      </c>
      <c r="R1005" s="12">
        <f t="shared" ca="1" si="260"/>
        <v>2.1983915171285819E-2</v>
      </c>
    </row>
    <row r="1006" spans="3:18">
      <c r="C1006" s="134"/>
      <c r="D1006" s="136">
        <f t="shared" si="248"/>
        <v>0</v>
      </c>
      <c r="E1006" s="136">
        <f t="shared" si="248"/>
        <v>0</v>
      </c>
      <c r="F1006" s="53">
        <f t="shared" si="249"/>
        <v>0</v>
      </c>
      <c r="G1006" s="53">
        <f t="shared" si="249"/>
        <v>0</v>
      </c>
      <c r="H1006" s="53">
        <f t="shared" si="250"/>
        <v>0</v>
      </c>
      <c r="I1006" s="53">
        <f t="shared" si="251"/>
        <v>0</v>
      </c>
      <c r="J1006" s="53">
        <f t="shared" si="252"/>
        <v>0</v>
      </c>
      <c r="K1006" s="53">
        <f t="shared" si="253"/>
        <v>0</v>
      </c>
      <c r="L1006" s="53">
        <f t="shared" si="254"/>
        <v>0</v>
      </c>
      <c r="M1006" s="53">
        <f t="shared" ca="1" si="259"/>
        <v>-2.1983915171285819E-2</v>
      </c>
      <c r="N1006" s="53">
        <f t="shared" ca="1" si="255"/>
        <v>0</v>
      </c>
      <c r="O1006" s="137">
        <f t="shared" ca="1" si="256"/>
        <v>0</v>
      </c>
      <c r="P1006" s="53">
        <f t="shared" ca="1" si="257"/>
        <v>0</v>
      </c>
      <c r="Q1006" s="53">
        <f t="shared" ca="1" si="258"/>
        <v>0</v>
      </c>
      <c r="R1006" s="12">
        <f t="shared" ca="1" si="260"/>
        <v>2.1983915171285819E-2</v>
      </c>
    </row>
    <row r="1007" spans="3:18">
      <c r="C1007" s="134"/>
      <c r="D1007" s="136">
        <f t="shared" si="248"/>
        <v>0</v>
      </c>
      <c r="E1007" s="136">
        <f t="shared" si="248"/>
        <v>0</v>
      </c>
      <c r="F1007" s="53">
        <f t="shared" si="249"/>
        <v>0</v>
      </c>
      <c r="G1007" s="53">
        <f t="shared" si="249"/>
        <v>0</v>
      </c>
      <c r="H1007" s="53">
        <f t="shared" si="250"/>
        <v>0</v>
      </c>
      <c r="I1007" s="53">
        <f t="shared" si="251"/>
        <v>0</v>
      </c>
      <c r="J1007" s="53">
        <f t="shared" si="252"/>
        <v>0</v>
      </c>
      <c r="K1007" s="53">
        <f t="shared" si="253"/>
        <v>0</v>
      </c>
      <c r="L1007" s="53">
        <f t="shared" si="254"/>
        <v>0</v>
      </c>
      <c r="M1007" s="53">
        <f t="shared" ca="1" si="259"/>
        <v>-2.1983915171285819E-2</v>
      </c>
      <c r="N1007" s="53">
        <f t="shared" ca="1" si="255"/>
        <v>0</v>
      </c>
      <c r="O1007" s="137">
        <f t="shared" ca="1" si="256"/>
        <v>0</v>
      </c>
      <c r="P1007" s="53">
        <f t="shared" ca="1" si="257"/>
        <v>0</v>
      </c>
      <c r="Q1007" s="53">
        <f t="shared" ca="1" si="258"/>
        <v>0</v>
      </c>
      <c r="R1007" s="12">
        <f t="shared" ca="1" si="260"/>
        <v>2.1983915171285819E-2</v>
      </c>
    </row>
    <row r="1008" spans="3:18">
      <c r="C1008" s="134"/>
      <c r="D1008" s="136">
        <f t="shared" si="248"/>
        <v>0</v>
      </c>
      <c r="E1008" s="136">
        <f t="shared" si="248"/>
        <v>0</v>
      </c>
      <c r="F1008" s="53">
        <f t="shared" si="249"/>
        <v>0</v>
      </c>
      <c r="G1008" s="53">
        <f t="shared" si="249"/>
        <v>0</v>
      </c>
      <c r="H1008" s="53">
        <f t="shared" si="250"/>
        <v>0</v>
      </c>
      <c r="I1008" s="53">
        <f t="shared" si="251"/>
        <v>0</v>
      </c>
      <c r="J1008" s="53">
        <f t="shared" si="252"/>
        <v>0</v>
      </c>
      <c r="K1008" s="53">
        <f t="shared" si="253"/>
        <v>0</v>
      </c>
      <c r="L1008" s="53">
        <f t="shared" si="254"/>
        <v>0</v>
      </c>
      <c r="M1008" s="53">
        <f t="shared" ca="1" si="259"/>
        <v>-2.1983915171285819E-2</v>
      </c>
      <c r="N1008" s="53">
        <f t="shared" ca="1" si="255"/>
        <v>0</v>
      </c>
      <c r="O1008" s="137">
        <f t="shared" ca="1" si="256"/>
        <v>0</v>
      </c>
      <c r="P1008" s="53">
        <f t="shared" ca="1" si="257"/>
        <v>0</v>
      </c>
      <c r="Q1008" s="53">
        <f t="shared" ca="1" si="258"/>
        <v>0</v>
      </c>
      <c r="R1008" s="12">
        <f t="shared" ca="1" si="260"/>
        <v>2.1983915171285819E-2</v>
      </c>
    </row>
    <row r="1009" spans="3:18">
      <c r="C1009" s="134"/>
      <c r="D1009" s="136">
        <f t="shared" si="248"/>
        <v>0</v>
      </c>
      <c r="E1009" s="136">
        <f t="shared" si="248"/>
        <v>0</v>
      </c>
      <c r="F1009" s="53">
        <f t="shared" si="249"/>
        <v>0</v>
      </c>
      <c r="G1009" s="53">
        <f t="shared" si="249"/>
        <v>0</v>
      </c>
      <c r="H1009" s="53">
        <f t="shared" si="250"/>
        <v>0</v>
      </c>
      <c r="I1009" s="53">
        <f t="shared" si="251"/>
        <v>0</v>
      </c>
      <c r="J1009" s="53">
        <f t="shared" si="252"/>
        <v>0</v>
      </c>
      <c r="K1009" s="53">
        <f t="shared" si="253"/>
        <v>0</v>
      </c>
      <c r="L1009" s="53">
        <f t="shared" si="254"/>
        <v>0</v>
      </c>
      <c r="M1009" s="53">
        <f t="shared" ca="1" si="259"/>
        <v>-2.1983915171285819E-2</v>
      </c>
      <c r="N1009" s="53">
        <f t="shared" ca="1" si="255"/>
        <v>0</v>
      </c>
      <c r="O1009" s="137">
        <f t="shared" ca="1" si="256"/>
        <v>0</v>
      </c>
      <c r="P1009" s="53">
        <f t="shared" ca="1" si="257"/>
        <v>0</v>
      </c>
      <c r="Q1009" s="53">
        <f t="shared" ca="1" si="258"/>
        <v>0</v>
      </c>
      <c r="R1009" s="12">
        <f t="shared" ca="1" si="260"/>
        <v>2.1983915171285819E-2</v>
      </c>
    </row>
    <row r="1010" spans="3:18">
      <c r="C1010" s="134"/>
      <c r="D1010" s="136">
        <f t="shared" si="248"/>
        <v>0</v>
      </c>
      <c r="E1010" s="136">
        <f t="shared" si="248"/>
        <v>0</v>
      </c>
      <c r="F1010" s="53">
        <f t="shared" si="249"/>
        <v>0</v>
      </c>
      <c r="G1010" s="53">
        <f t="shared" si="249"/>
        <v>0</v>
      </c>
      <c r="H1010" s="53">
        <f t="shared" si="250"/>
        <v>0</v>
      </c>
      <c r="I1010" s="53">
        <f t="shared" si="251"/>
        <v>0</v>
      </c>
      <c r="J1010" s="53">
        <f t="shared" si="252"/>
        <v>0</v>
      </c>
      <c r="K1010" s="53">
        <f t="shared" si="253"/>
        <v>0</v>
      </c>
      <c r="L1010" s="53">
        <f t="shared" si="254"/>
        <v>0</v>
      </c>
      <c r="M1010" s="53">
        <f t="shared" ca="1" si="259"/>
        <v>-2.1983915171285819E-2</v>
      </c>
      <c r="N1010" s="53">
        <f t="shared" ca="1" si="255"/>
        <v>0</v>
      </c>
      <c r="O1010" s="137">
        <f t="shared" ca="1" si="256"/>
        <v>0</v>
      </c>
      <c r="P1010" s="53">
        <f t="shared" ca="1" si="257"/>
        <v>0</v>
      </c>
      <c r="Q1010" s="53">
        <f t="shared" ca="1" si="258"/>
        <v>0</v>
      </c>
      <c r="R1010" s="12">
        <f t="shared" ca="1" si="260"/>
        <v>2.1983915171285819E-2</v>
      </c>
    </row>
    <row r="1011" spans="3:18">
      <c r="C1011" s="134"/>
      <c r="D1011" s="136">
        <f t="shared" si="248"/>
        <v>0</v>
      </c>
      <c r="E1011" s="136">
        <f t="shared" si="248"/>
        <v>0</v>
      </c>
      <c r="F1011" s="53">
        <f t="shared" si="249"/>
        <v>0</v>
      </c>
      <c r="G1011" s="53">
        <f t="shared" si="249"/>
        <v>0</v>
      </c>
      <c r="H1011" s="53">
        <f t="shared" si="250"/>
        <v>0</v>
      </c>
      <c r="I1011" s="53">
        <f t="shared" si="251"/>
        <v>0</v>
      </c>
      <c r="J1011" s="53">
        <f t="shared" si="252"/>
        <v>0</v>
      </c>
      <c r="K1011" s="53">
        <f t="shared" si="253"/>
        <v>0</v>
      </c>
      <c r="L1011" s="53">
        <f t="shared" si="254"/>
        <v>0</v>
      </c>
      <c r="M1011" s="53">
        <f t="shared" ca="1" si="259"/>
        <v>-2.1983915171285819E-2</v>
      </c>
      <c r="N1011" s="53">
        <f t="shared" ca="1" si="255"/>
        <v>0</v>
      </c>
      <c r="O1011" s="137">
        <f t="shared" ca="1" si="256"/>
        <v>0</v>
      </c>
      <c r="P1011" s="53">
        <f t="shared" ca="1" si="257"/>
        <v>0</v>
      </c>
      <c r="Q1011" s="53">
        <f t="shared" ca="1" si="258"/>
        <v>0</v>
      </c>
      <c r="R1011" s="12">
        <f t="shared" ca="1" si="260"/>
        <v>2.1983915171285819E-2</v>
      </c>
    </row>
    <row r="1012" spans="3:18">
      <c r="C1012" s="134"/>
      <c r="D1012" s="136">
        <f t="shared" si="248"/>
        <v>0</v>
      </c>
      <c r="E1012" s="136">
        <f t="shared" si="248"/>
        <v>0</v>
      </c>
      <c r="F1012" s="53">
        <f t="shared" si="249"/>
        <v>0</v>
      </c>
      <c r="G1012" s="53">
        <f t="shared" si="249"/>
        <v>0</v>
      </c>
      <c r="H1012" s="53">
        <f t="shared" si="250"/>
        <v>0</v>
      </c>
      <c r="I1012" s="53">
        <f t="shared" si="251"/>
        <v>0</v>
      </c>
      <c r="J1012" s="53">
        <f t="shared" si="252"/>
        <v>0</v>
      </c>
      <c r="K1012" s="53">
        <f t="shared" si="253"/>
        <v>0</v>
      </c>
      <c r="L1012" s="53">
        <f t="shared" si="254"/>
        <v>0</v>
      </c>
      <c r="M1012" s="53">
        <f t="shared" ca="1" si="259"/>
        <v>-2.1983915171285819E-2</v>
      </c>
      <c r="N1012" s="53">
        <f t="shared" ca="1" si="255"/>
        <v>0</v>
      </c>
      <c r="O1012" s="137">
        <f t="shared" ca="1" si="256"/>
        <v>0</v>
      </c>
      <c r="P1012" s="53">
        <f t="shared" ca="1" si="257"/>
        <v>0</v>
      </c>
      <c r="Q1012" s="53">
        <f t="shared" ca="1" si="258"/>
        <v>0</v>
      </c>
      <c r="R1012" s="12">
        <f t="shared" ca="1" si="260"/>
        <v>2.1983915171285819E-2</v>
      </c>
    </row>
    <row r="1013" spans="3:18">
      <c r="C1013" s="134"/>
      <c r="D1013" s="136">
        <f t="shared" si="248"/>
        <v>0</v>
      </c>
      <c r="E1013" s="136">
        <f t="shared" si="248"/>
        <v>0</v>
      </c>
      <c r="F1013" s="53">
        <f t="shared" si="249"/>
        <v>0</v>
      </c>
      <c r="G1013" s="53">
        <f t="shared" si="249"/>
        <v>0</v>
      </c>
      <c r="H1013" s="53">
        <f t="shared" si="250"/>
        <v>0</v>
      </c>
      <c r="I1013" s="53">
        <f t="shared" si="251"/>
        <v>0</v>
      </c>
      <c r="J1013" s="53">
        <f t="shared" si="252"/>
        <v>0</v>
      </c>
      <c r="K1013" s="53">
        <f t="shared" si="253"/>
        <v>0</v>
      </c>
      <c r="L1013" s="53">
        <f t="shared" si="254"/>
        <v>0</v>
      </c>
      <c r="M1013" s="53">
        <f t="shared" ca="1" si="259"/>
        <v>-2.1983915171285819E-2</v>
      </c>
      <c r="N1013" s="53">
        <f t="shared" ca="1" si="255"/>
        <v>0</v>
      </c>
      <c r="O1013" s="137">
        <f t="shared" ca="1" si="256"/>
        <v>0</v>
      </c>
      <c r="P1013" s="53">
        <f t="shared" ca="1" si="257"/>
        <v>0</v>
      </c>
      <c r="Q1013" s="53">
        <f t="shared" ca="1" si="258"/>
        <v>0</v>
      </c>
      <c r="R1013" s="12">
        <f t="shared" ca="1" si="260"/>
        <v>2.1983915171285819E-2</v>
      </c>
    </row>
    <row r="1014" spans="3:18">
      <c r="C1014" s="134"/>
      <c r="D1014" s="136">
        <f t="shared" si="248"/>
        <v>0</v>
      </c>
      <c r="E1014" s="136">
        <f t="shared" si="248"/>
        <v>0</v>
      </c>
      <c r="F1014" s="53">
        <f t="shared" si="249"/>
        <v>0</v>
      </c>
      <c r="G1014" s="53">
        <f t="shared" si="249"/>
        <v>0</v>
      </c>
      <c r="H1014" s="53">
        <f t="shared" si="250"/>
        <v>0</v>
      </c>
      <c r="I1014" s="53">
        <f t="shared" si="251"/>
        <v>0</v>
      </c>
      <c r="J1014" s="53">
        <f t="shared" si="252"/>
        <v>0</v>
      </c>
      <c r="K1014" s="53">
        <f t="shared" si="253"/>
        <v>0</v>
      </c>
      <c r="L1014" s="53">
        <f t="shared" si="254"/>
        <v>0</v>
      </c>
      <c r="M1014" s="53">
        <f t="shared" ca="1" si="259"/>
        <v>-2.1983915171285819E-2</v>
      </c>
      <c r="N1014" s="53">
        <f t="shared" ca="1" si="255"/>
        <v>0</v>
      </c>
      <c r="O1014" s="137">
        <f t="shared" ca="1" si="256"/>
        <v>0</v>
      </c>
      <c r="P1014" s="53">
        <f t="shared" ca="1" si="257"/>
        <v>0</v>
      </c>
      <c r="Q1014" s="53">
        <f t="shared" ca="1" si="258"/>
        <v>0</v>
      </c>
      <c r="R1014" s="12">
        <f t="shared" ca="1" si="260"/>
        <v>2.1983915171285819E-2</v>
      </c>
    </row>
    <row r="1015" spans="3:18">
      <c r="C1015" s="134"/>
      <c r="D1015" s="136">
        <f t="shared" si="248"/>
        <v>0</v>
      </c>
      <c r="E1015" s="136">
        <f t="shared" si="248"/>
        <v>0</v>
      </c>
      <c r="F1015" s="53">
        <f t="shared" si="249"/>
        <v>0</v>
      </c>
      <c r="G1015" s="53">
        <f t="shared" si="249"/>
        <v>0</v>
      </c>
      <c r="H1015" s="53">
        <f t="shared" si="250"/>
        <v>0</v>
      </c>
      <c r="I1015" s="53">
        <f t="shared" si="251"/>
        <v>0</v>
      </c>
      <c r="J1015" s="53">
        <f t="shared" si="252"/>
        <v>0</v>
      </c>
      <c r="K1015" s="53">
        <f t="shared" si="253"/>
        <v>0</v>
      </c>
      <c r="L1015" s="53">
        <f t="shared" si="254"/>
        <v>0</v>
      </c>
      <c r="M1015" s="53">
        <f t="shared" ca="1" si="259"/>
        <v>-2.1983915171285819E-2</v>
      </c>
      <c r="N1015" s="53">
        <f t="shared" ca="1" si="255"/>
        <v>0</v>
      </c>
      <c r="O1015" s="137">
        <f t="shared" ca="1" si="256"/>
        <v>0</v>
      </c>
      <c r="P1015" s="53">
        <f t="shared" ca="1" si="257"/>
        <v>0</v>
      </c>
      <c r="Q1015" s="53">
        <f t="shared" ca="1" si="258"/>
        <v>0</v>
      </c>
      <c r="R1015" s="12">
        <f t="shared" ca="1" si="260"/>
        <v>2.1983915171285819E-2</v>
      </c>
    </row>
    <row r="1016" spans="3:18">
      <c r="C1016" s="134"/>
      <c r="D1016" s="136">
        <f t="shared" si="248"/>
        <v>0</v>
      </c>
      <c r="E1016" s="136">
        <f t="shared" si="248"/>
        <v>0</v>
      </c>
      <c r="F1016" s="53">
        <f t="shared" si="249"/>
        <v>0</v>
      </c>
      <c r="G1016" s="53">
        <f t="shared" si="249"/>
        <v>0</v>
      </c>
      <c r="H1016" s="53">
        <f t="shared" si="250"/>
        <v>0</v>
      </c>
      <c r="I1016" s="53">
        <f t="shared" si="251"/>
        <v>0</v>
      </c>
      <c r="J1016" s="53">
        <f t="shared" si="252"/>
        <v>0</v>
      </c>
      <c r="K1016" s="53">
        <f t="shared" si="253"/>
        <v>0</v>
      </c>
      <c r="L1016" s="53">
        <f t="shared" si="254"/>
        <v>0</v>
      </c>
      <c r="M1016" s="53">
        <f t="shared" ca="1" si="259"/>
        <v>-2.1983915171285819E-2</v>
      </c>
      <c r="N1016" s="53">
        <f t="shared" ca="1" si="255"/>
        <v>0</v>
      </c>
      <c r="O1016" s="137">
        <f t="shared" ca="1" si="256"/>
        <v>0</v>
      </c>
      <c r="P1016" s="53">
        <f t="shared" ca="1" si="257"/>
        <v>0</v>
      </c>
      <c r="Q1016" s="53">
        <f t="shared" ca="1" si="258"/>
        <v>0</v>
      </c>
      <c r="R1016" s="12">
        <f t="shared" ca="1" si="260"/>
        <v>2.1983915171285819E-2</v>
      </c>
    </row>
    <row r="1017" spans="3:18">
      <c r="C1017" s="134"/>
      <c r="D1017" s="136">
        <f t="shared" si="248"/>
        <v>0</v>
      </c>
      <c r="E1017" s="136">
        <f t="shared" si="248"/>
        <v>0</v>
      </c>
      <c r="F1017" s="53">
        <f t="shared" si="249"/>
        <v>0</v>
      </c>
      <c r="G1017" s="53">
        <f t="shared" si="249"/>
        <v>0</v>
      </c>
      <c r="H1017" s="53">
        <f t="shared" si="250"/>
        <v>0</v>
      </c>
      <c r="I1017" s="53">
        <f t="shared" si="251"/>
        <v>0</v>
      </c>
      <c r="J1017" s="53">
        <f t="shared" si="252"/>
        <v>0</v>
      </c>
      <c r="K1017" s="53">
        <f t="shared" si="253"/>
        <v>0</v>
      </c>
      <c r="L1017" s="53">
        <f t="shared" si="254"/>
        <v>0</v>
      </c>
      <c r="M1017" s="53">
        <f t="shared" ca="1" si="259"/>
        <v>-2.1983915171285819E-2</v>
      </c>
      <c r="N1017" s="53">
        <f t="shared" ca="1" si="255"/>
        <v>0</v>
      </c>
      <c r="O1017" s="137">
        <f t="shared" ca="1" si="256"/>
        <v>0</v>
      </c>
      <c r="P1017" s="53">
        <f t="shared" ca="1" si="257"/>
        <v>0</v>
      </c>
      <c r="Q1017" s="53">
        <f t="shared" ca="1" si="258"/>
        <v>0</v>
      </c>
      <c r="R1017" s="12">
        <f t="shared" ca="1" si="260"/>
        <v>2.1983915171285819E-2</v>
      </c>
    </row>
    <row r="1018" spans="3:18">
      <c r="C1018" s="134"/>
      <c r="D1018" s="136">
        <f t="shared" si="248"/>
        <v>0</v>
      </c>
      <c r="E1018" s="136">
        <f t="shared" si="248"/>
        <v>0</v>
      </c>
      <c r="F1018" s="53">
        <f t="shared" si="249"/>
        <v>0</v>
      </c>
      <c r="G1018" s="53">
        <f t="shared" si="249"/>
        <v>0</v>
      </c>
      <c r="H1018" s="53">
        <f t="shared" si="250"/>
        <v>0</v>
      </c>
      <c r="I1018" s="53">
        <f t="shared" si="251"/>
        <v>0</v>
      </c>
      <c r="J1018" s="53">
        <f t="shared" si="252"/>
        <v>0</v>
      </c>
      <c r="K1018" s="53">
        <f t="shared" si="253"/>
        <v>0</v>
      </c>
      <c r="L1018" s="53">
        <f t="shared" si="254"/>
        <v>0</v>
      </c>
      <c r="M1018" s="53">
        <f t="shared" ca="1" si="259"/>
        <v>-2.1983915171285819E-2</v>
      </c>
      <c r="N1018" s="53">
        <f t="shared" ca="1" si="255"/>
        <v>0</v>
      </c>
      <c r="O1018" s="137">
        <f t="shared" ca="1" si="256"/>
        <v>0</v>
      </c>
      <c r="P1018" s="53">
        <f t="shared" ca="1" si="257"/>
        <v>0</v>
      </c>
      <c r="Q1018" s="53">
        <f t="shared" ca="1" si="258"/>
        <v>0</v>
      </c>
      <c r="R1018" s="12">
        <f t="shared" ca="1" si="260"/>
        <v>2.1983915171285819E-2</v>
      </c>
    </row>
    <row r="1019" spans="3:18">
      <c r="C1019" s="134"/>
      <c r="D1019" s="136">
        <f t="shared" si="248"/>
        <v>0</v>
      </c>
      <c r="E1019" s="136">
        <f t="shared" si="248"/>
        <v>0</v>
      </c>
      <c r="F1019" s="53">
        <f t="shared" si="249"/>
        <v>0</v>
      </c>
      <c r="G1019" s="53">
        <f t="shared" si="249"/>
        <v>0</v>
      </c>
      <c r="H1019" s="53">
        <f t="shared" si="250"/>
        <v>0</v>
      </c>
      <c r="I1019" s="53">
        <f t="shared" si="251"/>
        <v>0</v>
      </c>
      <c r="J1019" s="53">
        <f t="shared" si="252"/>
        <v>0</v>
      </c>
      <c r="K1019" s="53">
        <f t="shared" si="253"/>
        <v>0</v>
      </c>
      <c r="L1019" s="53">
        <f t="shared" si="254"/>
        <v>0</v>
      </c>
      <c r="M1019" s="53">
        <f t="shared" ca="1" si="259"/>
        <v>-2.1983915171285819E-2</v>
      </c>
      <c r="N1019" s="53">
        <f t="shared" ca="1" si="255"/>
        <v>0</v>
      </c>
      <c r="O1019" s="137">
        <f t="shared" ca="1" si="256"/>
        <v>0</v>
      </c>
      <c r="P1019" s="53">
        <f t="shared" ca="1" si="257"/>
        <v>0</v>
      </c>
      <c r="Q1019" s="53">
        <f t="shared" ca="1" si="258"/>
        <v>0</v>
      </c>
      <c r="R1019" s="12">
        <f t="shared" ca="1" si="260"/>
        <v>2.1983915171285819E-2</v>
      </c>
    </row>
    <row r="1020" spans="3:18">
      <c r="C1020" s="134"/>
      <c r="D1020" s="136">
        <f t="shared" si="248"/>
        <v>0</v>
      </c>
      <c r="E1020" s="136">
        <f t="shared" si="248"/>
        <v>0</v>
      </c>
      <c r="F1020" s="53">
        <f t="shared" si="249"/>
        <v>0</v>
      </c>
      <c r="G1020" s="53">
        <f t="shared" si="249"/>
        <v>0</v>
      </c>
      <c r="H1020" s="53">
        <f t="shared" si="250"/>
        <v>0</v>
      </c>
      <c r="I1020" s="53">
        <f t="shared" si="251"/>
        <v>0</v>
      </c>
      <c r="J1020" s="53">
        <f t="shared" si="252"/>
        <v>0</v>
      </c>
      <c r="K1020" s="53">
        <f t="shared" si="253"/>
        <v>0</v>
      </c>
      <c r="L1020" s="53">
        <f t="shared" si="254"/>
        <v>0</v>
      </c>
      <c r="M1020" s="53">
        <f t="shared" ca="1" si="259"/>
        <v>-2.1983915171285819E-2</v>
      </c>
      <c r="N1020" s="53">
        <f t="shared" ca="1" si="255"/>
        <v>0</v>
      </c>
      <c r="O1020" s="137">
        <f t="shared" ca="1" si="256"/>
        <v>0</v>
      </c>
      <c r="P1020" s="53">
        <f t="shared" ca="1" si="257"/>
        <v>0</v>
      </c>
      <c r="Q1020" s="53">
        <f t="shared" ca="1" si="258"/>
        <v>0</v>
      </c>
      <c r="R1020" s="12">
        <f t="shared" ca="1" si="260"/>
        <v>2.1983915171285819E-2</v>
      </c>
    </row>
    <row r="1021" spans="3:18">
      <c r="C1021" s="134"/>
      <c r="D1021" s="136">
        <f t="shared" si="248"/>
        <v>0</v>
      </c>
      <c r="E1021" s="136">
        <f t="shared" si="248"/>
        <v>0</v>
      </c>
      <c r="F1021" s="53">
        <f t="shared" si="249"/>
        <v>0</v>
      </c>
      <c r="G1021" s="53">
        <f t="shared" si="249"/>
        <v>0</v>
      </c>
      <c r="H1021" s="53">
        <f t="shared" si="250"/>
        <v>0</v>
      </c>
      <c r="I1021" s="53">
        <f t="shared" si="251"/>
        <v>0</v>
      </c>
      <c r="J1021" s="53">
        <f t="shared" si="252"/>
        <v>0</v>
      </c>
      <c r="K1021" s="53">
        <f t="shared" si="253"/>
        <v>0</v>
      </c>
      <c r="L1021" s="53">
        <f t="shared" si="254"/>
        <v>0</v>
      </c>
      <c r="M1021" s="53">
        <f t="shared" ca="1" si="259"/>
        <v>-2.1983915171285819E-2</v>
      </c>
      <c r="N1021" s="53">
        <f t="shared" ca="1" si="255"/>
        <v>0</v>
      </c>
      <c r="O1021" s="137">
        <f t="shared" ca="1" si="256"/>
        <v>0</v>
      </c>
      <c r="P1021" s="53">
        <f t="shared" ca="1" si="257"/>
        <v>0</v>
      </c>
      <c r="Q1021" s="53">
        <f t="shared" ca="1" si="258"/>
        <v>0</v>
      </c>
      <c r="R1021" s="12">
        <f t="shared" ca="1" si="260"/>
        <v>2.1983915171285819E-2</v>
      </c>
    </row>
    <row r="1022" spans="3:18">
      <c r="C1022" s="134"/>
      <c r="D1022" s="136">
        <f t="shared" si="248"/>
        <v>0</v>
      </c>
      <c r="E1022" s="136">
        <f t="shared" si="248"/>
        <v>0</v>
      </c>
      <c r="F1022" s="53">
        <f t="shared" si="249"/>
        <v>0</v>
      </c>
      <c r="G1022" s="53">
        <f t="shared" si="249"/>
        <v>0</v>
      </c>
      <c r="H1022" s="53">
        <f t="shared" si="250"/>
        <v>0</v>
      </c>
      <c r="I1022" s="53">
        <f t="shared" si="251"/>
        <v>0</v>
      </c>
      <c r="J1022" s="53">
        <f t="shared" si="252"/>
        <v>0</v>
      </c>
      <c r="K1022" s="53">
        <f t="shared" si="253"/>
        <v>0</v>
      </c>
      <c r="L1022" s="53">
        <f t="shared" si="254"/>
        <v>0</v>
      </c>
      <c r="M1022" s="53">
        <f t="shared" ca="1" si="259"/>
        <v>-2.1983915171285819E-2</v>
      </c>
      <c r="N1022" s="53">
        <f t="shared" ca="1" si="255"/>
        <v>0</v>
      </c>
      <c r="O1022" s="137">
        <f t="shared" ca="1" si="256"/>
        <v>0</v>
      </c>
      <c r="P1022" s="53">
        <f t="shared" ca="1" si="257"/>
        <v>0</v>
      </c>
      <c r="Q1022" s="53">
        <f t="shared" ca="1" si="258"/>
        <v>0</v>
      </c>
      <c r="R1022" s="12">
        <f t="shared" ca="1" si="260"/>
        <v>2.1983915171285819E-2</v>
      </c>
    </row>
    <row r="1023" spans="3:18">
      <c r="C1023" s="134"/>
      <c r="D1023" s="136">
        <f t="shared" si="248"/>
        <v>0</v>
      </c>
      <c r="E1023" s="136">
        <f t="shared" si="248"/>
        <v>0</v>
      </c>
      <c r="F1023" s="53">
        <f t="shared" si="249"/>
        <v>0</v>
      </c>
      <c r="G1023" s="53">
        <f t="shared" si="249"/>
        <v>0</v>
      </c>
      <c r="H1023" s="53">
        <f t="shared" si="250"/>
        <v>0</v>
      </c>
      <c r="I1023" s="53">
        <f t="shared" si="251"/>
        <v>0</v>
      </c>
      <c r="J1023" s="53">
        <f t="shared" si="252"/>
        <v>0</v>
      </c>
      <c r="K1023" s="53">
        <f t="shared" si="253"/>
        <v>0</v>
      </c>
      <c r="L1023" s="53">
        <f t="shared" si="254"/>
        <v>0</v>
      </c>
      <c r="M1023" s="53">
        <f t="shared" ca="1" si="259"/>
        <v>-2.1983915171285819E-2</v>
      </c>
      <c r="N1023" s="53">
        <f t="shared" ca="1" si="255"/>
        <v>0</v>
      </c>
      <c r="O1023" s="137">
        <f t="shared" ca="1" si="256"/>
        <v>0</v>
      </c>
      <c r="P1023" s="53">
        <f t="shared" ca="1" si="257"/>
        <v>0</v>
      </c>
      <c r="Q1023" s="53">
        <f t="shared" ca="1" si="258"/>
        <v>0</v>
      </c>
      <c r="R1023" s="12">
        <f t="shared" ca="1" si="260"/>
        <v>2.1983915171285819E-2</v>
      </c>
    </row>
    <row r="1024" spans="3:18">
      <c r="C1024" s="134"/>
      <c r="D1024" s="136">
        <f t="shared" si="248"/>
        <v>0</v>
      </c>
      <c r="E1024" s="136">
        <f t="shared" si="248"/>
        <v>0</v>
      </c>
      <c r="F1024" s="53">
        <f t="shared" si="249"/>
        <v>0</v>
      </c>
      <c r="G1024" s="53">
        <f t="shared" si="249"/>
        <v>0</v>
      </c>
      <c r="H1024" s="53">
        <f t="shared" si="250"/>
        <v>0</v>
      </c>
      <c r="I1024" s="53">
        <f t="shared" si="251"/>
        <v>0</v>
      </c>
      <c r="J1024" s="53">
        <f t="shared" si="252"/>
        <v>0</v>
      </c>
      <c r="K1024" s="53">
        <f t="shared" si="253"/>
        <v>0</v>
      </c>
      <c r="L1024" s="53">
        <f t="shared" si="254"/>
        <v>0</v>
      </c>
      <c r="M1024" s="53">
        <f t="shared" ca="1" si="259"/>
        <v>-2.1983915171285819E-2</v>
      </c>
      <c r="N1024" s="53">
        <f t="shared" ca="1" si="255"/>
        <v>0</v>
      </c>
      <c r="O1024" s="137">
        <f t="shared" ca="1" si="256"/>
        <v>0</v>
      </c>
      <c r="P1024" s="53">
        <f t="shared" ca="1" si="257"/>
        <v>0</v>
      </c>
      <c r="Q1024" s="53">
        <f t="shared" ca="1" si="258"/>
        <v>0</v>
      </c>
      <c r="R1024" s="12">
        <f t="shared" ca="1" si="260"/>
        <v>2.1983915171285819E-2</v>
      </c>
    </row>
    <row r="1025" spans="3:18">
      <c r="C1025" s="134"/>
      <c r="D1025" s="136">
        <f t="shared" si="248"/>
        <v>0</v>
      </c>
      <c r="E1025" s="136">
        <f t="shared" si="248"/>
        <v>0</v>
      </c>
      <c r="F1025" s="53">
        <f t="shared" si="249"/>
        <v>0</v>
      </c>
      <c r="G1025" s="53">
        <f t="shared" si="249"/>
        <v>0</v>
      </c>
      <c r="H1025" s="53">
        <f t="shared" si="250"/>
        <v>0</v>
      </c>
      <c r="I1025" s="53">
        <f t="shared" si="251"/>
        <v>0</v>
      </c>
      <c r="J1025" s="53">
        <f t="shared" si="252"/>
        <v>0</v>
      </c>
      <c r="K1025" s="53">
        <f t="shared" si="253"/>
        <v>0</v>
      </c>
      <c r="L1025" s="53">
        <f t="shared" si="254"/>
        <v>0</v>
      </c>
      <c r="M1025" s="53">
        <f t="shared" ca="1" si="259"/>
        <v>-2.1983915171285819E-2</v>
      </c>
      <c r="N1025" s="53">
        <f t="shared" ca="1" si="255"/>
        <v>0</v>
      </c>
      <c r="O1025" s="137">
        <f t="shared" ca="1" si="256"/>
        <v>0</v>
      </c>
      <c r="P1025" s="53">
        <f t="shared" ca="1" si="257"/>
        <v>0</v>
      </c>
      <c r="Q1025" s="53">
        <f t="shared" ca="1" si="258"/>
        <v>0</v>
      </c>
      <c r="R1025" s="12">
        <f t="shared" ca="1" si="260"/>
        <v>2.1983915171285819E-2</v>
      </c>
    </row>
    <row r="1026" spans="3:18">
      <c r="C1026" s="134"/>
      <c r="D1026" s="136">
        <f t="shared" si="248"/>
        <v>0</v>
      </c>
      <c r="E1026" s="136">
        <f t="shared" si="248"/>
        <v>0</v>
      </c>
      <c r="F1026" s="53">
        <f t="shared" si="249"/>
        <v>0</v>
      </c>
      <c r="G1026" s="53">
        <f t="shared" si="249"/>
        <v>0</v>
      </c>
      <c r="H1026" s="53">
        <f t="shared" si="250"/>
        <v>0</v>
      </c>
      <c r="I1026" s="53">
        <f t="shared" si="251"/>
        <v>0</v>
      </c>
      <c r="J1026" s="53">
        <f t="shared" si="252"/>
        <v>0</v>
      </c>
      <c r="K1026" s="53">
        <f t="shared" si="253"/>
        <v>0</v>
      </c>
      <c r="L1026" s="53">
        <f t="shared" si="254"/>
        <v>0</v>
      </c>
      <c r="M1026" s="53">
        <f t="shared" ca="1" si="259"/>
        <v>-2.1983915171285819E-2</v>
      </c>
      <c r="N1026" s="53">
        <f t="shared" ca="1" si="255"/>
        <v>0</v>
      </c>
      <c r="O1026" s="137">
        <f t="shared" ca="1" si="256"/>
        <v>0</v>
      </c>
      <c r="P1026" s="53">
        <f t="shared" ca="1" si="257"/>
        <v>0</v>
      </c>
      <c r="Q1026" s="53">
        <f t="shared" ca="1" si="258"/>
        <v>0</v>
      </c>
      <c r="R1026" s="12">
        <f t="shared" ca="1" si="260"/>
        <v>2.1983915171285819E-2</v>
      </c>
    </row>
    <row r="1027" spans="3:18">
      <c r="C1027" s="134"/>
      <c r="D1027" s="136">
        <f t="shared" si="248"/>
        <v>0</v>
      </c>
      <c r="E1027" s="136">
        <f t="shared" si="248"/>
        <v>0</v>
      </c>
      <c r="F1027" s="53">
        <f t="shared" si="249"/>
        <v>0</v>
      </c>
      <c r="G1027" s="53">
        <f t="shared" si="249"/>
        <v>0</v>
      </c>
      <c r="H1027" s="53">
        <f t="shared" si="250"/>
        <v>0</v>
      </c>
      <c r="I1027" s="53">
        <f t="shared" si="251"/>
        <v>0</v>
      </c>
      <c r="J1027" s="53">
        <f t="shared" si="252"/>
        <v>0</v>
      </c>
      <c r="K1027" s="53">
        <f t="shared" si="253"/>
        <v>0</v>
      </c>
      <c r="L1027" s="53">
        <f t="shared" si="254"/>
        <v>0</v>
      </c>
      <c r="M1027" s="53">
        <f t="shared" ca="1" si="259"/>
        <v>-2.1983915171285819E-2</v>
      </c>
      <c r="N1027" s="53">
        <f t="shared" ca="1" si="255"/>
        <v>0</v>
      </c>
      <c r="O1027" s="137">
        <f t="shared" ca="1" si="256"/>
        <v>0</v>
      </c>
      <c r="P1027" s="53">
        <f t="shared" ca="1" si="257"/>
        <v>0</v>
      </c>
      <c r="Q1027" s="53">
        <f t="shared" ca="1" si="258"/>
        <v>0</v>
      </c>
      <c r="R1027" s="12">
        <f t="shared" ca="1" si="260"/>
        <v>2.1983915171285819E-2</v>
      </c>
    </row>
    <row r="1028" spans="3:18">
      <c r="C1028" s="134"/>
      <c r="D1028" s="136">
        <f t="shared" si="248"/>
        <v>0</v>
      </c>
      <c r="E1028" s="136">
        <f t="shared" si="248"/>
        <v>0</v>
      </c>
      <c r="F1028" s="53">
        <f t="shared" si="249"/>
        <v>0</v>
      </c>
      <c r="G1028" s="53">
        <f t="shared" si="249"/>
        <v>0</v>
      </c>
      <c r="H1028" s="53">
        <f t="shared" si="250"/>
        <v>0</v>
      </c>
      <c r="I1028" s="53">
        <f t="shared" si="251"/>
        <v>0</v>
      </c>
      <c r="J1028" s="53">
        <f t="shared" si="252"/>
        <v>0</v>
      </c>
      <c r="K1028" s="53">
        <f t="shared" si="253"/>
        <v>0</v>
      </c>
      <c r="L1028" s="53">
        <f t="shared" si="254"/>
        <v>0</v>
      </c>
      <c r="M1028" s="53">
        <f t="shared" ca="1" si="259"/>
        <v>-2.1983915171285819E-2</v>
      </c>
      <c r="N1028" s="53">
        <f t="shared" ca="1" si="255"/>
        <v>0</v>
      </c>
      <c r="O1028" s="137">
        <f t="shared" ca="1" si="256"/>
        <v>0</v>
      </c>
      <c r="P1028" s="53">
        <f t="shared" ca="1" si="257"/>
        <v>0</v>
      </c>
      <c r="Q1028" s="53">
        <f t="shared" ca="1" si="258"/>
        <v>0</v>
      </c>
      <c r="R1028" s="12">
        <f t="shared" ca="1" si="260"/>
        <v>2.1983915171285819E-2</v>
      </c>
    </row>
    <row r="1029" spans="3:18">
      <c r="C1029" s="134"/>
      <c r="D1029" s="136">
        <f t="shared" si="248"/>
        <v>0</v>
      </c>
      <c r="E1029" s="136">
        <f t="shared" si="248"/>
        <v>0</v>
      </c>
      <c r="F1029" s="53">
        <f t="shared" si="249"/>
        <v>0</v>
      </c>
      <c r="G1029" s="53">
        <f t="shared" si="249"/>
        <v>0</v>
      </c>
      <c r="H1029" s="53">
        <f t="shared" si="250"/>
        <v>0</v>
      </c>
      <c r="I1029" s="53">
        <f t="shared" si="251"/>
        <v>0</v>
      </c>
      <c r="J1029" s="53">
        <f t="shared" si="252"/>
        <v>0</v>
      </c>
      <c r="K1029" s="53">
        <f t="shared" si="253"/>
        <v>0</v>
      </c>
      <c r="L1029" s="53">
        <f t="shared" si="254"/>
        <v>0</v>
      </c>
      <c r="M1029" s="53">
        <f t="shared" ca="1" si="259"/>
        <v>-2.1983915171285819E-2</v>
      </c>
      <c r="N1029" s="53">
        <f t="shared" ca="1" si="255"/>
        <v>0</v>
      </c>
      <c r="O1029" s="137">
        <f t="shared" ca="1" si="256"/>
        <v>0</v>
      </c>
      <c r="P1029" s="53">
        <f t="shared" ca="1" si="257"/>
        <v>0</v>
      </c>
      <c r="Q1029" s="53">
        <f t="shared" ca="1" si="258"/>
        <v>0</v>
      </c>
      <c r="R1029" s="12">
        <f t="shared" ca="1" si="260"/>
        <v>2.1983915171285819E-2</v>
      </c>
    </row>
    <row r="1030" spans="3:18">
      <c r="C1030" s="134"/>
      <c r="D1030" s="136">
        <f t="shared" si="248"/>
        <v>0</v>
      </c>
      <c r="E1030" s="136">
        <f t="shared" si="248"/>
        <v>0</v>
      </c>
      <c r="F1030" s="53">
        <f t="shared" si="249"/>
        <v>0</v>
      </c>
      <c r="G1030" s="53">
        <f t="shared" si="249"/>
        <v>0</v>
      </c>
      <c r="H1030" s="53">
        <f t="shared" si="250"/>
        <v>0</v>
      </c>
      <c r="I1030" s="53">
        <f t="shared" si="251"/>
        <v>0</v>
      </c>
      <c r="J1030" s="53">
        <f t="shared" si="252"/>
        <v>0</v>
      </c>
      <c r="K1030" s="53">
        <f t="shared" si="253"/>
        <v>0</v>
      </c>
      <c r="L1030" s="53">
        <f t="shared" si="254"/>
        <v>0</v>
      </c>
      <c r="M1030" s="53">
        <f t="shared" ca="1" si="259"/>
        <v>-2.1983915171285819E-2</v>
      </c>
      <c r="N1030" s="53">
        <f t="shared" ca="1" si="255"/>
        <v>0</v>
      </c>
      <c r="O1030" s="137">
        <f t="shared" ca="1" si="256"/>
        <v>0</v>
      </c>
      <c r="P1030" s="53">
        <f t="shared" ca="1" si="257"/>
        <v>0</v>
      </c>
      <c r="Q1030" s="53">
        <f t="shared" ca="1" si="258"/>
        <v>0</v>
      </c>
      <c r="R1030" s="12">
        <f t="shared" ca="1" si="260"/>
        <v>2.1983915171285819E-2</v>
      </c>
    </row>
    <row r="1031" spans="3:18">
      <c r="C1031" s="134"/>
      <c r="D1031" s="136">
        <f t="shared" si="248"/>
        <v>0</v>
      </c>
      <c r="E1031" s="136">
        <f t="shared" si="248"/>
        <v>0</v>
      </c>
      <c r="F1031" s="53">
        <f t="shared" si="249"/>
        <v>0</v>
      </c>
      <c r="G1031" s="53">
        <f t="shared" si="249"/>
        <v>0</v>
      </c>
      <c r="H1031" s="53">
        <f t="shared" si="250"/>
        <v>0</v>
      </c>
      <c r="I1031" s="53">
        <f t="shared" si="251"/>
        <v>0</v>
      </c>
      <c r="J1031" s="53">
        <f t="shared" si="252"/>
        <v>0</v>
      </c>
      <c r="K1031" s="53">
        <f t="shared" si="253"/>
        <v>0</v>
      </c>
      <c r="L1031" s="53">
        <f t="shared" si="254"/>
        <v>0</v>
      </c>
      <c r="M1031" s="53">
        <f t="shared" ca="1" si="259"/>
        <v>-2.1983915171285819E-2</v>
      </c>
      <c r="N1031" s="53">
        <f t="shared" ca="1" si="255"/>
        <v>0</v>
      </c>
      <c r="O1031" s="137">
        <f t="shared" ca="1" si="256"/>
        <v>0</v>
      </c>
      <c r="P1031" s="53">
        <f t="shared" ca="1" si="257"/>
        <v>0</v>
      </c>
      <c r="Q1031" s="53">
        <f t="shared" ca="1" si="258"/>
        <v>0</v>
      </c>
      <c r="R1031" s="12">
        <f t="shared" ca="1" si="260"/>
        <v>2.1983915171285819E-2</v>
      </c>
    </row>
    <row r="1032" spans="3:18">
      <c r="C1032" s="134"/>
      <c r="D1032" s="136">
        <f t="shared" si="248"/>
        <v>0</v>
      </c>
      <c r="E1032" s="136">
        <f t="shared" si="248"/>
        <v>0</v>
      </c>
      <c r="F1032" s="53">
        <f t="shared" si="249"/>
        <v>0</v>
      </c>
      <c r="G1032" s="53">
        <f t="shared" si="249"/>
        <v>0</v>
      </c>
      <c r="H1032" s="53">
        <f t="shared" si="250"/>
        <v>0</v>
      </c>
      <c r="I1032" s="53">
        <f t="shared" si="251"/>
        <v>0</v>
      </c>
      <c r="J1032" s="53">
        <f t="shared" si="252"/>
        <v>0</v>
      </c>
      <c r="K1032" s="53">
        <f t="shared" si="253"/>
        <v>0</v>
      </c>
      <c r="L1032" s="53">
        <f t="shared" si="254"/>
        <v>0</v>
      </c>
      <c r="M1032" s="53">
        <f t="shared" ca="1" si="259"/>
        <v>-2.1983915171285819E-2</v>
      </c>
      <c r="N1032" s="53">
        <f t="shared" ca="1" si="255"/>
        <v>0</v>
      </c>
      <c r="O1032" s="137">
        <f t="shared" ca="1" si="256"/>
        <v>0</v>
      </c>
      <c r="P1032" s="53">
        <f t="shared" ca="1" si="257"/>
        <v>0</v>
      </c>
      <c r="Q1032" s="53">
        <f t="shared" ca="1" si="258"/>
        <v>0</v>
      </c>
      <c r="R1032" s="12">
        <f t="shared" ca="1" si="260"/>
        <v>2.1983915171285819E-2</v>
      </c>
    </row>
    <row r="1033" spans="3:18">
      <c r="C1033" s="134"/>
      <c r="D1033" s="136">
        <f t="shared" si="248"/>
        <v>0</v>
      </c>
      <c r="E1033" s="136">
        <f t="shared" si="248"/>
        <v>0</v>
      </c>
      <c r="F1033" s="53">
        <f t="shared" si="249"/>
        <v>0</v>
      </c>
      <c r="G1033" s="53">
        <f t="shared" si="249"/>
        <v>0</v>
      </c>
      <c r="H1033" s="53">
        <f t="shared" si="250"/>
        <v>0</v>
      </c>
      <c r="I1033" s="53">
        <f t="shared" si="251"/>
        <v>0</v>
      </c>
      <c r="J1033" s="53">
        <f t="shared" si="252"/>
        <v>0</v>
      </c>
      <c r="K1033" s="53">
        <f t="shared" si="253"/>
        <v>0</v>
      </c>
      <c r="L1033" s="53">
        <f t="shared" si="254"/>
        <v>0</v>
      </c>
      <c r="M1033" s="53">
        <f t="shared" ca="1" si="259"/>
        <v>-2.1983915171285819E-2</v>
      </c>
      <c r="N1033" s="53">
        <f t="shared" ca="1" si="255"/>
        <v>0</v>
      </c>
      <c r="O1033" s="137">
        <f t="shared" ca="1" si="256"/>
        <v>0</v>
      </c>
      <c r="P1033" s="53">
        <f t="shared" ca="1" si="257"/>
        <v>0</v>
      </c>
      <c r="Q1033" s="53">
        <f t="shared" ca="1" si="258"/>
        <v>0</v>
      </c>
      <c r="R1033" s="12">
        <f t="shared" ca="1" si="260"/>
        <v>2.1983915171285819E-2</v>
      </c>
    </row>
    <row r="1034" spans="3:18">
      <c r="C1034" s="134"/>
      <c r="D1034" s="136">
        <f t="shared" si="248"/>
        <v>0</v>
      </c>
      <c r="E1034" s="136">
        <f t="shared" si="248"/>
        <v>0</v>
      </c>
      <c r="F1034" s="53">
        <f t="shared" si="249"/>
        <v>0</v>
      </c>
      <c r="G1034" s="53">
        <f t="shared" si="249"/>
        <v>0</v>
      </c>
      <c r="H1034" s="53">
        <f t="shared" si="250"/>
        <v>0</v>
      </c>
      <c r="I1034" s="53">
        <f t="shared" si="251"/>
        <v>0</v>
      </c>
      <c r="J1034" s="53">
        <f t="shared" si="252"/>
        <v>0</v>
      </c>
      <c r="K1034" s="53">
        <f t="shared" si="253"/>
        <v>0</v>
      </c>
      <c r="L1034" s="53">
        <f t="shared" si="254"/>
        <v>0</v>
      </c>
      <c r="M1034" s="53">
        <f t="shared" ca="1" si="259"/>
        <v>-2.1983915171285819E-2</v>
      </c>
      <c r="N1034" s="53">
        <f t="shared" ca="1" si="255"/>
        <v>0</v>
      </c>
      <c r="O1034" s="137">
        <f t="shared" ca="1" si="256"/>
        <v>0</v>
      </c>
      <c r="P1034" s="53">
        <f t="shared" ca="1" si="257"/>
        <v>0</v>
      </c>
      <c r="Q1034" s="53">
        <f t="shared" ca="1" si="258"/>
        <v>0</v>
      </c>
      <c r="R1034" s="12">
        <f t="shared" ca="1" si="260"/>
        <v>2.1983915171285819E-2</v>
      </c>
    </row>
    <row r="1035" spans="3:18">
      <c r="C1035" s="134"/>
      <c r="D1035" s="136">
        <f t="shared" si="248"/>
        <v>0</v>
      </c>
      <c r="E1035" s="136">
        <f t="shared" si="248"/>
        <v>0</v>
      </c>
      <c r="F1035" s="53">
        <f t="shared" si="249"/>
        <v>0</v>
      </c>
      <c r="G1035" s="53">
        <f t="shared" si="249"/>
        <v>0</v>
      </c>
      <c r="H1035" s="53">
        <f t="shared" si="250"/>
        <v>0</v>
      </c>
      <c r="I1035" s="53">
        <f t="shared" si="251"/>
        <v>0</v>
      </c>
      <c r="J1035" s="53">
        <f t="shared" si="252"/>
        <v>0</v>
      </c>
      <c r="K1035" s="53">
        <f t="shared" si="253"/>
        <v>0</v>
      </c>
      <c r="L1035" s="53">
        <f t="shared" si="254"/>
        <v>0</v>
      </c>
      <c r="M1035" s="53">
        <f t="shared" ca="1" si="259"/>
        <v>-2.1983915171285819E-2</v>
      </c>
      <c r="N1035" s="53">
        <f t="shared" ca="1" si="255"/>
        <v>0</v>
      </c>
      <c r="O1035" s="137">
        <f t="shared" ca="1" si="256"/>
        <v>0</v>
      </c>
      <c r="P1035" s="53">
        <f t="shared" ca="1" si="257"/>
        <v>0</v>
      </c>
      <c r="Q1035" s="53">
        <f t="shared" ca="1" si="258"/>
        <v>0</v>
      </c>
      <c r="R1035" s="12">
        <f t="shared" ca="1" si="260"/>
        <v>2.1983915171285819E-2</v>
      </c>
    </row>
    <row r="1036" spans="3:18">
      <c r="C1036" s="134"/>
      <c r="D1036" s="136">
        <f t="shared" si="248"/>
        <v>0</v>
      </c>
      <c r="E1036" s="136">
        <f t="shared" si="248"/>
        <v>0</v>
      </c>
      <c r="F1036" s="53">
        <f t="shared" si="249"/>
        <v>0</v>
      </c>
      <c r="G1036" s="53">
        <f t="shared" si="249"/>
        <v>0</v>
      </c>
      <c r="H1036" s="53">
        <f t="shared" si="250"/>
        <v>0</v>
      </c>
      <c r="I1036" s="53">
        <f t="shared" si="251"/>
        <v>0</v>
      </c>
      <c r="J1036" s="53">
        <f t="shared" si="252"/>
        <v>0</v>
      </c>
      <c r="K1036" s="53">
        <f t="shared" si="253"/>
        <v>0</v>
      </c>
      <c r="L1036" s="53">
        <f t="shared" si="254"/>
        <v>0</v>
      </c>
      <c r="M1036" s="53">
        <f t="shared" ca="1" si="259"/>
        <v>-2.1983915171285819E-2</v>
      </c>
      <c r="N1036" s="53">
        <f t="shared" ca="1" si="255"/>
        <v>0</v>
      </c>
      <c r="O1036" s="137">
        <f t="shared" ca="1" si="256"/>
        <v>0</v>
      </c>
      <c r="P1036" s="53">
        <f t="shared" ca="1" si="257"/>
        <v>0</v>
      </c>
      <c r="Q1036" s="53">
        <f t="shared" ca="1" si="258"/>
        <v>0</v>
      </c>
      <c r="R1036" s="12">
        <f t="shared" ca="1" si="260"/>
        <v>2.1983915171285819E-2</v>
      </c>
    </row>
    <row r="1037" spans="3:18">
      <c r="C1037" s="134"/>
      <c r="D1037" s="136">
        <f t="shared" ref="D1037:E1100" si="261">A1037/A$18</f>
        <v>0</v>
      </c>
      <c r="E1037" s="136">
        <f t="shared" si="261"/>
        <v>0</v>
      </c>
      <c r="F1037" s="53">
        <f t="shared" ref="F1037:G1100" si="262">$C1037*D1037</f>
        <v>0</v>
      </c>
      <c r="G1037" s="53">
        <f t="shared" si="262"/>
        <v>0</v>
      </c>
      <c r="H1037" s="53">
        <f t="shared" si="250"/>
        <v>0</v>
      </c>
      <c r="I1037" s="53">
        <f t="shared" si="251"/>
        <v>0</v>
      </c>
      <c r="J1037" s="53">
        <f t="shared" si="252"/>
        <v>0</v>
      </c>
      <c r="K1037" s="53">
        <f t="shared" si="253"/>
        <v>0</v>
      </c>
      <c r="L1037" s="53">
        <f t="shared" si="254"/>
        <v>0</v>
      </c>
      <c r="M1037" s="53">
        <f t="shared" ca="1" si="259"/>
        <v>-2.1983915171285819E-2</v>
      </c>
      <c r="N1037" s="53">
        <f t="shared" ca="1" si="255"/>
        <v>0</v>
      </c>
      <c r="O1037" s="137">
        <f t="shared" ca="1" si="256"/>
        <v>0</v>
      </c>
      <c r="P1037" s="53">
        <f t="shared" ca="1" si="257"/>
        <v>0</v>
      </c>
      <c r="Q1037" s="53">
        <f t="shared" ca="1" si="258"/>
        <v>0</v>
      </c>
      <c r="R1037" s="12">
        <f t="shared" ca="1" si="260"/>
        <v>2.1983915171285819E-2</v>
      </c>
    </row>
    <row r="1038" spans="3:18">
      <c r="C1038" s="134"/>
      <c r="D1038" s="136">
        <f t="shared" si="261"/>
        <v>0</v>
      </c>
      <c r="E1038" s="136">
        <f t="shared" si="261"/>
        <v>0</v>
      </c>
      <c r="F1038" s="53">
        <f t="shared" si="262"/>
        <v>0</v>
      </c>
      <c r="G1038" s="53">
        <f t="shared" si="262"/>
        <v>0</v>
      </c>
      <c r="H1038" s="53">
        <f t="shared" ref="H1038:H1101" si="263">C1038*D1038*D1038</f>
        <v>0</v>
      </c>
      <c r="I1038" s="53">
        <f t="shared" ref="I1038:I1101" si="264">C1038*D1038*D1038*D1038</f>
        <v>0</v>
      </c>
      <c r="J1038" s="53">
        <f t="shared" ref="J1038:J1101" si="265">C1038*D1038*D1038*D1038*D1038</f>
        <v>0</v>
      </c>
      <c r="K1038" s="53">
        <f t="shared" ref="K1038:K1101" si="266">C1038*E1038*D1038</f>
        <v>0</v>
      </c>
      <c r="L1038" s="53">
        <f t="shared" ref="L1038:L1101" si="267">C1038*E1038*D1038*D1038</f>
        <v>0</v>
      </c>
      <c r="M1038" s="53">
        <f t="shared" ca="1" si="259"/>
        <v>-2.1983915171285819E-2</v>
      </c>
      <c r="N1038" s="53">
        <f t="shared" ref="N1038:N1101" ca="1" si="268">C1038*(M1038-E1038)^2</f>
        <v>0</v>
      </c>
      <c r="O1038" s="137">
        <f t="shared" ref="O1038:O1101" ca="1" si="269">(C1038*O$1-O$2*F1038+O$3*H1038)^2</f>
        <v>0</v>
      </c>
      <c r="P1038" s="53">
        <f t="shared" ref="P1038:P1101" ca="1" si="270">(-C1038*O$2+O$4*F1038-O$5*H1038)^2</f>
        <v>0</v>
      </c>
      <c r="Q1038" s="53">
        <f t="shared" ref="Q1038:Q1101" ca="1" si="271">+(C1038*O$3-F1038*O$5+H1038*O$6)^2</f>
        <v>0</v>
      </c>
      <c r="R1038" s="12">
        <f t="shared" ca="1" si="260"/>
        <v>2.1983915171285819E-2</v>
      </c>
    </row>
    <row r="1039" spans="3:18">
      <c r="C1039" s="134"/>
      <c r="D1039" s="136">
        <f t="shared" si="261"/>
        <v>0</v>
      </c>
      <c r="E1039" s="136">
        <f t="shared" si="261"/>
        <v>0</v>
      </c>
      <c r="F1039" s="53">
        <f t="shared" si="262"/>
        <v>0</v>
      </c>
      <c r="G1039" s="53">
        <f t="shared" si="262"/>
        <v>0</v>
      </c>
      <c r="H1039" s="53">
        <f t="shared" si="263"/>
        <v>0</v>
      </c>
      <c r="I1039" s="53">
        <f t="shared" si="264"/>
        <v>0</v>
      </c>
      <c r="J1039" s="53">
        <f t="shared" si="265"/>
        <v>0</v>
      </c>
      <c r="K1039" s="53">
        <f t="shared" si="266"/>
        <v>0</v>
      </c>
      <c r="L1039" s="53">
        <f t="shared" si="267"/>
        <v>0</v>
      </c>
      <c r="M1039" s="53">
        <f t="shared" ca="1" si="259"/>
        <v>-2.1983915171285819E-2</v>
      </c>
      <c r="N1039" s="53">
        <f t="shared" ca="1" si="268"/>
        <v>0</v>
      </c>
      <c r="O1039" s="137">
        <f t="shared" ca="1" si="269"/>
        <v>0</v>
      </c>
      <c r="P1039" s="53">
        <f t="shared" ca="1" si="270"/>
        <v>0</v>
      </c>
      <c r="Q1039" s="53">
        <f t="shared" ca="1" si="271"/>
        <v>0</v>
      </c>
      <c r="R1039" s="12">
        <f t="shared" ca="1" si="260"/>
        <v>2.1983915171285819E-2</v>
      </c>
    </row>
    <row r="1040" spans="3:18">
      <c r="C1040" s="134"/>
      <c r="D1040" s="136">
        <f t="shared" si="261"/>
        <v>0</v>
      </c>
      <c r="E1040" s="136">
        <f t="shared" si="261"/>
        <v>0</v>
      </c>
      <c r="F1040" s="53">
        <f t="shared" si="262"/>
        <v>0</v>
      </c>
      <c r="G1040" s="53">
        <f t="shared" si="262"/>
        <v>0</v>
      </c>
      <c r="H1040" s="53">
        <f t="shared" si="263"/>
        <v>0</v>
      </c>
      <c r="I1040" s="53">
        <f t="shared" si="264"/>
        <v>0</v>
      </c>
      <c r="J1040" s="53">
        <f t="shared" si="265"/>
        <v>0</v>
      </c>
      <c r="K1040" s="53">
        <f t="shared" si="266"/>
        <v>0</v>
      </c>
      <c r="L1040" s="53">
        <f t="shared" si="267"/>
        <v>0</v>
      </c>
      <c r="M1040" s="53">
        <f t="shared" ca="1" si="259"/>
        <v>-2.1983915171285819E-2</v>
      </c>
      <c r="N1040" s="53">
        <f t="shared" ca="1" si="268"/>
        <v>0</v>
      </c>
      <c r="O1040" s="137">
        <f t="shared" ca="1" si="269"/>
        <v>0</v>
      </c>
      <c r="P1040" s="53">
        <f t="shared" ca="1" si="270"/>
        <v>0</v>
      </c>
      <c r="Q1040" s="53">
        <f t="shared" ca="1" si="271"/>
        <v>0</v>
      </c>
      <c r="R1040" s="12">
        <f t="shared" ca="1" si="260"/>
        <v>2.1983915171285819E-2</v>
      </c>
    </row>
    <row r="1041" spans="3:18">
      <c r="C1041" s="134"/>
      <c r="D1041" s="136">
        <f t="shared" si="261"/>
        <v>0</v>
      </c>
      <c r="E1041" s="136">
        <f t="shared" si="261"/>
        <v>0</v>
      </c>
      <c r="F1041" s="53">
        <f t="shared" si="262"/>
        <v>0</v>
      </c>
      <c r="G1041" s="53">
        <f t="shared" si="262"/>
        <v>0</v>
      </c>
      <c r="H1041" s="53">
        <f t="shared" si="263"/>
        <v>0</v>
      </c>
      <c r="I1041" s="53">
        <f t="shared" si="264"/>
        <v>0</v>
      </c>
      <c r="J1041" s="53">
        <f t="shared" si="265"/>
        <v>0</v>
      </c>
      <c r="K1041" s="53">
        <f t="shared" si="266"/>
        <v>0</v>
      </c>
      <c r="L1041" s="53">
        <f t="shared" si="267"/>
        <v>0</v>
      </c>
      <c r="M1041" s="53">
        <f t="shared" ca="1" si="259"/>
        <v>-2.1983915171285819E-2</v>
      </c>
      <c r="N1041" s="53">
        <f t="shared" ca="1" si="268"/>
        <v>0</v>
      </c>
      <c r="O1041" s="137">
        <f t="shared" ca="1" si="269"/>
        <v>0</v>
      </c>
      <c r="P1041" s="53">
        <f t="shared" ca="1" si="270"/>
        <v>0</v>
      </c>
      <c r="Q1041" s="53">
        <f t="shared" ca="1" si="271"/>
        <v>0</v>
      </c>
      <c r="R1041" s="12">
        <f t="shared" ca="1" si="260"/>
        <v>2.1983915171285819E-2</v>
      </c>
    </row>
    <row r="1042" spans="3:18">
      <c r="C1042" s="134"/>
      <c r="D1042" s="136">
        <f t="shared" si="261"/>
        <v>0</v>
      </c>
      <c r="E1042" s="136">
        <f t="shared" si="261"/>
        <v>0</v>
      </c>
      <c r="F1042" s="53">
        <f t="shared" si="262"/>
        <v>0</v>
      </c>
      <c r="G1042" s="53">
        <f t="shared" si="262"/>
        <v>0</v>
      </c>
      <c r="H1042" s="53">
        <f t="shared" si="263"/>
        <v>0</v>
      </c>
      <c r="I1042" s="53">
        <f t="shared" si="264"/>
        <v>0</v>
      </c>
      <c r="J1042" s="53">
        <f t="shared" si="265"/>
        <v>0</v>
      </c>
      <c r="K1042" s="53">
        <f t="shared" si="266"/>
        <v>0</v>
      </c>
      <c r="L1042" s="53">
        <f t="shared" si="267"/>
        <v>0</v>
      </c>
      <c r="M1042" s="53">
        <f t="shared" ca="1" si="259"/>
        <v>-2.1983915171285819E-2</v>
      </c>
      <c r="N1042" s="53">
        <f t="shared" ca="1" si="268"/>
        <v>0</v>
      </c>
      <c r="O1042" s="137">
        <f t="shared" ca="1" si="269"/>
        <v>0</v>
      </c>
      <c r="P1042" s="53">
        <f t="shared" ca="1" si="270"/>
        <v>0</v>
      </c>
      <c r="Q1042" s="53">
        <f t="shared" ca="1" si="271"/>
        <v>0</v>
      </c>
      <c r="R1042" s="12">
        <f t="shared" ca="1" si="260"/>
        <v>2.1983915171285819E-2</v>
      </c>
    </row>
    <row r="1043" spans="3:18">
      <c r="C1043" s="134"/>
      <c r="D1043" s="136">
        <f t="shared" si="261"/>
        <v>0</v>
      </c>
      <c r="E1043" s="136">
        <f t="shared" si="261"/>
        <v>0</v>
      </c>
      <c r="F1043" s="53">
        <f t="shared" si="262"/>
        <v>0</v>
      </c>
      <c r="G1043" s="53">
        <f t="shared" si="262"/>
        <v>0</v>
      </c>
      <c r="H1043" s="53">
        <f t="shared" si="263"/>
        <v>0</v>
      </c>
      <c r="I1043" s="53">
        <f t="shared" si="264"/>
        <v>0</v>
      </c>
      <c r="J1043" s="53">
        <f t="shared" si="265"/>
        <v>0</v>
      </c>
      <c r="K1043" s="53">
        <f t="shared" si="266"/>
        <v>0</v>
      </c>
      <c r="L1043" s="53">
        <f t="shared" si="267"/>
        <v>0</v>
      </c>
      <c r="M1043" s="53">
        <f t="shared" ref="M1043:M1106" ca="1" si="272">+E$4+E$5*D1043+E$6*D1043^2</f>
        <v>-2.1983915171285819E-2</v>
      </c>
      <c r="N1043" s="53">
        <f t="shared" ca="1" si="268"/>
        <v>0</v>
      </c>
      <c r="O1043" s="137">
        <f t="shared" ca="1" si="269"/>
        <v>0</v>
      </c>
      <c r="P1043" s="53">
        <f t="shared" ca="1" si="270"/>
        <v>0</v>
      </c>
      <c r="Q1043" s="53">
        <f t="shared" ca="1" si="271"/>
        <v>0</v>
      </c>
      <c r="R1043" s="12">
        <f t="shared" ref="R1043:R1106" ca="1" si="273">+E1043-M1043</f>
        <v>2.1983915171285819E-2</v>
      </c>
    </row>
    <row r="1044" spans="3:18">
      <c r="C1044" s="134"/>
      <c r="D1044" s="136">
        <f t="shared" si="261"/>
        <v>0</v>
      </c>
      <c r="E1044" s="136">
        <f t="shared" si="261"/>
        <v>0</v>
      </c>
      <c r="F1044" s="53">
        <f t="shared" si="262"/>
        <v>0</v>
      </c>
      <c r="G1044" s="53">
        <f t="shared" si="262"/>
        <v>0</v>
      </c>
      <c r="H1044" s="53">
        <f t="shared" si="263"/>
        <v>0</v>
      </c>
      <c r="I1044" s="53">
        <f t="shared" si="264"/>
        <v>0</v>
      </c>
      <c r="J1044" s="53">
        <f t="shared" si="265"/>
        <v>0</v>
      </c>
      <c r="K1044" s="53">
        <f t="shared" si="266"/>
        <v>0</v>
      </c>
      <c r="L1044" s="53">
        <f t="shared" si="267"/>
        <v>0</v>
      </c>
      <c r="M1044" s="53">
        <f t="shared" ca="1" si="272"/>
        <v>-2.1983915171285819E-2</v>
      </c>
      <c r="N1044" s="53">
        <f t="shared" ca="1" si="268"/>
        <v>0</v>
      </c>
      <c r="O1044" s="137">
        <f t="shared" ca="1" si="269"/>
        <v>0</v>
      </c>
      <c r="P1044" s="53">
        <f t="shared" ca="1" si="270"/>
        <v>0</v>
      </c>
      <c r="Q1044" s="53">
        <f t="shared" ca="1" si="271"/>
        <v>0</v>
      </c>
      <c r="R1044" s="12">
        <f t="shared" ca="1" si="273"/>
        <v>2.1983915171285819E-2</v>
      </c>
    </row>
    <row r="1045" spans="3:18">
      <c r="C1045" s="134"/>
      <c r="D1045" s="136">
        <f t="shared" si="261"/>
        <v>0</v>
      </c>
      <c r="E1045" s="136">
        <f t="shared" si="261"/>
        <v>0</v>
      </c>
      <c r="F1045" s="53">
        <f t="shared" si="262"/>
        <v>0</v>
      </c>
      <c r="G1045" s="53">
        <f t="shared" si="262"/>
        <v>0</v>
      </c>
      <c r="H1045" s="53">
        <f t="shared" si="263"/>
        <v>0</v>
      </c>
      <c r="I1045" s="53">
        <f t="shared" si="264"/>
        <v>0</v>
      </c>
      <c r="J1045" s="53">
        <f t="shared" si="265"/>
        <v>0</v>
      </c>
      <c r="K1045" s="53">
        <f t="shared" si="266"/>
        <v>0</v>
      </c>
      <c r="L1045" s="53">
        <f t="shared" si="267"/>
        <v>0</v>
      </c>
      <c r="M1045" s="53">
        <f t="shared" ca="1" si="272"/>
        <v>-2.1983915171285819E-2</v>
      </c>
      <c r="N1045" s="53">
        <f t="shared" ca="1" si="268"/>
        <v>0</v>
      </c>
      <c r="O1045" s="137">
        <f t="shared" ca="1" si="269"/>
        <v>0</v>
      </c>
      <c r="P1045" s="53">
        <f t="shared" ca="1" si="270"/>
        <v>0</v>
      </c>
      <c r="Q1045" s="53">
        <f t="shared" ca="1" si="271"/>
        <v>0</v>
      </c>
      <c r="R1045" s="12">
        <f t="shared" ca="1" si="273"/>
        <v>2.1983915171285819E-2</v>
      </c>
    </row>
    <row r="1046" spans="3:18">
      <c r="C1046" s="134"/>
      <c r="D1046" s="136">
        <f t="shared" si="261"/>
        <v>0</v>
      </c>
      <c r="E1046" s="136">
        <f t="shared" si="261"/>
        <v>0</v>
      </c>
      <c r="F1046" s="53">
        <f t="shared" si="262"/>
        <v>0</v>
      </c>
      <c r="G1046" s="53">
        <f t="shared" si="262"/>
        <v>0</v>
      </c>
      <c r="H1046" s="53">
        <f t="shared" si="263"/>
        <v>0</v>
      </c>
      <c r="I1046" s="53">
        <f t="shared" si="264"/>
        <v>0</v>
      </c>
      <c r="J1046" s="53">
        <f t="shared" si="265"/>
        <v>0</v>
      </c>
      <c r="K1046" s="53">
        <f t="shared" si="266"/>
        <v>0</v>
      </c>
      <c r="L1046" s="53">
        <f t="shared" si="267"/>
        <v>0</v>
      </c>
      <c r="M1046" s="53">
        <f t="shared" ca="1" si="272"/>
        <v>-2.1983915171285819E-2</v>
      </c>
      <c r="N1046" s="53">
        <f t="shared" ca="1" si="268"/>
        <v>0</v>
      </c>
      <c r="O1046" s="137">
        <f t="shared" ca="1" si="269"/>
        <v>0</v>
      </c>
      <c r="P1046" s="53">
        <f t="shared" ca="1" si="270"/>
        <v>0</v>
      </c>
      <c r="Q1046" s="53">
        <f t="shared" ca="1" si="271"/>
        <v>0</v>
      </c>
      <c r="R1046" s="12">
        <f t="shared" ca="1" si="273"/>
        <v>2.1983915171285819E-2</v>
      </c>
    </row>
    <row r="1047" spans="3:18">
      <c r="C1047" s="134"/>
      <c r="D1047" s="136">
        <f t="shared" si="261"/>
        <v>0</v>
      </c>
      <c r="E1047" s="136">
        <f t="shared" si="261"/>
        <v>0</v>
      </c>
      <c r="F1047" s="53">
        <f t="shared" si="262"/>
        <v>0</v>
      </c>
      <c r="G1047" s="53">
        <f t="shared" si="262"/>
        <v>0</v>
      </c>
      <c r="H1047" s="53">
        <f t="shared" si="263"/>
        <v>0</v>
      </c>
      <c r="I1047" s="53">
        <f t="shared" si="264"/>
        <v>0</v>
      </c>
      <c r="J1047" s="53">
        <f t="shared" si="265"/>
        <v>0</v>
      </c>
      <c r="K1047" s="53">
        <f t="shared" si="266"/>
        <v>0</v>
      </c>
      <c r="L1047" s="53">
        <f t="shared" si="267"/>
        <v>0</v>
      </c>
      <c r="M1047" s="53">
        <f t="shared" ca="1" si="272"/>
        <v>-2.1983915171285819E-2</v>
      </c>
      <c r="N1047" s="53">
        <f t="shared" ca="1" si="268"/>
        <v>0</v>
      </c>
      <c r="O1047" s="137">
        <f t="shared" ca="1" si="269"/>
        <v>0</v>
      </c>
      <c r="P1047" s="53">
        <f t="shared" ca="1" si="270"/>
        <v>0</v>
      </c>
      <c r="Q1047" s="53">
        <f t="shared" ca="1" si="271"/>
        <v>0</v>
      </c>
      <c r="R1047" s="12">
        <f t="shared" ca="1" si="273"/>
        <v>2.1983915171285819E-2</v>
      </c>
    </row>
    <row r="1048" spans="3:18">
      <c r="C1048" s="134"/>
      <c r="D1048" s="136">
        <f t="shared" si="261"/>
        <v>0</v>
      </c>
      <c r="E1048" s="136">
        <f t="shared" si="261"/>
        <v>0</v>
      </c>
      <c r="F1048" s="53">
        <f t="shared" si="262"/>
        <v>0</v>
      </c>
      <c r="G1048" s="53">
        <f t="shared" si="262"/>
        <v>0</v>
      </c>
      <c r="H1048" s="53">
        <f t="shared" si="263"/>
        <v>0</v>
      </c>
      <c r="I1048" s="53">
        <f t="shared" si="264"/>
        <v>0</v>
      </c>
      <c r="J1048" s="53">
        <f t="shared" si="265"/>
        <v>0</v>
      </c>
      <c r="K1048" s="53">
        <f t="shared" si="266"/>
        <v>0</v>
      </c>
      <c r="L1048" s="53">
        <f t="shared" si="267"/>
        <v>0</v>
      </c>
      <c r="M1048" s="53">
        <f t="shared" ca="1" si="272"/>
        <v>-2.1983915171285819E-2</v>
      </c>
      <c r="N1048" s="53">
        <f t="shared" ca="1" si="268"/>
        <v>0</v>
      </c>
      <c r="O1048" s="137">
        <f t="shared" ca="1" si="269"/>
        <v>0</v>
      </c>
      <c r="P1048" s="53">
        <f t="shared" ca="1" si="270"/>
        <v>0</v>
      </c>
      <c r="Q1048" s="53">
        <f t="shared" ca="1" si="271"/>
        <v>0</v>
      </c>
      <c r="R1048" s="12">
        <f t="shared" ca="1" si="273"/>
        <v>2.1983915171285819E-2</v>
      </c>
    </row>
    <row r="1049" spans="3:18">
      <c r="C1049" s="134"/>
      <c r="D1049" s="136">
        <f t="shared" si="261"/>
        <v>0</v>
      </c>
      <c r="E1049" s="136">
        <f t="shared" si="261"/>
        <v>0</v>
      </c>
      <c r="F1049" s="53">
        <f t="shared" si="262"/>
        <v>0</v>
      </c>
      <c r="G1049" s="53">
        <f t="shared" si="262"/>
        <v>0</v>
      </c>
      <c r="H1049" s="53">
        <f t="shared" si="263"/>
        <v>0</v>
      </c>
      <c r="I1049" s="53">
        <f t="shared" si="264"/>
        <v>0</v>
      </c>
      <c r="J1049" s="53">
        <f t="shared" si="265"/>
        <v>0</v>
      </c>
      <c r="K1049" s="53">
        <f t="shared" si="266"/>
        <v>0</v>
      </c>
      <c r="L1049" s="53">
        <f t="shared" si="267"/>
        <v>0</v>
      </c>
      <c r="M1049" s="53">
        <f t="shared" ca="1" si="272"/>
        <v>-2.1983915171285819E-2</v>
      </c>
      <c r="N1049" s="53">
        <f t="shared" ca="1" si="268"/>
        <v>0</v>
      </c>
      <c r="O1049" s="137">
        <f t="shared" ca="1" si="269"/>
        <v>0</v>
      </c>
      <c r="P1049" s="53">
        <f t="shared" ca="1" si="270"/>
        <v>0</v>
      </c>
      <c r="Q1049" s="53">
        <f t="shared" ca="1" si="271"/>
        <v>0</v>
      </c>
      <c r="R1049" s="12">
        <f t="shared" ca="1" si="273"/>
        <v>2.1983915171285819E-2</v>
      </c>
    </row>
    <row r="1050" spans="3:18">
      <c r="C1050" s="134"/>
      <c r="D1050" s="136">
        <f t="shared" si="261"/>
        <v>0</v>
      </c>
      <c r="E1050" s="136">
        <f t="shared" si="261"/>
        <v>0</v>
      </c>
      <c r="F1050" s="53">
        <f t="shared" si="262"/>
        <v>0</v>
      </c>
      <c r="G1050" s="53">
        <f t="shared" si="262"/>
        <v>0</v>
      </c>
      <c r="H1050" s="53">
        <f t="shared" si="263"/>
        <v>0</v>
      </c>
      <c r="I1050" s="53">
        <f t="shared" si="264"/>
        <v>0</v>
      </c>
      <c r="J1050" s="53">
        <f t="shared" si="265"/>
        <v>0</v>
      </c>
      <c r="K1050" s="53">
        <f t="shared" si="266"/>
        <v>0</v>
      </c>
      <c r="L1050" s="53">
        <f t="shared" si="267"/>
        <v>0</v>
      </c>
      <c r="M1050" s="53">
        <f t="shared" ca="1" si="272"/>
        <v>-2.1983915171285819E-2</v>
      </c>
      <c r="N1050" s="53">
        <f t="shared" ca="1" si="268"/>
        <v>0</v>
      </c>
      <c r="O1050" s="137">
        <f t="shared" ca="1" si="269"/>
        <v>0</v>
      </c>
      <c r="P1050" s="53">
        <f t="shared" ca="1" si="270"/>
        <v>0</v>
      </c>
      <c r="Q1050" s="53">
        <f t="shared" ca="1" si="271"/>
        <v>0</v>
      </c>
      <c r="R1050" s="12">
        <f t="shared" ca="1" si="273"/>
        <v>2.1983915171285819E-2</v>
      </c>
    </row>
    <row r="1051" spans="3:18">
      <c r="C1051" s="134"/>
      <c r="D1051" s="136">
        <f t="shared" si="261"/>
        <v>0</v>
      </c>
      <c r="E1051" s="136">
        <f t="shared" si="261"/>
        <v>0</v>
      </c>
      <c r="F1051" s="53">
        <f t="shared" si="262"/>
        <v>0</v>
      </c>
      <c r="G1051" s="53">
        <f t="shared" si="262"/>
        <v>0</v>
      </c>
      <c r="H1051" s="53">
        <f t="shared" si="263"/>
        <v>0</v>
      </c>
      <c r="I1051" s="53">
        <f t="shared" si="264"/>
        <v>0</v>
      </c>
      <c r="J1051" s="53">
        <f t="shared" si="265"/>
        <v>0</v>
      </c>
      <c r="K1051" s="53">
        <f t="shared" si="266"/>
        <v>0</v>
      </c>
      <c r="L1051" s="53">
        <f t="shared" si="267"/>
        <v>0</v>
      </c>
      <c r="M1051" s="53">
        <f t="shared" ca="1" si="272"/>
        <v>-2.1983915171285819E-2</v>
      </c>
      <c r="N1051" s="53">
        <f t="shared" ca="1" si="268"/>
        <v>0</v>
      </c>
      <c r="O1051" s="137">
        <f t="shared" ca="1" si="269"/>
        <v>0</v>
      </c>
      <c r="P1051" s="53">
        <f t="shared" ca="1" si="270"/>
        <v>0</v>
      </c>
      <c r="Q1051" s="53">
        <f t="shared" ca="1" si="271"/>
        <v>0</v>
      </c>
      <c r="R1051" s="12">
        <f t="shared" ca="1" si="273"/>
        <v>2.1983915171285819E-2</v>
      </c>
    </row>
    <row r="1052" spans="3:18">
      <c r="C1052" s="134"/>
      <c r="D1052" s="136">
        <f t="shared" si="261"/>
        <v>0</v>
      </c>
      <c r="E1052" s="136">
        <f t="shared" si="261"/>
        <v>0</v>
      </c>
      <c r="F1052" s="53">
        <f t="shared" si="262"/>
        <v>0</v>
      </c>
      <c r="G1052" s="53">
        <f t="shared" si="262"/>
        <v>0</v>
      </c>
      <c r="H1052" s="53">
        <f t="shared" si="263"/>
        <v>0</v>
      </c>
      <c r="I1052" s="53">
        <f t="shared" si="264"/>
        <v>0</v>
      </c>
      <c r="J1052" s="53">
        <f t="shared" si="265"/>
        <v>0</v>
      </c>
      <c r="K1052" s="53">
        <f t="shared" si="266"/>
        <v>0</v>
      </c>
      <c r="L1052" s="53">
        <f t="shared" si="267"/>
        <v>0</v>
      </c>
      <c r="M1052" s="53">
        <f t="shared" ca="1" si="272"/>
        <v>-2.1983915171285819E-2</v>
      </c>
      <c r="N1052" s="53">
        <f t="shared" ca="1" si="268"/>
        <v>0</v>
      </c>
      <c r="O1052" s="137">
        <f t="shared" ca="1" si="269"/>
        <v>0</v>
      </c>
      <c r="P1052" s="53">
        <f t="shared" ca="1" si="270"/>
        <v>0</v>
      </c>
      <c r="Q1052" s="53">
        <f t="shared" ca="1" si="271"/>
        <v>0</v>
      </c>
      <c r="R1052" s="12">
        <f t="shared" ca="1" si="273"/>
        <v>2.1983915171285819E-2</v>
      </c>
    </row>
    <row r="1053" spans="3:18">
      <c r="C1053" s="134"/>
      <c r="D1053" s="136">
        <f t="shared" si="261"/>
        <v>0</v>
      </c>
      <c r="E1053" s="136">
        <f t="shared" si="261"/>
        <v>0</v>
      </c>
      <c r="F1053" s="53">
        <f t="shared" si="262"/>
        <v>0</v>
      </c>
      <c r="G1053" s="53">
        <f t="shared" si="262"/>
        <v>0</v>
      </c>
      <c r="H1053" s="53">
        <f t="shared" si="263"/>
        <v>0</v>
      </c>
      <c r="I1053" s="53">
        <f t="shared" si="264"/>
        <v>0</v>
      </c>
      <c r="J1053" s="53">
        <f t="shared" si="265"/>
        <v>0</v>
      </c>
      <c r="K1053" s="53">
        <f t="shared" si="266"/>
        <v>0</v>
      </c>
      <c r="L1053" s="53">
        <f t="shared" si="267"/>
        <v>0</v>
      </c>
      <c r="M1053" s="53">
        <f t="shared" ca="1" si="272"/>
        <v>-2.1983915171285819E-2</v>
      </c>
      <c r="N1053" s="53">
        <f t="shared" ca="1" si="268"/>
        <v>0</v>
      </c>
      <c r="O1053" s="137">
        <f t="shared" ca="1" si="269"/>
        <v>0</v>
      </c>
      <c r="P1053" s="53">
        <f t="shared" ca="1" si="270"/>
        <v>0</v>
      </c>
      <c r="Q1053" s="53">
        <f t="shared" ca="1" si="271"/>
        <v>0</v>
      </c>
      <c r="R1053" s="12">
        <f t="shared" ca="1" si="273"/>
        <v>2.1983915171285819E-2</v>
      </c>
    </row>
    <row r="1054" spans="3:18">
      <c r="C1054" s="134"/>
      <c r="D1054" s="136">
        <f t="shared" si="261"/>
        <v>0</v>
      </c>
      <c r="E1054" s="136">
        <f t="shared" si="261"/>
        <v>0</v>
      </c>
      <c r="F1054" s="53">
        <f t="shared" si="262"/>
        <v>0</v>
      </c>
      <c r="G1054" s="53">
        <f t="shared" si="262"/>
        <v>0</v>
      </c>
      <c r="H1054" s="53">
        <f t="shared" si="263"/>
        <v>0</v>
      </c>
      <c r="I1054" s="53">
        <f t="shared" si="264"/>
        <v>0</v>
      </c>
      <c r="J1054" s="53">
        <f t="shared" si="265"/>
        <v>0</v>
      </c>
      <c r="K1054" s="53">
        <f t="shared" si="266"/>
        <v>0</v>
      </c>
      <c r="L1054" s="53">
        <f t="shared" si="267"/>
        <v>0</v>
      </c>
      <c r="M1054" s="53">
        <f t="shared" ca="1" si="272"/>
        <v>-2.1983915171285819E-2</v>
      </c>
      <c r="N1054" s="53">
        <f t="shared" ca="1" si="268"/>
        <v>0</v>
      </c>
      <c r="O1054" s="137">
        <f t="shared" ca="1" si="269"/>
        <v>0</v>
      </c>
      <c r="P1054" s="53">
        <f t="shared" ca="1" si="270"/>
        <v>0</v>
      </c>
      <c r="Q1054" s="53">
        <f t="shared" ca="1" si="271"/>
        <v>0</v>
      </c>
      <c r="R1054" s="12">
        <f t="shared" ca="1" si="273"/>
        <v>2.1983915171285819E-2</v>
      </c>
    </row>
    <row r="1055" spans="3:18">
      <c r="C1055" s="134"/>
      <c r="D1055" s="136">
        <f t="shared" si="261"/>
        <v>0</v>
      </c>
      <c r="E1055" s="136">
        <f t="shared" si="261"/>
        <v>0</v>
      </c>
      <c r="F1055" s="53">
        <f t="shared" si="262"/>
        <v>0</v>
      </c>
      <c r="G1055" s="53">
        <f t="shared" si="262"/>
        <v>0</v>
      </c>
      <c r="H1055" s="53">
        <f t="shared" si="263"/>
        <v>0</v>
      </c>
      <c r="I1055" s="53">
        <f t="shared" si="264"/>
        <v>0</v>
      </c>
      <c r="J1055" s="53">
        <f t="shared" si="265"/>
        <v>0</v>
      </c>
      <c r="K1055" s="53">
        <f t="shared" si="266"/>
        <v>0</v>
      </c>
      <c r="L1055" s="53">
        <f t="shared" si="267"/>
        <v>0</v>
      </c>
      <c r="M1055" s="53">
        <f t="shared" ca="1" si="272"/>
        <v>-2.1983915171285819E-2</v>
      </c>
      <c r="N1055" s="53">
        <f t="shared" ca="1" si="268"/>
        <v>0</v>
      </c>
      <c r="O1055" s="137">
        <f t="shared" ca="1" si="269"/>
        <v>0</v>
      </c>
      <c r="P1055" s="53">
        <f t="shared" ca="1" si="270"/>
        <v>0</v>
      </c>
      <c r="Q1055" s="53">
        <f t="shared" ca="1" si="271"/>
        <v>0</v>
      </c>
      <c r="R1055" s="12">
        <f t="shared" ca="1" si="273"/>
        <v>2.1983915171285819E-2</v>
      </c>
    </row>
    <row r="1056" spans="3:18">
      <c r="C1056" s="134"/>
      <c r="D1056" s="136">
        <f t="shared" si="261"/>
        <v>0</v>
      </c>
      <c r="E1056" s="136">
        <f t="shared" si="261"/>
        <v>0</v>
      </c>
      <c r="F1056" s="53">
        <f t="shared" si="262"/>
        <v>0</v>
      </c>
      <c r="G1056" s="53">
        <f t="shared" si="262"/>
        <v>0</v>
      </c>
      <c r="H1056" s="53">
        <f t="shared" si="263"/>
        <v>0</v>
      </c>
      <c r="I1056" s="53">
        <f t="shared" si="264"/>
        <v>0</v>
      </c>
      <c r="J1056" s="53">
        <f t="shared" si="265"/>
        <v>0</v>
      </c>
      <c r="K1056" s="53">
        <f t="shared" si="266"/>
        <v>0</v>
      </c>
      <c r="L1056" s="53">
        <f t="shared" si="267"/>
        <v>0</v>
      </c>
      <c r="M1056" s="53">
        <f t="shared" ca="1" si="272"/>
        <v>-2.1983915171285819E-2</v>
      </c>
      <c r="N1056" s="53">
        <f t="shared" ca="1" si="268"/>
        <v>0</v>
      </c>
      <c r="O1056" s="137">
        <f t="shared" ca="1" si="269"/>
        <v>0</v>
      </c>
      <c r="P1056" s="53">
        <f t="shared" ca="1" si="270"/>
        <v>0</v>
      </c>
      <c r="Q1056" s="53">
        <f t="shared" ca="1" si="271"/>
        <v>0</v>
      </c>
      <c r="R1056" s="12">
        <f t="shared" ca="1" si="273"/>
        <v>2.1983915171285819E-2</v>
      </c>
    </row>
    <row r="1057" spans="3:18">
      <c r="C1057" s="134"/>
      <c r="D1057" s="136">
        <f t="shared" si="261"/>
        <v>0</v>
      </c>
      <c r="E1057" s="136">
        <f t="shared" si="261"/>
        <v>0</v>
      </c>
      <c r="F1057" s="53">
        <f t="shared" si="262"/>
        <v>0</v>
      </c>
      <c r="G1057" s="53">
        <f t="shared" si="262"/>
        <v>0</v>
      </c>
      <c r="H1057" s="53">
        <f t="shared" si="263"/>
        <v>0</v>
      </c>
      <c r="I1057" s="53">
        <f t="shared" si="264"/>
        <v>0</v>
      </c>
      <c r="J1057" s="53">
        <f t="shared" si="265"/>
        <v>0</v>
      </c>
      <c r="K1057" s="53">
        <f t="shared" si="266"/>
        <v>0</v>
      </c>
      <c r="L1057" s="53">
        <f t="shared" si="267"/>
        <v>0</v>
      </c>
      <c r="M1057" s="53">
        <f t="shared" ca="1" si="272"/>
        <v>-2.1983915171285819E-2</v>
      </c>
      <c r="N1057" s="53">
        <f t="shared" ca="1" si="268"/>
        <v>0</v>
      </c>
      <c r="O1057" s="137">
        <f t="shared" ca="1" si="269"/>
        <v>0</v>
      </c>
      <c r="P1057" s="53">
        <f t="shared" ca="1" si="270"/>
        <v>0</v>
      </c>
      <c r="Q1057" s="53">
        <f t="shared" ca="1" si="271"/>
        <v>0</v>
      </c>
      <c r="R1057" s="12">
        <f t="shared" ca="1" si="273"/>
        <v>2.1983915171285819E-2</v>
      </c>
    </row>
    <row r="1058" spans="3:18">
      <c r="C1058" s="134"/>
      <c r="D1058" s="136">
        <f t="shared" si="261"/>
        <v>0</v>
      </c>
      <c r="E1058" s="136">
        <f t="shared" si="261"/>
        <v>0</v>
      </c>
      <c r="F1058" s="53">
        <f t="shared" si="262"/>
        <v>0</v>
      </c>
      <c r="G1058" s="53">
        <f t="shared" si="262"/>
        <v>0</v>
      </c>
      <c r="H1058" s="53">
        <f t="shared" si="263"/>
        <v>0</v>
      </c>
      <c r="I1058" s="53">
        <f t="shared" si="264"/>
        <v>0</v>
      </c>
      <c r="J1058" s="53">
        <f t="shared" si="265"/>
        <v>0</v>
      </c>
      <c r="K1058" s="53">
        <f t="shared" si="266"/>
        <v>0</v>
      </c>
      <c r="L1058" s="53">
        <f t="shared" si="267"/>
        <v>0</v>
      </c>
      <c r="M1058" s="53">
        <f t="shared" ca="1" si="272"/>
        <v>-2.1983915171285819E-2</v>
      </c>
      <c r="N1058" s="53">
        <f t="shared" ca="1" si="268"/>
        <v>0</v>
      </c>
      <c r="O1058" s="137">
        <f t="shared" ca="1" si="269"/>
        <v>0</v>
      </c>
      <c r="P1058" s="53">
        <f t="shared" ca="1" si="270"/>
        <v>0</v>
      </c>
      <c r="Q1058" s="53">
        <f t="shared" ca="1" si="271"/>
        <v>0</v>
      </c>
      <c r="R1058" s="12">
        <f t="shared" ca="1" si="273"/>
        <v>2.1983915171285819E-2</v>
      </c>
    </row>
    <row r="1059" spans="3:18">
      <c r="C1059" s="134"/>
      <c r="D1059" s="136">
        <f t="shared" si="261"/>
        <v>0</v>
      </c>
      <c r="E1059" s="136">
        <f t="shared" si="261"/>
        <v>0</v>
      </c>
      <c r="F1059" s="53">
        <f t="shared" si="262"/>
        <v>0</v>
      </c>
      <c r="G1059" s="53">
        <f t="shared" si="262"/>
        <v>0</v>
      </c>
      <c r="H1059" s="53">
        <f t="shared" si="263"/>
        <v>0</v>
      </c>
      <c r="I1059" s="53">
        <f t="shared" si="264"/>
        <v>0</v>
      </c>
      <c r="J1059" s="53">
        <f t="shared" si="265"/>
        <v>0</v>
      </c>
      <c r="K1059" s="53">
        <f t="shared" si="266"/>
        <v>0</v>
      </c>
      <c r="L1059" s="53">
        <f t="shared" si="267"/>
        <v>0</v>
      </c>
      <c r="M1059" s="53">
        <f t="shared" ca="1" si="272"/>
        <v>-2.1983915171285819E-2</v>
      </c>
      <c r="N1059" s="53">
        <f t="shared" ca="1" si="268"/>
        <v>0</v>
      </c>
      <c r="O1059" s="137">
        <f t="shared" ca="1" si="269"/>
        <v>0</v>
      </c>
      <c r="P1059" s="53">
        <f t="shared" ca="1" si="270"/>
        <v>0</v>
      </c>
      <c r="Q1059" s="53">
        <f t="shared" ca="1" si="271"/>
        <v>0</v>
      </c>
      <c r="R1059" s="12">
        <f t="shared" ca="1" si="273"/>
        <v>2.1983915171285819E-2</v>
      </c>
    </row>
    <row r="1060" spans="3:18">
      <c r="C1060" s="134"/>
      <c r="D1060" s="136">
        <f t="shared" si="261"/>
        <v>0</v>
      </c>
      <c r="E1060" s="136">
        <f t="shared" si="261"/>
        <v>0</v>
      </c>
      <c r="F1060" s="53">
        <f t="shared" si="262"/>
        <v>0</v>
      </c>
      <c r="G1060" s="53">
        <f t="shared" si="262"/>
        <v>0</v>
      </c>
      <c r="H1060" s="53">
        <f t="shared" si="263"/>
        <v>0</v>
      </c>
      <c r="I1060" s="53">
        <f t="shared" si="264"/>
        <v>0</v>
      </c>
      <c r="J1060" s="53">
        <f t="shared" si="265"/>
        <v>0</v>
      </c>
      <c r="K1060" s="53">
        <f t="shared" si="266"/>
        <v>0</v>
      </c>
      <c r="L1060" s="53">
        <f t="shared" si="267"/>
        <v>0</v>
      </c>
      <c r="M1060" s="53">
        <f t="shared" ca="1" si="272"/>
        <v>-2.1983915171285819E-2</v>
      </c>
      <c r="N1060" s="53">
        <f t="shared" ca="1" si="268"/>
        <v>0</v>
      </c>
      <c r="O1060" s="137">
        <f t="shared" ca="1" si="269"/>
        <v>0</v>
      </c>
      <c r="P1060" s="53">
        <f t="shared" ca="1" si="270"/>
        <v>0</v>
      </c>
      <c r="Q1060" s="53">
        <f t="shared" ca="1" si="271"/>
        <v>0</v>
      </c>
      <c r="R1060" s="12">
        <f t="shared" ca="1" si="273"/>
        <v>2.1983915171285819E-2</v>
      </c>
    </row>
    <row r="1061" spans="3:18">
      <c r="C1061" s="134"/>
      <c r="D1061" s="136">
        <f t="shared" si="261"/>
        <v>0</v>
      </c>
      <c r="E1061" s="136">
        <f t="shared" si="261"/>
        <v>0</v>
      </c>
      <c r="F1061" s="53">
        <f t="shared" si="262"/>
        <v>0</v>
      </c>
      <c r="G1061" s="53">
        <f t="shared" si="262"/>
        <v>0</v>
      </c>
      <c r="H1061" s="53">
        <f t="shared" si="263"/>
        <v>0</v>
      </c>
      <c r="I1061" s="53">
        <f t="shared" si="264"/>
        <v>0</v>
      </c>
      <c r="J1061" s="53">
        <f t="shared" si="265"/>
        <v>0</v>
      </c>
      <c r="K1061" s="53">
        <f t="shared" si="266"/>
        <v>0</v>
      </c>
      <c r="L1061" s="53">
        <f t="shared" si="267"/>
        <v>0</v>
      </c>
      <c r="M1061" s="53">
        <f t="shared" ca="1" si="272"/>
        <v>-2.1983915171285819E-2</v>
      </c>
      <c r="N1061" s="53">
        <f t="shared" ca="1" si="268"/>
        <v>0</v>
      </c>
      <c r="O1061" s="137">
        <f t="shared" ca="1" si="269"/>
        <v>0</v>
      </c>
      <c r="P1061" s="53">
        <f t="shared" ca="1" si="270"/>
        <v>0</v>
      </c>
      <c r="Q1061" s="53">
        <f t="shared" ca="1" si="271"/>
        <v>0</v>
      </c>
      <c r="R1061" s="12">
        <f t="shared" ca="1" si="273"/>
        <v>2.1983915171285819E-2</v>
      </c>
    </row>
    <row r="1062" spans="3:18">
      <c r="C1062" s="134"/>
      <c r="D1062" s="136">
        <f t="shared" si="261"/>
        <v>0</v>
      </c>
      <c r="E1062" s="136">
        <f t="shared" si="261"/>
        <v>0</v>
      </c>
      <c r="F1062" s="53">
        <f t="shared" si="262"/>
        <v>0</v>
      </c>
      <c r="G1062" s="53">
        <f t="shared" si="262"/>
        <v>0</v>
      </c>
      <c r="H1062" s="53">
        <f t="shared" si="263"/>
        <v>0</v>
      </c>
      <c r="I1062" s="53">
        <f t="shared" si="264"/>
        <v>0</v>
      </c>
      <c r="J1062" s="53">
        <f t="shared" si="265"/>
        <v>0</v>
      </c>
      <c r="K1062" s="53">
        <f t="shared" si="266"/>
        <v>0</v>
      </c>
      <c r="L1062" s="53">
        <f t="shared" si="267"/>
        <v>0</v>
      </c>
      <c r="M1062" s="53">
        <f t="shared" ca="1" si="272"/>
        <v>-2.1983915171285819E-2</v>
      </c>
      <c r="N1062" s="53">
        <f t="shared" ca="1" si="268"/>
        <v>0</v>
      </c>
      <c r="O1062" s="137">
        <f t="shared" ca="1" si="269"/>
        <v>0</v>
      </c>
      <c r="P1062" s="53">
        <f t="shared" ca="1" si="270"/>
        <v>0</v>
      </c>
      <c r="Q1062" s="53">
        <f t="shared" ca="1" si="271"/>
        <v>0</v>
      </c>
      <c r="R1062" s="12">
        <f t="shared" ca="1" si="273"/>
        <v>2.1983915171285819E-2</v>
      </c>
    </row>
    <row r="1063" spans="3:18">
      <c r="C1063" s="134"/>
      <c r="D1063" s="136">
        <f t="shared" si="261"/>
        <v>0</v>
      </c>
      <c r="E1063" s="136">
        <f t="shared" si="261"/>
        <v>0</v>
      </c>
      <c r="F1063" s="53">
        <f t="shared" si="262"/>
        <v>0</v>
      </c>
      <c r="G1063" s="53">
        <f t="shared" si="262"/>
        <v>0</v>
      </c>
      <c r="H1063" s="53">
        <f t="shared" si="263"/>
        <v>0</v>
      </c>
      <c r="I1063" s="53">
        <f t="shared" si="264"/>
        <v>0</v>
      </c>
      <c r="J1063" s="53">
        <f t="shared" si="265"/>
        <v>0</v>
      </c>
      <c r="K1063" s="53">
        <f t="shared" si="266"/>
        <v>0</v>
      </c>
      <c r="L1063" s="53">
        <f t="shared" si="267"/>
        <v>0</v>
      </c>
      <c r="M1063" s="53">
        <f t="shared" ca="1" si="272"/>
        <v>-2.1983915171285819E-2</v>
      </c>
      <c r="N1063" s="53">
        <f t="shared" ca="1" si="268"/>
        <v>0</v>
      </c>
      <c r="O1063" s="137">
        <f t="shared" ca="1" si="269"/>
        <v>0</v>
      </c>
      <c r="P1063" s="53">
        <f t="shared" ca="1" si="270"/>
        <v>0</v>
      </c>
      <c r="Q1063" s="53">
        <f t="shared" ca="1" si="271"/>
        <v>0</v>
      </c>
      <c r="R1063" s="12">
        <f t="shared" ca="1" si="273"/>
        <v>2.1983915171285819E-2</v>
      </c>
    </row>
    <row r="1064" spans="3:18">
      <c r="C1064" s="134"/>
      <c r="D1064" s="136">
        <f t="shared" si="261"/>
        <v>0</v>
      </c>
      <c r="E1064" s="136">
        <f t="shared" si="261"/>
        <v>0</v>
      </c>
      <c r="F1064" s="53">
        <f t="shared" si="262"/>
        <v>0</v>
      </c>
      <c r="G1064" s="53">
        <f t="shared" si="262"/>
        <v>0</v>
      </c>
      <c r="H1064" s="53">
        <f t="shared" si="263"/>
        <v>0</v>
      </c>
      <c r="I1064" s="53">
        <f t="shared" si="264"/>
        <v>0</v>
      </c>
      <c r="J1064" s="53">
        <f t="shared" si="265"/>
        <v>0</v>
      </c>
      <c r="K1064" s="53">
        <f t="shared" si="266"/>
        <v>0</v>
      </c>
      <c r="L1064" s="53">
        <f t="shared" si="267"/>
        <v>0</v>
      </c>
      <c r="M1064" s="53">
        <f t="shared" ca="1" si="272"/>
        <v>-2.1983915171285819E-2</v>
      </c>
      <c r="N1064" s="53">
        <f t="shared" ca="1" si="268"/>
        <v>0</v>
      </c>
      <c r="O1064" s="137">
        <f t="shared" ca="1" si="269"/>
        <v>0</v>
      </c>
      <c r="P1064" s="53">
        <f t="shared" ca="1" si="270"/>
        <v>0</v>
      </c>
      <c r="Q1064" s="53">
        <f t="shared" ca="1" si="271"/>
        <v>0</v>
      </c>
      <c r="R1064" s="12">
        <f t="shared" ca="1" si="273"/>
        <v>2.1983915171285819E-2</v>
      </c>
    </row>
    <row r="1065" spans="3:18">
      <c r="C1065" s="134"/>
      <c r="D1065" s="136">
        <f t="shared" si="261"/>
        <v>0</v>
      </c>
      <c r="E1065" s="136">
        <f t="shared" si="261"/>
        <v>0</v>
      </c>
      <c r="F1065" s="53">
        <f t="shared" si="262"/>
        <v>0</v>
      </c>
      <c r="G1065" s="53">
        <f t="shared" si="262"/>
        <v>0</v>
      </c>
      <c r="H1065" s="53">
        <f t="shared" si="263"/>
        <v>0</v>
      </c>
      <c r="I1065" s="53">
        <f t="shared" si="264"/>
        <v>0</v>
      </c>
      <c r="J1065" s="53">
        <f t="shared" si="265"/>
        <v>0</v>
      </c>
      <c r="K1065" s="53">
        <f t="shared" si="266"/>
        <v>0</v>
      </c>
      <c r="L1065" s="53">
        <f t="shared" si="267"/>
        <v>0</v>
      </c>
      <c r="M1065" s="53">
        <f t="shared" ca="1" si="272"/>
        <v>-2.1983915171285819E-2</v>
      </c>
      <c r="N1065" s="53">
        <f t="shared" ca="1" si="268"/>
        <v>0</v>
      </c>
      <c r="O1065" s="137">
        <f t="shared" ca="1" si="269"/>
        <v>0</v>
      </c>
      <c r="P1065" s="53">
        <f t="shared" ca="1" si="270"/>
        <v>0</v>
      </c>
      <c r="Q1065" s="53">
        <f t="shared" ca="1" si="271"/>
        <v>0</v>
      </c>
      <c r="R1065" s="12">
        <f t="shared" ca="1" si="273"/>
        <v>2.1983915171285819E-2</v>
      </c>
    </row>
    <row r="1066" spans="3:18">
      <c r="C1066" s="134"/>
      <c r="D1066" s="136">
        <f t="shared" si="261"/>
        <v>0</v>
      </c>
      <c r="E1066" s="136">
        <f t="shared" si="261"/>
        <v>0</v>
      </c>
      <c r="F1066" s="53">
        <f t="shared" si="262"/>
        <v>0</v>
      </c>
      <c r="G1066" s="53">
        <f t="shared" si="262"/>
        <v>0</v>
      </c>
      <c r="H1066" s="53">
        <f t="shared" si="263"/>
        <v>0</v>
      </c>
      <c r="I1066" s="53">
        <f t="shared" si="264"/>
        <v>0</v>
      </c>
      <c r="J1066" s="53">
        <f t="shared" si="265"/>
        <v>0</v>
      </c>
      <c r="K1066" s="53">
        <f t="shared" si="266"/>
        <v>0</v>
      </c>
      <c r="L1066" s="53">
        <f t="shared" si="267"/>
        <v>0</v>
      </c>
      <c r="M1066" s="53">
        <f t="shared" ca="1" si="272"/>
        <v>-2.1983915171285819E-2</v>
      </c>
      <c r="N1066" s="53">
        <f t="shared" ca="1" si="268"/>
        <v>0</v>
      </c>
      <c r="O1066" s="137">
        <f t="shared" ca="1" si="269"/>
        <v>0</v>
      </c>
      <c r="P1066" s="53">
        <f t="shared" ca="1" si="270"/>
        <v>0</v>
      </c>
      <c r="Q1066" s="53">
        <f t="shared" ca="1" si="271"/>
        <v>0</v>
      </c>
      <c r="R1066" s="12">
        <f t="shared" ca="1" si="273"/>
        <v>2.1983915171285819E-2</v>
      </c>
    </row>
    <row r="1067" spans="3:18">
      <c r="C1067" s="134"/>
      <c r="D1067" s="136">
        <f t="shared" si="261"/>
        <v>0</v>
      </c>
      <c r="E1067" s="136">
        <f t="shared" si="261"/>
        <v>0</v>
      </c>
      <c r="F1067" s="53">
        <f t="shared" si="262"/>
        <v>0</v>
      </c>
      <c r="G1067" s="53">
        <f t="shared" si="262"/>
        <v>0</v>
      </c>
      <c r="H1067" s="53">
        <f t="shared" si="263"/>
        <v>0</v>
      </c>
      <c r="I1067" s="53">
        <f t="shared" si="264"/>
        <v>0</v>
      </c>
      <c r="J1067" s="53">
        <f t="shared" si="265"/>
        <v>0</v>
      </c>
      <c r="K1067" s="53">
        <f t="shared" si="266"/>
        <v>0</v>
      </c>
      <c r="L1067" s="53">
        <f t="shared" si="267"/>
        <v>0</v>
      </c>
      <c r="M1067" s="53">
        <f t="shared" ca="1" si="272"/>
        <v>-2.1983915171285819E-2</v>
      </c>
      <c r="N1067" s="53">
        <f t="shared" ca="1" si="268"/>
        <v>0</v>
      </c>
      <c r="O1067" s="137">
        <f t="shared" ca="1" si="269"/>
        <v>0</v>
      </c>
      <c r="P1067" s="53">
        <f t="shared" ca="1" si="270"/>
        <v>0</v>
      </c>
      <c r="Q1067" s="53">
        <f t="shared" ca="1" si="271"/>
        <v>0</v>
      </c>
      <c r="R1067" s="12">
        <f t="shared" ca="1" si="273"/>
        <v>2.1983915171285819E-2</v>
      </c>
    </row>
    <row r="1068" spans="3:18">
      <c r="C1068" s="134"/>
      <c r="D1068" s="136">
        <f t="shared" si="261"/>
        <v>0</v>
      </c>
      <c r="E1068" s="136">
        <f t="shared" si="261"/>
        <v>0</v>
      </c>
      <c r="F1068" s="53">
        <f t="shared" si="262"/>
        <v>0</v>
      </c>
      <c r="G1068" s="53">
        <f t="shared" si="262"/>
        <v>0</v>
      </c>
      <c r="H1068" s="53">
        <f t="shared" si="263"/>
        <v>0</v>
      </c>
      <c r="I1068" s="53">
        <f t="shared" si="264"/>
        <v>0</v>
      </c>
      <c r="J1068" s="53">
        <f t="shared" si="265"/>
        <v>0</v>
      </c>
      <c r="K1068" s="53">
        <f t="shared" si="266"/>
        <v>0</v>
      </c>
      <c r="L1068" s="53">
        <f t="shared" si="267"/>
        <v>0</v>
      </c>
      <c r="M1068" s="53">
        <f t="shared" ca="1" si="272"/>
        <v>-2.1983915171285819E-2</v>
      </c>
      <c r="N1068" s="53">
        <f t="shared" ca="1" si="268"/>
        <v>0</v>
      </c>
      <c r="O1068" s="137">
        <f t="shared" ca="1" si="269"/>
        <v>0</v>
      </c>
      <c r="P1068" s="53">
        <f t="shared" ca="1" si="270"/>
        <v>0</v>
      </c>
      <c r="Q1068" s="53">
        <f t="shared" ca="1" si="271"/>
        <v>0</v>
      </c>
      <c r="R1068" s="12">
        <f t="shared" ca="1" si="273"/>
        <v>2.1983915171285819E-2</v>
      </c>
    </row>
    <row r="1069" spans="3:18">
      <c r="C1069" s="134"/>
      <c r="D1069" s="136">
        <f t="shared" si="261"/>
        <v>0</v>
      </c>
      <c r="E1069" s="136">
        <f t="shared" si="261"/>
        <v>0</v>
      </c>
      <c r="F1069" s="53">
        <f t="shared" si="262"/>
        <v>0</v>
      </c>
      <c r="G1069" s="53">
        <f t="shared" si="262"/>
        <v>0</v>
      </c>
      <c r="H1069" s="53">
        <f t="shared" si="263"/>
        <v>0</v>
      </c>
      <c r="I1069" s="53">
        <f t="shared" si="264"/>
        <v>0</v>
      </c>
      <c r="J1069" s="53">
        <f t="shared" si="265"/>
        <v>0</v>
      </c>
      <c r="K1069" s="53">
        <f t="shared" si="266"/>
        <v>0</v>
      </c>
      <c r="L1069" s="53">
        <f t="shared" si="267"/>
        <v>0</v>
      </c>
      <c r="M1069" s="53">
        <f t="shared" ca="1" si="272"/>
        <v>-2.1983915171285819E-2</v>
      </c>
      <c r="N1069" s="53">
        <f t="shared" ca="1" si="268"/>
        <v>0</v>
      </c>
      <c r="O1069" s="137">
        <f t="shared" ca="1" si="269"/>
        <v>0</v>
      </c>
      <c r="P1069" s="53">
        <f t="shared" ca="1" si="270"/>
        <v>0</v>
      </c>
      <c r="Q1069" s="53">
        <f t="shared" ca="1" si="271"/>
        <v>0</v>
      </c>
      <c r="R1069" s="12">
        <f t="shared" ca="1" si="273"/>
        <v>2.1983915171285819E-2</v>
      </c>
    </row>
    <row r="1070" spans="3:18">
      <c r="C1070" s="134"/>
      <c r="D1070" s="136">
        <f t="shared" si="261"/>
        <v>0</v>
      </c>
      <c r="E1070" s="136">
        <f t="shared" si="261"/>
        <v>0</v>
      </c>
      <c r="F1070" s="53">
        <f t="shared" si="262"/>
        <v>0</v>
      </c>
      <c r="G1070" s="53">
        <f t="shared" si="262"/>
        <v>0</v>
      </c>
      <c r="H1070" s="53">
        <f t="shared" si="263"/>
        <v>0</v>
      </c>
      <c r="I1070" s="53">
        <f t="shared" si="264"/>
        <v>0</v>
      </c>
      <c r="J1070" s="53">
        <f t="shared" si="265"/>
        <v>0</v>
      </c>
      <c r="K1070" s="53">
        <f t="shared" si="266"/>
        <v>0</v>
      </c>
      <c r="L1070" s="53">
        <f t="shared" si="267"/>
        <v>0</v>
      </c>
      <c r="M1070" s="53">
        <f t="shared" ca="1" si="272"/>
        <v>-2.1983915171285819E-2</v>
      </c>
      <c r="N1070" s="53">
        <f t="shared" ca="1" si="268"/>
        <v>0</v>
      </c>
      <c r="O1070" s="137">
        <f t="shared" ca="1" si="269"/>
        <v>0</v>
      </c>
      <c r="P1070" s="53">
        <f t="shared" ca="1" si="270"/>
        <v>0</v>
      </c>
      <c r="Q1070" s="53">
        <f t="shared" ca="1" si="271"/>
        <v>0</v>
      </c>
      <c r="R1070" s="12">
        <f t="shared" ca="1" si="273"/>
        <v>2.1983915171285819E-2</v>
      </c>
    </row>
    <row r="1071" spans="3:18">
      <c r="C1071" s="134"/>
      <c r="D1071" s="136">
        <f t="shared" si="261"/>
        <v>0</v>
      </c>
      <c r="E1071" s="136">
        <f t="shared" si="261"/>
        <v>0</v>
      </c>
      <c r="F1071" s="53">
        <f t="shared" si="262"/>
        <v>0</v>
      </c>
      <c r="G1071" s="53">
        <f t="shared" si="262"/>
        <v>0</v>
      </c>
      <c r="H1071" s="53">
        <f t="shared" si="263"/>
        <v>0</v>
      </c>
      <c r="I1071" s="53">
        <f t="shared" si="264"/>
        <v>0</v>
      </c>
      <c r="J1071" s="53">
        <f t="shared" si="265"/>
        <v>0</v>
      </c>
      <c r="K1071" s="53">
        <f t="shared" si="266"/>
        <v>0</v>
      </c>
      <c r="L1071" s="53">
        <f t="shared" si="267"/>
        <v>0</v>
      </c>
      <c r="M1071" s="53">
        <f t="shared" ca="1" si="272"/>
        <v>-2.1983915171285819E-2</v>
      </c>
      <c r="N1071" s="53">
        <f t="shared" ca="1" si="268"/>
        <v>0</v>
      </c>
      <c r="O1071" s="137">
        <f t="shared" ca="1" si="269"/>
        <v>0</v>
      </c>
      <c r="P1071" s="53">
        <f t="shared" ca="1" si="270"/>
        <v>0</v>
      </c>
      <c r="Q1071" s="53">
        <f t="shared" ca="1" si="271"/>
        <v>0</v>
      </c>
      <c r="R1071" s="12">
        <f t="shared" ca="1" si="273"/>
        <v>2.1983915171285819E-2</v>
      </c>
    </row>
    <row r="1072" spans="3:18">
      <c r="C1072" s="134"/>
      <c r="D1072" s="136">
        <f t="shared" si="261"/>
        <v>0</v>
      </c>
      <c r="E1072" s="136">
        <f t="shared" si="261"/>
        <v>0</v>
      </c>
      <c r="F1072" s="53">
        <f t="shared" si="262"/>
        <v>0</v>
      </c>
      <c r="G1072" s="53">
        <f t="shared" si="262"/>
        <v>0</v>
      </c>
      <c r="H1072" s="53">
        <f t="shared" si="263"/>
        <v>0</v>
      </c>
      <c r="I1072" s="53">
        <f t="shared" si="264"/>
        <v>0</v>
      </c>
      <c r="J1072" s="53">
        <f t="shared" si="265"/>
        <v>0</v>
      </c>
      <c r="K1072" s="53">
        <f t="shared" si="266"/>
        <v>0</v>
      </c>
      <c r="L1072" s="53">
        <f t="shared" si="267"/>
        <v>0</v>
      </c>
      <c r="M1072" s="53">
        <f t="shared" ca="1" si="272"/>
        <v>-2.1983915171285819E-2</v>
      </c>
      <c r="N1072" s="53">
        <f t="shared" ca="1" si="268"/>
        <v>0</v>
      </c>
      <c r="O1072" s="137">
        <f t="shared" ca="1" si="269"/>
        <v>0</v>
      </c>
      <c r="P1072" s="53">
        <f t="shared" ca="1" si="270"/>
        <v>0</v>
      </c>
      <c r="Q1072" s="53">
        <f t="shared" ca="1" si="271"/>
        <v>0</v>
      </c>
      <c r="R1072" s="12">
        <f t="shared" ca="1" si="273"/>
        <v>2.1983915171285819E-2</v>
      </c>
    </row>
    <row r="1073" spans="3:18">
      <c r="C1073" s="134"/>
      <c r="D1073" s="136">
        <f t="shared" si="261"/>
        <v>0</v>
      </c>
      <c r="E1073" s="136">
        <f t="shared" si="261"/>
        <v>0</v>
      </c>
      <c r="F1073" s="53">
        <f t="shared" si="262"/>
        <v>0</v>
      </c>
      <c r="G1073" s="53">
        <f t="shared" si="262"/>
        <v>0</v>
      </c>
      <c r="H1073" s="53">
        <f t="shared" si="263"/>
        <v>0</v>
      </c>
      <c r="I1073" s="53">
        <f t="shared" si="264"/>
        <v>0</v>
      </c>
      <c r="J1073" s="53">
        <f t="shared" si="265"/>
        <v>0</v>
      </c>
      <c r="K1073" s="53">
        <f t="shared" si="266"/>
        <v>0</v>
      </c>
      <c r="L1073" s="53">
        <f t="shared" si="267"/>
        <v>0</v>
      </c>
      <c r="M1073" s="53">
        <f t="shared" ca="1" si="272"/>
        <v>-2.1983915171285819E-2</v>
      </c>
      <c r="N1073" s="53">
        <f t="shared" ca="1" si="268"/>
        <v>0</v>
      </c>
      <c r="O1073" s="137">
        <f t="shared" ca="1" si="269"/>
        <v>0</v>
      </c>
      <c r="P1073" s="53">
        <f t="shared" ca="1" si="270"/>
        <v>0</v>
      </c>
      <c r="Q1073" s="53">
        <f t="shared" ca="1" si="271"/>
        <v>0</v>
      </c>
      <c r="R1073" s="12">
        <f t="shared" ca="1" si="273"/>
        <v>2.1983915171285819E-2</v>
      </c>
    </row>
    <row r="1074" spans="3:18">
      <c r="C1074" s="134"/>
      <c r="D1074" s="136">
        <f t="shared" si="261"/>
        <v>0</v>
      </c>
      <c r="E1074" s="136">
        <f t="shared" si="261"/>
        <v>0</v>
      </c>
      <c r="F1074" s="53">
        <f t="shared" si="262"/>
        <v>0</v>
      </c>
      <c r="G1074" s="53">
        <f t="shared" si="262"/>
        <v>0</v>
      </c>
      <c r="H1074" s="53">
        <f t="shared" si="263"/>
        <v>0</v>
      </c>
      <c r="I1074" s="53">
        <f t="shared" si="264"/>
        <v>0</v>
      </c>
      <c r="J1074" s="53">
        <f t="shared" si="265"/>
        <v>0</v>
      </c>
      <c r="K1074" s="53">
        <f t="shared" si="266"/>
        <v>0</v>
      </c>
      <c r="L1074" s="53">
        <f t="shared" si="267"/>
        <v>0</v>
      </c>
      <c r="M1074" s="53">
        <f t="shared" ca="1" si="272"/>
        <v>-2.1983915171285819E-2</v>
      </c>
      <c r="N1074" s="53">
        <f t="shared" ca="1" si="268"/>
        <v>0</v>
      </c>
      <c r="O1074" s="137">
        <f t="shared" ca="1" si="269"/>
        <v>0</v>
      </c>
      <c r="P1074" s="53">
        <f t="shared" ca="1" si="270"/>
        <v>0</v>
      </c>
      <c r="Q1074" s="53">
        <f t="shared" ca="1" si="271"/>
        <v>0</v>
      </c>
      <c r="R1074" s="12">
        <f t="shared" ca="1" si="273"/>
        <v>2.1983915171285819E-2</v>
      </c>
    </row>
    <row r="1075" spans="3:18">
      <c r="C1075" s="134"/>
      <c r="D1075" s="136">
        <f t="shared" si="261"/>
        <v>0</v>
      </c>
      <c r="E1075" s="136">
        <f t="shared" si="261"/>
        <v>0</v>
      </c>
      <c r="F1075" s="53">
        <f t="shared" si="262"/>
        <v>0</v>
      </c>
      <c r="G1075" s="53">
        <f t="shared" si="262"/>
        <v>0</v>
      </c>
      <c r="H1075" s="53">
        <f t="shared" si="263"/>
        <v>0</v>
      </c>
      <c r="I1075" s="53">
        <f t="shared" si="264"/>
        <v>0</v>
      </c>
      <c r="J1075" s="53">
        <f t="shared" si="265"/>
        <v>0</v>
      </c>
      <c r="K1075" s="53">
        <f t="shared" si="266"/>
        <v>0</v>
      </c>
      <c r="L1075" s="53">
        <f t="shared" si="267"/>
        <v>0</v>
      </c>
      <c r="M1075" s="53">
        <f t="shared" ca="1" si="272"/>
        <v>-2.1983915171285819E-2</v>
      </c>
      <c r="N1075" s="53">
        <f t="shared" ca="1" si="268"/>
        <v>0</v>
      </c>
      <c r="O1075" s="137">
        <f t="shared" ca="1" si="269"/>
        <v>0</v>
      </c>
      <c r="P1075" s="53">
        <f t="shared" ca="1" si="270"/>
        <v>0</v>
      </c>
      <c r="Q1075" s="53">
        <f t="shared" ca="1" si="271"/>
        <v>0</v>
      </c>
      <c r="R1075" s="12">
        <f t="shared" ca="1" si="273"/>
        <v>2.1983915171285819E-2</v>
      </c>
    </row>
    <row r="1076" spans="3:18">
      <c r="C1076" s="134"/>
      <c r="D1076" s="136">
        <f t="shared" si="261"/>
        <v>0</v>
      </c>
      <c r="E1076" s="136">
        <f t="shared" si="261"/>
        <v>0</v>
      </c>
      <c r="F1076" s="53">
        <f t="shared" si="262"/>
        <v>0</v>
      </c>
      <c r="G1076" s="53">
        <f t="shared" si="262"/>
        <v>0</v>
      </c>
      <c r="H1076" s="53">
        <f t="shared" si="263"/>
        <v>0</v>
      </c>
      <c r="I1076" s="53">
        <f t="shared" si="264"/>
        <v>0</v>
      </c>
      <c r="J1076" s="53">
        <f t="shared" si="265"/>
        <v>0</v>
      </c>
      <c r="K1076" s="53">
        <f t="shared" si="266"/>
        <v>0</v>
      </c>
      <c r="L1076" s="53">
        <f t="shared" si="267"/>
        <v>0</v>
      </c>
      <c r="M1076" s="53">
        <f t="shared" ca="1" si="272"/>
        <v>-2.1983915171285819E-2</v>
      </c>
      <c r="N1076" s="53">
        <f t="shared" ca="1" si="268"/>
        <v>0</v>
      </c>
      <c r="O1076" s="137">
        <f t="shared" ca="1" si="269"/>
        <v>0</v>
      </c>
      <c r="P1076" s="53">
        <f t="shared" ca="1" si="270"/>
        <v>0</v>
      </c>
      <c r="Q1076" s="53">
        <f t="shared" ca="1" si="271"/>
        <v>0</v>
      </c>
      <c r="R1076" s="12">
        <f t="shared" ca="1" si="273"/>
        <v>2.1983915171285819E-2</v>
      </c>
    </row>
    <row r="1077" spans="3:18">
      <c r="C1077" s="134"/>
      <c r="D1077" s="136">
        <f t="shared" si="261"/>
        <v>0</v>
      </c>
      <c r="E1077" s="136">
        <f t="shared" si="261"/>
        <v>0</v>
      </c>
      <c r="F1077" s="53">
        <f t="shared" si="262"/>
        <v>0</v>
      </c>
      <c r="G1077" s="53">
        <f t="shared" si="262"/>
        <v>0</v>
      </c>
      <c r="H1077" s="53">
        <f t="shared" si="263"/>
        <v>0</v>
      </c>
      <c r="I1077" s="53">
        <f t="shared" si="264"/>
        <v>0</v>
      </c>
      <c r="J1077" s="53">
        <f t="shared" si="265"/>
        <v>0</v>
      </c>
      <c r="K1077" s="53">
        <f t="shared" si="266"/>
        <v>0</v>
      </c>
      <c r="L1077" s="53">
        <f t="shared" si="267"/>
        <v>0</v>
      </c>
      <c r="M1077" s="53">
        <f t="shared" ca="1" si="272"/>
        <v>-2.1983915171285819E-2</v>
      </c>
      <c r="N1077" s="53">
        <f t="shared" ca="1" si="268"/>
        <v>0</v>
      </c>
      <c r="O1077" s="137">
        <f t="shared" ca="1" si="269"/>
        <v>0</v>
      </c>
      <c r="P1077" s="53">
        <f t="shared" ca="1" si="270"/>
        <v>0</v>
      </c>
      <c r="Q1077" s="53">
        <f t="shared" ca="1" si="271"/>
        <v>0</v>
      </c>
      <c r="R1077" s="12">
        <f t="shared" ca="1" si="273"/>
        <v>2.1983915171285819E-2</v>
      </c>
    </row>
    <row r="1078" spans="3:18">
      <c r="C1078" s="134"/>
      <c r="D1078" s="136">
        <f t="shared" si="261"/>
        <v>0</v>
      </c>
      <c r="E1078" s="136">
        <f t="shared" si="261"/>
        <v>0</v>
      </c>
      <c r="F1078" s="53">
        <f t="shared" si="262"/>
        <v>0</v>
      </c>
      <c r="G1078" s="53">
        <f t="shared" si="262"/>
        <v>0</v>
      </c>
      <c r="H1078" s="53">
        <f t="shared" si="263"/>
        <v>0</v>
      </c>
      <c r="I1078" s="53">
        <f t="shared" si="264"/>
        <v>0</v>
      </c>
      <c r="J1078" s="53">
        <f t="shared" si="265"/>
        <v>0</v>
      </c>
      <c r="K1078" s="53">
        <f t="shared" si="266"/>
        <v>0</v>
      </c>
      <c r="L1078" s="53">
        <f t="shared" si="267"/>
        <v>0</v>
      </c>
      <c r="M1078" s="53">
        <f t="shared" ca="1" si="272"/>
        <v>-2.1983915171285819E-2</v>
      </c>
      <c r="N1078" s="53">
        <f t="shared" ca="1" si="268"/>
        <v>0</v>
      </c>
      <c r="O1078" s="137">
        <f t="shared" ca="1" si="269"/>
        <v>0</v>
      </c>
      <c r="P1078" s="53">
        <f t="shared" ca="1" si="270"/>
        <v>0</v>
      </c>
      <c r="Q1078" s="53">
        <f t="shared" ca="1" si="271"/>
        <v>0</v>
      </c>
      <c r="R1078" s="12">
        <f t="shared" ca="1" si="273"/>
        <v>2.1983915171285819E-2</v>
      </c>
    </row>
    <row r="1079" spans="3:18">
      <c r="C1079" s="134"/>
      <c r="D1079" s="136">
        <f t="shared" si="261"/>
        <v>0</v>
      </c>
      <c r="E1079" s="136">
        <f t="shared" si="261"/>
        <v>0</v>
      </c>
      <c r="F1079" s="53">
        <f t="shared" si="262"/>
        <v>0</v>
      </c>
      <c r="G1079" s="53">
        <f t="shared" si="262"/>
        <v>0</v>
      </c>
      <c r="H1079" s="53">
        <f t="shared" si="263"/>
        <v>0</v>
      </c>
      <c r="I1079" s="53">
        <f t="shared" si="264"/>
        <v>0</v>
      </c>
      <c r="J1079" s="53">
        <f t="shared" si="265"/>
        <v>0</v>
      </c>
      <c r="K1079" s="53">
        <f t="shared" si="266"/>
        <v>0</v>
      </c>
      <c r="L1079" s="53">
        <f t="shared" si="267"/>
        <v>0</v>
      </c>
      <c r="M1079" s="53">
        <f t="shared" ca="1" si="272"/>
        <v>-2.1983915171285819E-2</v>
      </c>
      <c r="N1079" s="53">
        <f t="shared" ca="1" si="268"/>
        <v>0</v>
      </c>
      <c r="O1079" s="137">
        <f t="shared" ca="1" si="269"/>
        <v>0</v>
      </c>
      <c r="P1079" s="53">
        <f t="shared" ca="1" si="270"/>
        <v>0</v>
      </c>
      <c r="Q1079" s="53">
        <f t="shared" ca="1" si="271"/>
        <v>0</v>
      </c>
      <c r="R1079" s="12">
        <f t="shared" ca="1" si="273"/>
        <v>2.1983915171285819E-2</v>
      </c>
    </row>
    <row r="1080" spans="3:18">
      <c r="C1080" s="134"/>
      <c r="D1080" s="136">
        <f t="shared" si="261"/>
        <v>0</v>
      </c>
      <c r="E1080" s="136">
        <f t="shared" si="261"/>
        <v>0</v>
      </c>
      <c r="F1080" s="53">
        <f t="shared" si="262"/>
        <v>0</v>
      </c>
      <c r="G1080" s="53">
        <f t="shared" si="262"/>
        <v>0</v>
      </c>
      <c r="H1080" s="53">
        <f t="shared" si="263"/>
        <v>0</v>
      </c>
      <c r="I1080" s="53">
        <f t="shared" si="264"/>
        <v>0</v>
      </c>
      <c r="J1080" s="53">
        <f t="shared" si="265"/>
        <v>0</v>
      </c>
      <c r="K1080" s="53">
        <f t="shared" si="266"/>
        <v>0</v>
      </c>
      <c r="L1080" s="53">
        <f t="shared" si="267"/>
        <v>0</v>
      </c>
      <c r="M1080" s="53">
        <f t="shared" ca="1" si="272"/>
        <v>-2.1983915171285819E-2</v>
      </c>
      <c r="N1080" s="53">
        <f t="shared" ca="1" si="268"/>
        <v>0</v>
      </c>
      <c r="O1080" s="137">
        <f t="shared" ca="1" si="269"/>
        <v>0</v>
      </c>
      <c r="P1080" s="53">
        <f t="shared" ca="1" si="270"/>
        <v>0</v>
      </c>
      <c r="Q1080" s="53">
        <f t="shared" ca="1" si="271"/>
        <v>0</v>
      </c>
      <c r="R1080" s="12">
        <f t="shared" ca="1" si="273"/>
        <v>2.1983915171285819E-2</v>
      </c>
    </row>
    <row r="1081" spans="3:18">
      <c r="C1081" s="134"/>
      <c r="D1081" s="136">
        <f t="shared" si="261"/>
        <v>0</v>
      </c>
      <c r="E1081" s="136">
        <f t="shared" si="261"/>
        <v>0</v>
      </c>
      <c r="F1081" s="53">
        <f t="shared" si="262"/>
        <v>0</v>
      </c>
      <c r="G1081" s="53">
        <f t="shared" si="262"/>
        <v>0</v>
      </c>
      <c r="H1081" s="53">
        <f t="shared" si="263"/>
        <v>0</v>
      </c>
      <c r="I1081" s="53">
        <f t="shared" si="264"/>
        <v>0</v>
      </c>
      <c r="J1081" s="53">
        <f t="shared" si="265"/>
        <v>0</v>
      </c>
      <c r="K1081" s="53">
        <f t="shared" si="266"/>
        <v>0</v>
      </c>
      <c r="L1081" s="53">
        <f t="shared" si="267"/>
        <v>0</v>
      </c>
      <c r="M1081" s="53">
        <f t="shared" ca="1" si="272"/>
        <v>-2.1983915171285819E-2</v>
      </c>
      <c r="N1081" s="53">
        <f t="shared" ca="1" si="268"/>
        <v>0</v>
      </c>
      <c r="O1081" s="137">
        <f t="shared" ca="1" si="269"/>
        <v>0</v>
      </c>
      <c r="P1081" s="53">
        <f t="shared" ca="1" si="270"/>
        <v>0</v>
      </c>
      <c r="Q1081" s="53">
        <f t="shared" ca="1" si="271"/>
        <v>0</v>
      </c>
      <c r="R1081" s="12">
        <f t="shared" ca="1" si="273"/>
        <v>2.1983915171285819E-2</v>
      </c>
    </row>
    <row r="1082" spans="3:18">
      <c r="C1082" s="134"/>
      <c r="D1082" s="136">
        <f t="shared" si="261"/>
        <v>0</v>
      </c>
      <c r="E1082" s="136">
        <f t="shared" si="261"/>
        <v>0</v>
      </c>
      <c r="F1082" s="53">
        <f t="shared" si="262"/>
        <v>0</v>
      </c>
      <c r="G1082" s="53">
        <f t="shared" si="262"/>
        <v>0</v>
      </c>
      <c r="H1082" s="53">
        <f t="shared" si="263"/>
        <v>0</v>
      </c>
      <c r="I1082" s="53">
        <f t="shared" si="264"/>
        <v>0</v>
      </c>
      <c r="J1082" s="53">
        <f t="shared" si="265"/>
        <v>0</v>
      </c>
      <c r="K1082" s="53">
        <f t="shared" si="266"/>
        <v>0</v>
      </c>
      <c r="L1082" s="53">
        <f t="shared" si="267"/>
        <v>0</v>
      </c>
      <c r="M1082" s="53">
        <f t="shared" ca="1" si="272"/>
        <v>-2.1983915171285819E-2</v>
      </c>
      <c r="N1082" s="53">
        <f t="shared" ca="1" si="268"/>
        <v>0</v>
      </c>
      <c r="O1082" s="137">
        <f t="shared" ca="1" si="269"/>
        <v>0</v>
      </c>
      <c r="P1082" s="53">
        <f t="shared" ca="1" si="270"/>
        <v>0</v>
      </c>
      <c r="Q1082" s="53">
        <f t="shared" ca="1" si="271"/>
        <v>0</v>
      </c>
      <c r="R1082" s="12">
        <f t="shared" ca="1" si="273"/>
        <v>2.1983915171285819E-2</v>
      </c>
    </row>
    <row r="1083" spans="3:18">
      <c r="C1083" s="134"/>
      <c r="D1083" s="136">
        <f t="shared" si="261"/>
        <v>0</v>
      </c>
      <c r="E1083" s="136">
        <f t="shared" si="261"/>
        <v>0</v>
      </c>
      <c r="F1083" s="53">
        <f t="shared" si="262"/>
        <v>0</v>
      </c>
      <c r="G1083" s="53">
        <f t="shared" si="262"/>
        <v>0</v>
      </c>
      <c r="H1083" s="53">
        <f t="shared" si="263"/>
        <v>0</v>
      </c>
      <c r="I1083" s="53">
        <f t="shared" si="264"/>
        <v>0</v>
      </c>
      <c r="J1083" s="53">
        <f t="shared" si="265"/>
        <v>0</v>
      </c>
      <c r="K1083" s="53">
        <f t="shared" si="266"/>
        <v>0</v>
      </c>
      <c r="L1083" s="53">
        <f t="shared" si="267"/>
        <v>0</v>
      </c>
      <c r="M1083" s="53">
        <f t="shared" ca="1" si="272"/>
        <v>-2.1983915171285819E-2</v>
      </c>
      <c r="N1083" s="53">
        <f t="shared" ca="1" si="268"/>
        <v>0</v>
      </c>
      <c r="O1083" s="137">
        <f t="shared" ca="1" si="269"/>
        <v>0</v>
      </c>
      <c r="P1083" s="53">
        <f t="shared" ca="1" si="270"/>
        <v>0</v>
      </c>
      <c r="Q1083" s="53">
        <f t="shared" ca="1" si="271"/>
        <v>0</v>
      </c>
      <c r="R1083" s="12">
        <f t="shared" ca="1" si="273"/>
        <v>2.1983915171285819E-2</v>
      </c>
    </row>
    <row r="1084" spans="3:18">
      <c r="C1084" s="134"/>
      <c r="D1084" s="136">
        <f t="shared" si="261"/>
        <v>0</v>
      </c>
      <c r="E1084" s="136">
        <f t="shared" si="261"/>
        <v>0</v>
      </c>
      <c r="F1084" s="53">
        <f t="shared" si="262"/>
        <v>0</v>
      </c>
      <c r="G1084" s="53">
        <f t="shared" si="262"/>
        <v>0</v>
      </c>
      <c r="H1084" s="53">
        <f t="shared" si="263"/>
        <v>0</v>
      </c>
      <c r="I1084" s="53">
        <f t="shared" si="264"/>
        <v>0</v>
      </c>
      <c r="J1084" s="53">
        <f t="shared" si="265"/>
        <v>0</v>
      </c>
      <c r="K1084" s="53">
        <f t="shared" si="266"/>
        <v>0</v>
      </c>
      <c r="L1084" s="53">
        <f t="shared" si="267"/>
        <v>0</v>
      </c>
      <c r="M1084" s="53">
        <f t="shared" ca="1" si="272"/>
        <v>-2.1983915171285819E-2</v>
      </c>
      <c r="N1084" s="53">
        <f t="shared" ca="1" si="268"/>
        <v>0</v>
      </c>
      <c r="O1084" s="137">
        <f t="shared" ca="1" si="269"/>
        <v>0</v>
      </c>
      <c r="P1084" s="53">
        <f t="shared" ca="1" si="270"/>
        <v>0</v>
      </c>
      <c r="Q1084" s="53">
        <f t="shared" ca="1" si="271"/>
        <v>0</v>
      </c>
      <c r="R1084" s="12">
        <f t="shared" ca="1" si="273"/>
        <v>2.1983915171285819E-2</v>
      </c>
    </row>
    <row r="1085" spans="3:18">
      <c r="C1085" s="134"/>
      <c r="D1085" s="136">
        <f t="shared" si="261"/>
        <v>0</v>
      </c>
      <c r="E1085" s="136">
        <f t="shared" si="261"/>
        <v>0</v>
      </c>
      <c r="F1085" s="53">
        <f t="shared" si="262"/>
        <v>0</v>
      </c>
      <c r="G1085" s="53">
        <f t="shared" si="262"/>
        <v>0</v>
      </c>
      <c r="H1085" s="53">
        <f t="shared" si="263"/>
        <v>0</v>
      </c>
      <c r="I1085" s="53">
        <f t="shared" si="264"/>
        <v>0</v>
      </c>
      <c r="J1085" s="53">
        <f t="shared" si="265"/>
        <v>0</v>
      </c>
      <c r="K1085" s="53">
        <f t="shared" si="266"/>
        <v>0</v>
      </c>
      <c r="L1085" s="53">
        <f t="shared" si="267"/>
        <v>0</v>
      </c>
      <c r="M1085" s="53">
        <f t="shared" ca="1" si="272"/>
        <v>-2.1983915171285819E-2</v>
      </c>
      <c r="N1085" s="53">
        <f t="shared" ca="1" si="268"/>
        <v>0</v>
      </c>
      <c r="O1085" s="137">
        <f t="shared" ca="1" si="269"/>
        <v>0</v>
      </c>
      <c r="P1085" s="53">
        <f t="shared" ca="1" si="270"/>
        <v>0</v>
      </c>
      <c r="Q1085" s="53">
        <f t="shared" ca="1" si="271"/>
        <v>0</v>
      </c>
      <c r="R1085" s="12">
        <f t="shared" ca="1" si="273"/>
        <v>2.1983915171285819E-2</v>
      </c>
    </row>
    <row r="1086" spans="3:18">
      <c r="C1086" s="134"/>
      <c r="D1086" s="136">
        <f t="shared" si="261"/>
        <v>0</v>
      </c>
      <c r="E1086" s="136">
        <f t="shared" si="261"/>
        <v>0</v>
      </c>
      <c r="F1086" s="53">
        <f t="shared" si="262"/>
        <v>0</v>
      </c>
      <c r="G1086" s="53">
        <f t="shared" si="262"/>
        <v>0</v>
      </c>
      <c r="H1086" s="53">
        <f t="shared" si="263"/>
        <v>0</v>
      </c>
      <c r="I1086" s="53">
        <f t="shared" si="264"/>
        <v>0</v>
      </c>
      <c r="J1086" s="53">
        <f t="shared" si="265"/>
        <v>0</v>
      </c>
      <c r="K1086" s="53">
        <f t="shared" si="266"/>
        <v>0</v>
      </c>
      <c r="L1086" s="53">
        <f t="shared" si="267"/>
        <v>0</v>
      </c>
      <c r="M1086" s="53">
        <f t="shared" ca="1" si="272"/>
        <v>-2.1983915171285819E-2</v>
      </c>
      <c r="N1086" s="53">
        <f t="shared" ca="1" si="268"/>
        <v>0</v>
      </c>
      <c r="O1086" s="137">
        <f t="shared" ca="1" si="269"/>
        <v>0</v>
      </c>
      <c r="P1086" s="53">
        <f t="shared" ca="1" si="270"/>
        <v>0</v>
      </c>
      <c r="Q1086" s="53">
        <f t="shared" ca="1" si="271"/>
        <v>0</v>
      </c>
      <c r="R1086" s="12">
        <f t="shared" ca="1" si="273"/>
        <v>2.1983915171285819E-2</v>
      </c>
    </row>
    <row r="1087" spans="3:18">
      <c r="C1087" s="134"/>
      <c r="D1087" s="136">
        <f t="shared" si="261"/>
        <v>0</v>
      </c>
      <c r="E1087" s="136">
        <f t="shared" si="261"/>
        <v>0</v>
      </c>
      <c r="F1087" s="53">
        <f t="shared" si="262"/>
        <v>0</v>
      </c>
      <c r="G1087" s="53">
        <f t="shared" si="262"/>
        <v>0</v>
      </c>
      <c r="H1087" s="53">
        <f t="shared" si="263"/>
        <v>0</v>
      </c>
      <c r="I1087" s="53">
        <f t="shared" si="264"/>
        <v>0</v>
      </c>
      <c r="J1087" s="53">
        <f t="shared" si="265"/>
        <v>0</v>
      </c>
      <c r="K1087" s="53">
        <f t="shared" si="266"/>
        <v>0</v>
      </c>
      <c r="L1087" s="53">
        <f t="shared" si="267"/>
        <v>0</v>
      </c>
      <c r="M1087" s="53">
        <f t="shared" ca="1" si="272"/>
        <v>-2.1983915171285819E-2</v>
      </c>
      <c r="N1087" s="53">
        <f t="shared" ca="1" si="268"/>
        <v>0</v>
      </c>
      <c r="O1087" s="137">
        <f t="shared" ca="1" si="269"/>
        <v>0</v>
      </c>
      <c r="P1087" s="53">
        <f t="shared" ca="1" si="270"/>
        <v>0</v>
      </c>
      <c r="Q1087" s="53">
        <f t="shared" ca="1" si="271"/>
        <v>0</v>
      </c>
      <c r="R1087" s="12">
        <f t="shared" ca="1" si="273"/>
        <v>2.1983915171285819E-2</v>
      </c>
    </row>
    <row r="1088" spans="3:18">
      <c r="C1088" s="134"/>
      <c r="D1088" s="136">
        <f t="shared" si="261"/>
        <v>0</v>
      </c>
      <c r="E1088" s="136">
        <f t="shared" si="261"/>
        <v>0</v>
      </c>
      <c r="F1088" s="53">
        <f t="shared" si="262"/>
        <v>0</v>
      </c>
      <c r="G1088" s="53">
        <f t="shared" si="262"/>
        <v>0</v>
      </c>
      <c r="H1088" s="53">
        <f t="shared" si="263"/>
        <v>0</v>
      </c>
      <c r="I1088" s="53">
        <f t="shared" si="264"/>
        <v>0</v>
      </c>
      <c r="J1088" s="53">
        <f t="shared" si="265"/>
        <v>0</v>
      </c>
      <c r="K1088" s="53">
        <f t="shared" si="266"/>
        <v>0</v>
      </c>
      <c r="L1088" s="53">
        <f t="shared" si="267"/>
        <v>0</v>
      </c>
      <c r="M1088" s="53">
        <f t="shared" ca="1" si="272"/>
        <v>-2.1983915171285819E-2</v>
      </c>
      <c r="N1088" s="53">
        <f t="shared" ca="1" si="268"/>
        <v>0</v>
      </c>
      <c r="O1088" s="137">
        <f t="shared" ca="1" si="269"/>
        <v>0</v>
      </c>
      <c r="P1088" s="53">
        <f t="shared" ca="1" si="270"/>
        <v>0</v>
      </c>
      <c r="Q1088" s="53">
        <f t="shared" ca="1" si="271"/>
        <v>0</v>
      </c>
      <c r="R1088" s="12">
        <f t="shared" ca="1" si="273"/>
        <v>2.1983915171285819E-2</v>
      </c>
    </row>
    <row r="1089" spans="3:18">
      <c r="C1089" s="134"/>
      <c r="D1089" s="136">
        <f t="shared" si="261"/>
        <v>0</v>
      </c>
      <c r="E1089" s="136">
        <f t="shared" si="261"/>
        <v>0</v>
      </c>
      <c r="F1089" s="53">
        <f t="shared" si="262"/>
        <v>0</v>
      </c>
      <c r="G1089" s="53">
        <f t="shared" si="262"/>
        <v>0</v>
      </c>
      <c r="H1089" s="53">
        <f t="shared" si="263"/>
        <v>0</v>
      </c>
      <c r="I1089" s="53">
        <f t="shared" si="264"/>
        <v>0</v>
      </c>
      <c r="J1089" s="53">
        <f t="shared" si="265"/>
        <v>0</v>
      </c>
      <c r="K1089" s="53">
        <f t="shared" si="266"/>
        <v>0</v>
      </c>
      <c r="L1089" s="53">
        <f t="shared" si="267"/>
        <v>0</v>
      </c>
      <c r="M1089" s="53">
        <f t="shared" ca="1" si="272"/>
        <v>-2.1983915171285819E-2</v>
      </c>
      <c r="N1089" s="53">
        <f t="shared" ca="1" si="268"/>
        <v>0</v>
      </c>
      <c r="O1089" s="137">
        <f t="shared" ca="1" si="269"/>
        <v>0</v>
      </c>
      <c r="P1089" s="53">
        <f t="shared" ca="1" si="270"/>
        <v>0</v>
      </c>
      <c r="Q1089" s="53">
        <f t="shared" ca="1" si="271"/>
        <v>0</v>
      </c>
      <c r="R1089" s="12">
        <f t="shared" ca="1" si="273"/>
        <v>2.1983915171285819E-2</v>
      </c>
    </row>
    <row r="1090" spans="3:18">
      <c r="C1090" s="134"/>
      <c r="D1090" s="136">
        <f t="shared" si="261"/>
        <v>0</v>
      </c>
      <c r="E1090" s="136">
        <f t="shared" si="261"/>
        <v>0</v>
      </c>
      <c r="F1090" s="53">
        <f t="shared" si="262"/>
        <v>0</v>
      </c>
      <c r="G1090" s="53">
        <f t="shared" si="262"/>
        <v>0</v>
      </c>
      <c r="H1090" s="53">
        <f t="shared" si="263"/>
        <v>0</v>
      </c>
      <c r="I1090" s="53">
        <f t="shared" si="264"/>
        <v>0</v>
      </c>
      <c r="J1090" s="53">
        <f t="shared" si="265"/>
        <v>0</v>
      </c>
      <c r="K1090" s="53">
        <f t="shared" si="266"/>
        <v>0</v>
      </c>
      <c r="L1090" s="53">
        <f t="shared" si="267"/>
        <v>0</v>
      </c>
      <c r="M1090" s="53">
        <f t="shared" ca="1" si="272"/>
        <v>-2.1983915171285819E-2</v>
      </c>
      <c r="N1090" s="53">
        <f t="shared" ca="1" si="268"/>
        <v>0</v>
      </c>
      <c r="O1090" s="137">
        <f t="shared" ca="1" si="269"/>
        <v>0</v>
      </c>
      <c r="P1090" s="53">
        <f t="shared" ca="1" si="270"/>
        <v>0</v>
      </c>
      <c r="Q1090" s="53">
        <f t="shared" ca="1" si="271"/>
        <v>0</v>
      </c>
      <c r="R1090" s="12">
        <f t="shared" ca="1" si="273"/>
        <v>2.1983915171285819E-2</v>
      </c>
    </row>
    <row r="1091" spans="3:18">
      <c r="C1091" s="134"/>
      <c r="D1091" s="136">
        <f t="shared" si="261"/>
        <v>0</v>
      </c>
      <c r="E1091" s="136">
        <f t="shared" si="261"/>
        <v>0</v>
      </c>
      <c r="F1091" s="53">
        <f t="shared" si="262"/>
        <v>0</v>
      </c>
      <c r="G1091" s="53">
        <f t="shared" si="262"/>
        <v>0</v>
      </c>
      <c r="H1091" s="53">
        <f t="shared" si="263"/>
        <v>0</v>
      </c>
      <c r="I1091" s="53">
        <f t="shared" si="264"/>
        <v>0</v>
      </c>
      <c r="J1091" s="53">
        <f t="shared" si="265"/>
        <v>0</v>
      </c>
      <c r="K1091" s="53">
        <f t="shared" si="266"/>
        <v>0</v>
      </c>
      <c r="L1091" s="53">
        <f t="shared" si="267"/>
        <v>0</v>
      </c>
      <c r="M1091" s="53">
        <f t="shared" ca="1" si="272"/>
        <v>-2.1983915171285819E-2</v>
      </c>
      <c r="N1091" s="53">
        <f t="shared" ca="1" si="268"/>
        <v>0</v>
      </c>
      <c r="O1091" s="137">
        <f t="shared" ca="1" si="269"/>
        <v>0</v>
      </c>
      <c r="P1091" s="53">
        <f t="shared" ca="1" si="270"/>
        <v>0</v>
      </c>
      <c r="Q1091" s="53">
        <f t="shared" ca="1" si="271"/>
        <v>0</v>
      </c>
      <c r="R1091" s="12">
        <f t="shared" ca="1" si="273"/>
        <v>2.1983915171285819E-2</v>
      </c>
    </row>
    <row r="1092" spans="3:18">
      <c r="C1092" s="134"/>
      <c r="D1092" s="136">
        <f t="shared" si="261"/>
        <v>0</v>
      </c>
      <c r="E1092" s="136">
        <f t="shared" si="261"/>
        <v>0</v>
      </c>
      <c r="F1092" s="53">
        <f t="shared" si="262"/>
        <v>0</v>
      </c>
      <c r="G1092" s="53">
        <f t="shared" si="262"/>
        <v>0</v>
      </c>
      <c r="H1092" s="53">
        <f t="shared" si="263"/>
        <v>0</v>
      </c>
      <c r="I1092" s="53">
        <f t="shared" si="264"/>
        <v>0</v>
      </c>
      <c r="J1092" s="53">
        <f t="shared" si="265"/>
        <v>0</v>
      </c>
      <c r="K1092" s="53">
        <f t="shared" si="266"/>
        <v>0</v>
      </c>
      <c r="L1092" s="53">
        <f t="shared" si="267"/>
        <v>0</v>
      </c>
      <c r="M1092" s="53">
        <f t="shared" ca="1" si="272"/>
        <v>-2.1983915171285819E-2</v>
      </c>
      <c r="N1092" s="53">
        <f t="shared" ca="1" si="268"/>
        <v>0</v>
      </c>
      <c r="O1092" s="137">
        <f t="shared" ca="1" si="269"/>
        <v>0</v>
      </c>
      <c r="P1092" s="53">
        <f t="shared" ca="1" si="270"/>
        <v>0</v>
      </c>
      <c r="Q1092" s="53">
        <f t="shared" ca="1" si="271"/>
        <v>0</v>
      </c>
      <c r="R1092" s="12">
        <f t="shared" ca="1" si="273"/>
        <v>2.1983915171285819E-2</v>
      </c>
    </row>
    <row r="1093" spans="3:18">
      <c r="C1093" s="134"/>
      <c r="D1093" s="136">
        <f t="shared" si="261"/>
        <v>0</v>
      </c>
      <c r="E1093" s="136">
        <f t="shared" si="261"/>
        <v>0</v>
      </c>
      <c r="F1093" s="53">
        <f t="shared" si="262"/>
        <v>0</v>
      </c>
      <c r="G1093" s="53">
        <f t="shared" si="262"/>
        <v>0</v>
      </c>
      <c r="H1093" s="53">
        <f t="shared" si="263"/>
        <v>0</v>
      </c>
      <c r="I1093" s="53">
        <f t="shared" si="264"/>
        <v>0</v>
      </c>
      <c r="J1093" s="53">
        <f t="shared" si="265"/>
        <v>0</v>
      </c>
      <c r="K1093" s="53">
        <f t="shared" si="266"/>
        <v>0</v>
      </c>
      <c r="L1093" s="53">
        <f t="shared" si="267"/>
        <v>0</v>
      </c>
      <c r="M1093" s="53">
        <f t="shared" ca="1" si="272"/>
        <v>-2.1983915171285819E-2</v>
      </c>
      <c r="N1093" s="53">
        <f t="shared" ca="1" si="268"/>
        <v>0</v>
      </c>
      <c r="O1093" s="137">
        <f t="shared" ca="1" si="269"/>
        <v>0</v>
      </c>
      <c r="P1093" s="53">
        <f t="shared" ca="1" si="270"/>
        <v>0</v>
      </c>
      <c r="Q1093" s="53">
        <f t="shared" ca="1" si="271"/>
        <v>0</v>
      </c>
      <c r="R1093" s="12">
        <f t="shared" ca="1" si="273"/>
        <v>2.1983915171285819E-2</v>
      </c>
    </row>
    <row r="1094" spans="3:18">
      <c r="C1094" s="134"/>
      <c r="D1094" s="136">
        <f t="shared" si="261"/>
        <v>0</v>
      </c>
      <c r="E1094" s="136">
        <f t="shared" si="261"/>
        <v>0</v>
      </c>
      <c r="F1094" s="53">
        <f t="shared" si="262"/>
        <v>0</v>
      </c>
      <c r="G1094" s="53">
        <f t="shared" si="262"/>
        <v>0</v>
      </c>
      <c r="H1094" s="53">
        <f t="shared" si="263"/>
        <v>0</v>
      </c>
      <c r="I1094" s="53">
        <f t="shared" si="264"/>
        <v>0</v>
      </c>
      <c r="J1094" s="53">
        <f t="shared" si="265"/>
        <v>0</v>
      </c>
      <c r="K1094" s="53">
        <f t="shared" si="266"/>
        <v>0</v>
      </c>
      <c r="L1094" s="53">
        <f t="shared" si="267"/>
        <v>0</v>
      </c>
      <c r="M1094" s="53">
        <f t="shared" ca="1" si="272"/>
        <v>-2.1983915171285819E-2</v>
      </c>
      <c r="N1094" s="53">
        <f t="shared" ca="1" si="268"/>
        <v>0</v>
      </c>
      <c r="O1094" s="137">
        <f t="shared" ca="1" si="269"/>
        <v>0</v>
      </c>
      <c r="P1094" s="53">
        <f t="shared" ca="1" si="270"/>
        <v>0</v>
      </c>
      <c r="Q1094" s="53">
        <f t="shared" ca="1" si="271"/>
        <v>0</v>
      </c>
      <c r="R1094" s="12">
        <f t="shared" ca="1" si="273"/>
        <v>2.1983915171285819E-2</v>
      </c>
    </row>
    <row r="1095" spans="3:18">
      <c r="C1095" s="134"/>
      <c r="D1095" s="136">
        <f t="shared" si="261"/>
        <v>0</v>
      </c>
      <c r="E1095" s="136">
        <f t="shared" si="261"/>
        <v>0</v>
      </c>
      <c r="F1095" s="53">
        <f t="shared" si="262"/>
        <v>0</v>
      </c>
      <c r="G1095" s="53">
        <f t="shared" si="262"/>
        <v>0</v>
      </c>
      <c r="H1095" s="53">
        <f t="shared" si="263"/>
        <v>0</v>
      </c>
      <c r="I1095" s="53">
        <f t="shared" si="264"/>
        <v>0</v>
      </c>
      <c r="J1095" s="53">
        <f t="shared" si="265"/>
        <v>0</v>
      </c>
      <c r="K1095" s="53">
        <f t="shared" si="266"/>
        <v>0</v>
      </c>
      <c r="L1095" s="53">
        <f t="shared" si="267"/>
        <v>0</v>
      </c>
      <c r="M1095" s="53">
        <f t="shared" ca="1" si="272"/>
        <v>-2.1983915171285819E-2</v>
      </c>
      <c r="N1095" s="53">
        <f t="shared" ca="1" si="268"/>
        <v>0</v>
      </c>
      <c r="O1095" s="137">
        <f t="shared" ca="1" si="269"/>
        <v>0</v>
      </c>
      <c r="P1095" s="53">
        <f t="shared" ca="1" si="270"/>
        <v>0</v>
      </c>
      <c r="Q1095" s="53">
        <f t="shared" ca="1" si="271"/>
        <v>0</v>
      </c>
      <c r="R1095" s="12">
        <f t="shared" ca="1" si="273"/>
        <v>2.1983915171285819E-2</v>
      </c>
    </row>
    <row r="1096" spans="3:18">
      <c r="C1096" s="134"/>
      <c r="D1096" s="136">
        <f t="shared" si="261"/>
        <v>0</v>
      </c>
      <c r="E1096" s="136">
        <f t="shared" si="261"/>
        <v>0</v>
      </c>
      <c r="F1096" s="53">
        <f t="shared" si="262"/>
        <v>0</v>
      </c>
      <c r="G1096" s="53">
        <f t="shared" si="262"/>
        <v>0</v>
      </c>
      <c r="H1096" s="53">
        <f t="shared" si="263"/>
        <v>0</v>
      </c>
      <c r="I1096" s="53">
        <f t="shared" si="264"/>
        <v>0</v>
      </c>
      <c r="J1096" s="53">
        <f t="shared" si="265"/>
        <v>0</v>
      </c>
      <c r="K1096" s="53">
        <f t="shared" si="266"/>
        <v>0</v>
      </c>
      <c r="L1096" s="53">
        <f t="shared" si="267"/>
        <v>0</v>
      </c>
      <c r="M1096" s="53">
        <f t="shared" ca="1" si="272"/>
        <v>-2.1983915171285819E-2</v>
      </c>
      <c r="N1096" s="53">
        <f t="shared" ca="1" si="268"/>
        <v>0</v>
      </c>
      <c r="O1096" s="137">
        <f t="shared" ca="1" si="269"/>
        <v>0</v>
      </c>
      <c r="P1096" s="53">
        <f t="shared" ca="1" si="270"/>
        <v>0</v>
      </c>
      <c r="Q1096" s="53">
        <f t="shared" ca="1" si="271"/>
        <v>0</v>
      </c>
      <c r="R1096" s="12">
        <f t="shared" ca="1" si="273"/>
        <v>2.1983915171285819E-2</v>
      </c>
    </row>
    <row r="1097" spans="3:18">
      <c r="C1097" s="134"/>
      <c r="D1097" s="136">
        <f t="shared" si="261"/>
        <v>0</v>
      </c>
      <c r="E1097" s="136">
        <f t="shared" si="261"/>
        <v>0</v>
      </c>
      <c r="F1097" s="53">
        <f t="shared" si="262"/>
        <v>0</v>
      </c>
      <c r="G1097" s="53">
        <f t="shared" si="262"/>
        <v>0</v>
      </c>
      <c r="H1097" s="53">
        <f t="shared" si="263"/>
        <v>0</v>
      </c>
      <c r="I1097" s="53">
        <f t="shared" si="264"/>
        <v>0</v>
      </c>
      <c r="J1097" s="53">
        <f t="shared" si="265"/>
        <v>0</v>
      </c>
      <c r="K1097" s="53">
        <f t="shared" si="266"/>
        <v>0</v>
      </c>
      <c r="L1097" s="53">
        <f t="shared" si="267"/>
        <v>0</v>
      </c>
      <c r="M1097" s="53">
        <f t="shared" ca="1" si="272"/>
        <v>-2.1983915171285819E-2</v>
      </c>
      <c r="N1097" s="53">
        <f t="shared" ca="1" si="268"/>
        <v>0</v>
      </c>
      <c r="O1097" s="137">
        <f t="shared" ca="1" si="269"/>
        <v>0</v>
      </c>
      <c r="P1097" s="53">
        <f t="shared" ca="1" si="270"/>
        <v>0</v>
      </c>
      <c r="Q1097" s="53">
        <f t="shared" ca="1" si="271"/>
        <v>0</v>
      </c>
      <c r="R1097" s="12">
        <f t="shared" ca="1" si="273"/>
        <v>2.1983915171285819E-2</v>
      </c>
    </row>
    <row r="1098" spans="3:18">
      <c r="C1098" s="134"/>
      <c r="D1098" s="136">
        <f t="shared" si="261"/>
        <v>0</v>
      </c>
      <c r="E1098" s="136">
        <f t="shared" si="261"/>
        <v>0</v>
      </c>
      <c r="F1098" s="53">
        <f t="shared" si="262"/>
        <v>0</v>
      </c>
      <c r="G1098" s="53">
        <f t="shared" si="262"/>
        <v>0</v>
      </c>
      <c r="H1098" s="53">
        <f t="shared" si="263"/>
        <v>0</v>
      </c>
      <c r="I1098" s="53">
        <f t="shared" si="264"/>
        <v>0</v>
      </c>
      <c r="J1098" s="53">
        <f t="shared" si="265"/>
        <v>0</v>
      </c>
      <c r="K1098" s="53">
        <f t="shared" si="266"/>
        <v>0</v>
      </c>
      <c r="L1098" s="53">
        <f t="shared" si="267"/>
        <v>0</v>
      </c>
      <c r="M1098" s="53">
        <f t="shared" ca="1" si="272"/>
        <v>-2.1983915171285819E-2</v>
      </c>
      <c r="N1098" s="53">
        <f t="shared" ca="1" si="268"/>
        <v>0</v>
      </c>
      <c r="O1098" s="137">
        <f t="shared" ca="1" si="269"/>
        <v>0</v>
      </c>
      <c r="P1098" s="53">
        <f t="shared" ca="1" si="270"/>
        <v>0</v>
      </c>
      <c r="Q1098" s="53">
        <f t="shared" ca="1" si="271"/>
        <v>0</v>
      </c>
      <c r="R1098" s="12">
        <f t="shared" ca="1" si="273"/>
        <v>2.1983915171285819E-2</v>
      </c>
    </row>
    <row r="1099" spans="3:18">
      <c r="C1099" s="134"/>
      <c r="D1099" s="136">
        <f t="shared" si="261"/>
        <v>0</v>
      </c>
      <c r="E1099" s="136">
        <f t="shared" si="261"/>
        <v>0</v>
      </c>
      <c r="F1099" s="53">
        <f t="shared" si="262"/>
        <v>0</v>
      </c>
      <c r="G1099" s="53">
        <f t="shared" si="262"/>
        <v>0</v>
      </c>
      <c r="H1099" s="53">
        <f t="shared" si="263"/>
        <v>0</v>
      </c>
      <c r="I1099" s="53">
        <f t="shared" si="264"/>
        <v>0</v>
      </c>
      <c r="J1099" s="53">
        <f t="shared" si="265"/>
        <v>0</v>
      </c>
      <c r="K1099" s="53">
        <f t="shared" si="266"/>
        <v>0</v>
      </c>
      <c r="L1099" s="53">
        <f t="shared" si="267"/>
        <v>0</v>
      </c>
      <c r="M1099" s="53">
        <f t="shared" ca="1" si="272"/>
        <v>-2.1983915171285819E-2</v>
      </c>
      <c r="N1099" s="53">
        <f t="shared" ca="1" si="268"/>
        <v>0</v>
      </c>
      <c r="O1099" s="137">
        <f t="shared" ca="1" si="269"/>
        <v>0</v>
      </c>
      <c r="P1099" s="53">
        <f t="shared" ca="1" si="270"/>
        <v>0</v>
      </c>
      <c r="Q1099" s="53">
        <f t="shared" ca="1" si="271"/>
        <v>0</v>
      </c>
      <c r="R1099" s="12">
        <f t="shared" ca="1" si="273"/>
        <v>2.1983915171285819E-2</v>
      </c>
    </row>
    <row r="1100" spans="3:18">
      <c r="C1100" s="134"/>
      <c r="D1100" s="136">
        <f t="shared" si="261"/>
        <v>0</v>
      </c>
      <c r="E1100" s="136">
        <f t="shared" si="261"/>
        <v>0</v>
      </c>
      <c r="F1100" s="53">
        <f t="shared" si="262"/>
        <v>0</v>
      </c>
      <c r="G1100" s="53">
        <f t="shared" si="262"/>
        <v>0</v>
      </c>
      <c r="H1100" s="53">
        <f t="shared" si="263"/>
        <v>0</v>
      </c>
      <c r="I1100" s="53">
        <f t="shared" si="264"/>
        <v>0</v>
      </c>
      <c r="J1100" s="53">
        <f t="shared" si="265"/>
        <v>0</v>
      </c>
      <c r="K1100" s="53">
        <f t="shared" si="266"/>
        <v>0</v>
      </c>
      <c r="L1100" s="53">
        <f t="shared" si="267"/>
        <v>0</v>
      </c>
      <c r="M1100" s="53">
        <f t="shared" ca="1" si="272"/>
        <v>-2.1983915171285819E-2</v>
      </c>
      <c r="N1100" s="53">
        <f t="shared" ca="1" si="268"/>
        <v>0</v>
      </c>
      <c r="O1100" s="137">
        <f t="shared" ca="1" si="269"/>
        <v>0</v>
      </c>
      <c r="P1100" s="53">
        <f t="shared" ca="1" si="270"/>
        <v>0</v>
      </c>
      <c r="Q1100" s="53">
        <f t="shared" ca="1" si="271"/>
        <v>0</v>
      </c>
      <c r="R1100" s="12">
        <f t="shared" ca="1" si="273"/>
        <v>2.1983915171285819E-2</v>
      </c>
    </row>
    <row r="1101" spans="3:18">
      <c r="C1101" s="134"/>
      <c r="D1101" s="136">
        <f t="shared" ref="D1101:E1164" si="274">A1101/A$18</f>
        <v>0</v>
      </c>
      <c r="E1101" s="136">
        <f t="shared" si="274"/>
        <v>0</v>
      </c>
      <c r="F1101" s="53">
        <f t="shared" ref="F1101:G1164" si="275">$C1101*D1101</f>
        <v>0</v>
      </c>
      <c r="G1101" s="53">
        <f t="shared" si="275"/>
        <v>0</v>
      </c>
      <c r="H1101" s="53">
        <f t="shared" si="263"/>
        <v>0</v>
      </c>
      <c r="I1101" s="53">
        <f t="shared" si="264"/>
        <v>0</v>
      </c>
      <c r="J1101" s="53">
        <f t="shared" si="265"/>
        <v>0</v>
      </c>
      <c r="K1101" s="53">
        <f t="shared" si="266"/>
        <v>0</v>
      </c>
      <c r="L1101" s="53">
        <f t="shared" si="267"/>
        <v>0</v>
      </c>
      <c r="M1101" s="53">
        <f t="shared" ca="1" si="272"/>
        <v>-2.1983915171285819E-2</v>
      </c>
      <c r="N1101" s="53">
        <f t="shared" ca="1" si="268"/>
        <v>0</v>
      </c>
      <c r="O1101" s="137">
        <f t="shared" ca="1" si="269"/>
        <v>0</v>
      </c>
      <c r="P1101" s="53">
        <f t="shared" ca="1" si="270"/>
        <v>0</v>
      </c>
      <c r="Q1101" s="53">
        <f t="shared" ca="1" si="271"/>
        <v>0</v>
      </c>
      <c r="R1101" s="12">
        <f t="shared" ca="1" si="273"/>
        <v>2.1983915171285819E-2</v>
      </c>
    </row>
    <row r="1102" spans="3:18">
      <c r="C1102" s="134"/>
      <c r="D1102" s="136">
        <f t="shared" si="274"/>
        <v>0</v>
      </c>
      <c r="E1102" s="136">
        <f t="shared" si="274"/>
        <v>0</v>
      </c>
      <c r="F1102" s="53">
        <f t="shared" si="275"/>
        <v>0</v>
      </c>
      <c r="G1102" s="53">
        <f t="shared" si="275"/>
        <v>0</v>
      </c>
      <c r="H1102" s="53">
        <f t="shared" ref="H1102:H1165" si="276">C1102*D1102*D1102</f>
        <v>0</v>
      </c>
      <c r="I1102" s="53">
        <f t="shared" ref="I1102:I1165" si="277">C1102*D1102*D1102*D1102</f>
        <v>0</v>
      </c>
      <c r="J1102" s="53">
        <f t="shared" ref="J1102:J1165" si="278">C1102*D1102*D1102*D1102*D1102</f>
        <v>0</v>
      </c>
      <c r="K1102" s="53">
        <f t="shared" ref="K1102:K1165" si="279">C1102*E1102*D1102</f>
        <v>0</v>
      </c>
      <c r="L1102" s="53">
        <f t="shared" ref="L1102:L1165" si="280">C1102*E1102*D1102*D1102</f>
        <v>0</v>
      </c>
      <c r="M1102" s="53">
        <f t="shared" ca="1" si="272"/>
        <v>-2.1983915171285819E-2</v>
      </c>
      <c r="N1102" s="53">
        <f t="shared" ref="N1102:N1165" ca="1" si="281">C1102*(M1102-E1102)^2</f>
        <v>0</v>
      </c>
      <c r="O1102" s="137">
        <f t="shared" ref="O1102:O1165" ca="1" si="282">(C1102*O$1-O$2*F1102+O$3*H1102)^2</f>
        <v>0</v>
      </c>
      <c r="P1102" s="53">
        <f t="shared" ref="P1102:P1165" ca="1" si="283">(-C1102*O$2+O$4*F1102-O$5*H1102)^2</f>
        <v>0</v>
      </c>
      <c r="Q1102" s="53">
        <f t="shared" ref="Q1102:Q1165" ca="1" si="284">+(C1102*O$3-F1102*O$5+H1102*O$6)^2</f>
        <v>0</v>
      </c>
      <c r="R1102" s="12">
        <f t="shared" ca="1" si="273"/>
        <v>2.1983915171285819E-2</v>
      </c>
    </row>
    <row r="1103" spans="3:18">
      <c r="C1103" s="134"/>
      <c r="D1103" s="136">
        <f t="shared" si="274"/>
        <v>0</v>
      </c>
      <c r="E1103" s="136">
        <f t="shared" si="274"/>
        <v>0</v>
      </c>
      <c r="F1103" s="53">
        <f t="shared" si="275"/>
        <v>0</v>
      </c>
      <c r="G1103" s="53">
        <f t="shared" si="275"/>
        <v>0</v>
      </c>
      <c r="H1103" s="53">
        <f t="shared" si="276"/>
        <v>0</v>
      </c>
      <c r="I1103" s="53">
        <f t="shared" si="277"/>
        <v>0</v>
      </c>
      <c r="J1103" s="53">
        <f t="shared" si="278"/>
        <v>0</v>
      </c>
      <c r="K1103" s="53">
        <f t="shared" si="279"/>
        <v>0</v>
      </c>
      <c r="L1103" s="53">
        <f t="shared" si="280"/>
        <v>0</v>
      </c>
      <c r="M1103" s="53">
        <f t="shared" ca="1" si="272"/>
        <v>-2.1983915171285819E-2</v>
      </c>
      <c r="N1103" s="53">
        <f t="shared" ca="1" si="281"/>
        <v>0</v>
      </c>
      <c r="O1103" s="137">
        <f t="shared" ca="1" si="282"/>
        <v>0</v>
      </c>
      <c r="P1103" s="53">
        <f t="shared" ca="1" si="283"/>
        <v>0</v>
      </c>
      <c r="Q1103" s="53">
        <f t="shared" ca="1" si="284"/>
        <v>0</v>
      </c>
      <c r="R1103" s="12">
        <f t="shared" ca="1" si="273"/>
        <v>2.1983915171285819E-2</v>
      </c>
    </row>
    <row r="1104" spans="3:18">
      <c r="C1104" s="134"/>
      <c r="D1104" s="136">
        <f t="shared" si="274"/>
        <v>0</v>
      </c>
      <c r="E1104" s="136">
        <f t="shared" si="274"/>
        <v>0</v>
      </c>
      <c r="F1104" s="53">
        <f t="shared" si="275"/>
        <v>0</v>
      </c>
      <c r="G1104" s="53">
        <f t="shared" si="275"/>
        <v>0</v>
      </c>
      <c r="H1104" s="53">
        <f t="shared" si="276"/>
        <v>0</v>
      </c>
      <c r="I1104" s="53">
        <f t="shared" si="277"/>
        <v>0</v>
      </c>
      <c r="J1104" s="53">
        <f t="shared" si="278"/>
        <v>0</v>
      </c>
      <c r="K1104" s="53">
        <f t="shared" si="279"/>
        <v>0</v>
      </c>
      <c r="L1104" s="53">
        <f t="shared" si="280"/>
        <v>0</v>
      </c>
      <c r="M1104" s="53">
        <f t="shared" ca="1" si="272"/>
        <v>-2.1983915171285819E-2</v>
      </c>
      <c r="N1104" s="53">
        <f t="shared" ca="1" si="281"/>
        <v>0</v>
      </c>
      <c r="O1104" s="137">
        <f t="shared" ca="1" si="282"/>
        <v>0</v>
      </c>
      <c r="P1104" s="53">
        <f t="shared" ca="1" si="283"/>
        <v>0</v>
      </c>
      <c r="Q1104" s="53">
        <f t="shared" ca="1" si="284"/>
        <v>0</v>
      </c>
      <c r="R1104" s="12">
        <f t="shared" ca="1" si="273"/>
        <v>2.1983915171285819E-2</v>
      </c>
    </row>
    <row r="1105" spans="3:18">
      <c r="C1105" s="134"/>
      <c r="D1105" s="136">
        <f t="shared" si="274"/>
        <v>0</v>
      </c>
      <c r="E1105" s="136">
        <f t="shared" si="274"/>
        <v>0</v>
      </c>
      <c r="F1105" s="53">
        <f t="shared" si="275"/>
        <v>0</v>
      </c>
      <c r="G1105" s="53">
        <f t="shared" si="275"/>
        <v>0</v>
      </c>
      <c r="H1105" s="53">
        <f t="shared" si="276"/>
        <v>0</v>
      </c>
      <c r="I1105" s="53">
        <f t="shared" si="277"/>
        <v>0</v>
      </c>
      <c r="J1105" s="53">
        <f t="shared" si="278"/>
        <v>0</v>
      </c>
      <c r="K1105" s="53">
        <f t="shared" si="279"/>
        <v>0</v>
      </c>
      <c r="L1105" s="53">
        <f t="shared" si="280"/>
        <v>0</v>
      </c>
      <c r="M1105" s="53">
        <f t="shared" ca="1" si="272"/>
        <v>-2.1983915171285819E-2</v>
      </c>
      <c r="N1105" s="53">
        <f t="shared" ca="1" si="281"/>
        <v>0</v>
      </c>
      <c r="O1105" s="137">
        <f t="shared" ca="1" si="282"/>
        <v>0</v>
      </c>
      <c r="P1105" s="53">
        <f t="shared" ca="1" si="283"/>
        <v>0</v>
      </c>
      <c r="Q1105" s="53">
        <f t="shared" ca="1" si="284"/>
        <v>0</v>
      </c>
      <c r="R1105" s="12">
        <f t="shared" ca="1" si="273"/>
        <v>2.1983915171285819E-2</v>
      </c>
    </row>
    <row r="1106" spans="3:18">
      <c r="C1106" s="134"/>
      <c r="D1106" s="136">
        <f t="shared" si="274"/>
        <v>0</v>
      </c>
      <c r="E1106" s="136">
        <f t="shared" si="274"/>
        <v>0</v>
      </c>
      <c r="F1106" s="53">
        <f t="shared" si="275"/>
        <v>0</v>
      </c>
      <c r="G1106" s="53">
        <f t="shared" si="275"/>
        <v>0</v>
      </c>
      <c r="H1106" s="53">
        <f t="shared" si="276"/>
        <v>0</v>
      </c>
      <c r="I1106" s="53">
        <f t="shared" si="277"/>
        <v>0</v>
      </c>
      <c r="J1106" s="53">
        <f t="shared" si="278"/>
        <v>0</v>
      </c>
      <c r="K1106" s="53">
        <f t="shared" si="279"/>
        <v>0</v>
      </c>
      <c r="L1106" s="53">
        <f t="shared" si="280"/>
        <v>0</v>
      </c>
      <c r="M1106" s="53">
        <f t="shared" ca="1" si="272"/>
        <v>-2.1983915171285819E-2</v>
      </c>
      <c r="N1106" s="53">
        <f t="shared" ca="1" si="281"/>
        <v>0</v>
      </c>
      <c r="O1106" s="137">
        <f t="shared" ca="1" si="282"/>
        <v>0</v>
      </c>
      <c r="P1106" s="53">
        <f t="shared" ca="1" si="283"/>
        <v>0</v>
      </c>
      <c r="Q1106" s="53">
        <f t="shared" ca="1" si="284"/>
        <v>0</v>
      </c>
      <c r="R1106" s="12">
        <f t="shared" ca="1" si="273"/>
        <v>2.1983915171285819E-2</v>
      </c>
    </row>
    <row r="1107" spans="3:18">
      <c r="C1107" s="134"/>
      <c r="D1107" s="136">
        <f t="shared" si="274"/>
        <v>0</v>
      </c>
      <c r="E1107" s="136">
        <f t="shared" si="274"/>
        <v>0</v>
      </c>
      <c r="F1107" s="53">
        <f t="shared" si="275"/>
        <v>0</v>
      </c>
      <c r="G1107" s="53">
        <f t="shared" si="275"/>
        <v>0</v>
      </c>
      <c r="H1107" s="53">
        <f t="shared" si="276"/>
        <v>0</v>
      </c>
      <c r="I1107" s="53">
        <f t="shared" si="277"/>
        <v>0</v>
      </c>
      <c r="J1107" s="53">
        <f t="shared" si="278"/>
        <v>0</v>
      </c>
      <c r="K1107" s="53">
        <f t="shared" si="279"/>
        <v>0</v>
      </c>
      <c r="L1107" s="53">
        <f t="shared" si="280"/>
        <v>0</v>
      </c>
      <c r="M1107" s="53">
        <f t="shared" ref="M1107:M1170" ca="1" si="285">+E$4+E$5*D1107+E$6*D1107^2</f>
        <v>-2.1983915171285819E-2</v>
      </c>
      <c r="N1107" s="53">
        <f t="shared" ca="1" si="281"/>
        <v>0</v>
      </c>
      <c r="O1107" s="137">
        <f t="shared" ca="1" si="282"/>
        <v>0</v>
      </c>
      <c r="P1107" s="53">
        <f t="shared" ca="1" si="283"/>
        <v>0</v>
      </c>
      <c r="Q1107" s="53">
        <f t="shared" ca="1" si="284"/>
        <v>0</v>
      </c>
      <c r="R1107" s="12">
        <f t="shared" ref="R1107:R1170" ca="1" si="286">+E1107-M1107</f>
        <v>2.1983915171285819E-2</v>
      </c>
    </row>
    <row r="1108" spans="3:18">
      <c r="C1108" s="134"/>
      <c r="D1108" s="136">
        <f t="shared" si="274"/>
        <v>0</v>
      </c>
      <c r="E1108" s="136">
        <f t="shared" si="274"/>
        <v>0</v>
      </c>
      <c r="F1108" s="53">
        <f t="shared" si="275"/>
        <v>0</v>
      </c>
      <c r="G1108" s="53">
        <f t="shared" si="275"/>
        <v>0</v>
      </c>
      <c r="H1108" s="53">
        <f t="shared" si="276"/>
        <v>0</v>
      </c>
      <c r="I1108" s="53">
        <f t="shared" si="277"/>
        <v>0</v>
      </c>
      <c r="J1108" s="53">
        <f t="shared" si="278"/>
        <v>0</v>
      </c>
      <c r="K1108" s="53">
        <f t="shared" si="279"/>
        <v>0</v>
      </c>
      <c r="L1108" s="53">
        <f t="shared" si="280"/>
        <v>0</v>
      </c>
      <c r="M1108" s="53">
        <f t="shared" ca="1" si="285"/>
        <v>-2.1983915171285819E-2</v>
      </c>
      <c r="N1108" s="53">
        <f t="shared" ca="1" si="281"/>
        <v>0</v>
      </c>
      <c r="O1108" s="137">
        <f t="shared" ca="1" si="282"/>
        <v>0</v>
      </c>
      <c r="P1108" s="53">
        <f t="shared" ca="1" si="283"/>
        <v>0</v>
      </c>
      <c r="Q1108" s="53">
        <f t="shared" ca="1" si="284"/>
        <v>0</v>
      </c>
      <c r="R1108" s="12">
        <f t="shared" ca="1" si="286"/>
        <v>2.1983915171285819E-2</v>
      </c>
    </row>
    <row r="1109" spans="3:18">
      <c r="C1109" s="134"/>
      <c r="D1109" s="136">
        <f t="shared" si="274"/>
        <v>0</v>
      </c>
      <c r="E1109" s="136">
        <f t="shared" si="274"/>
        <v>0</v>
      </c>
      <c r="F1109" s="53">
        <f t="shared" si="275"/>
        <v>0</v>
      </c>
      <c r="G1109" s="53">
        <f t="shared" si="275"/>
        <v>0</v>
      </c>
      <c r="H1109" s="53">
        <f t="shared" si="276"/>
        <v>0</v>
      </c>
      <c r="I1109" s="53">
        <f t="shared" si="277"/>
        <v>0</v>
      </c>
      <c r="J1109" s="53">
        <f t="shared" si="278"/>
        <v>0</v>
      </c>
      <c r="K1109" s="53">
        <f t="shared" si="279"/>
        <v>0</v>
      </c>
      <c r="L1109" s="53">
        <f t="shared" si="280"/>
        <v>0</v>
      </c>
      <c r="M1109" s="53">
        <f t="shared" ca="1" si="285"/>
        <v>-2.1983915171285819E-2</v>
      </c>
      <c r="N1109" s="53">
        <f t="shared" ca="1" si="281"/>
        <v>0</v>
      </c>
      <c r="O1109" s="137">
        <f t="shared" ca="1" si="282"/>
        <v>0</v>
      </c>
      <c r="P1109" s="53">
        <f t="shared" ca="1" si="283"/>
        <v>0</v>
      </c>
      <c r="Q1109" s="53">
        <f t="shared" ca="1" si="284"/>
        <v>0</v>
      </c>
      <c r="R1109" s="12">
        <f t="shared" ca="1" si="286"/>
        <v>2.1983915171285819E-2</v>
      </c>
    </row>
    <row r="1110" spans="3:18">
      <c r="C1110" s="134"/>
      <c r="D1110" s="136">
        <f t="shared" si="274"/>
        <v>0</v>
      </c>
      <c r="E1110" s="136">
        <f t="shared" si="274"/>
        <v>0</v>
      </c>
      <c r="F1110" s="53">
        <f t="shared" si="275"/>
        <v>0</v>
      </c>
      <c r="G1110" s="53">
        <f t="shared" si="275"/>
        <v>0</v>
      </c>
      <c r="H1110" s="53">
        <f t="shared" si="276"/>
        <v>0</v>
      </c>
      <c r="I1110" s="53">
        <f t="shared" si="277"/>
        <v>0</v>
      </c>
      <c r="J1110" s="53">
        <f t="shared" si="278"/>
        <v>0</v>
      </c>
      <c r="K1110" s="53">
        <f t="shared" si="279"/>
        <v>0</v>
      </c>
      <c r="L1110" s="53">
        <f t="shared" si="280"/>
        <v>0</v>
      </c>
      <c r="M1110" s="53">
        <f t="shared" ca="1" si="285"/>
        <v>-2.1983915171285819E-2</v>
      </c>
      <c r="N1110" s="53">
        <f t="shared" ca="1" si="281"/>
        <v>0</v>
      </c>
      <c r="O1110" s="137">
        <f t="shared" ca="1" si="282"/>
        <v>0</v>
      </c>
      <c r="P1110" s="53">
        <f t="shared" ca="1" si="283"/>
        <v>0</v>
      </c>
      <c r="Q1110" s="53">
        <f t="shared" ca="1" si="284"/>
        <v>0</v>
      </c>
      <c r="R1110" s="12">
        <f t="shared" ca="1" si="286"/>
        <v>2.1983915171285819E-2</v>
      </c>
    </row>
    <row r="1111" spans="3:18">
      <c r="C1111" s="134"/>
      <c r="D1111" s="136">
        <f t="shared" si="274"/>
        <v>0</v>
      </c>
      <c r="E1111" s="136">
        <f t="shared" si="274"/>
        <v>0</v>
      </c>
      <c r="F1111" s="53">
        <f t="shared" si="275"/>
        <v>0</v>
      </c>
      <c r="G1111" s="53">
        <f t="shared" si="275"/>
        <v>0</v>
      </c>
      <c r="H1111" s="53">
        <f t="shared" si="276"/>
        <v>0</v>
      </c>
      <c r="I1111" s="53">
        <f t="shared" si="277"/>
        <v>0</v>
      </c>
      <c r="J1111" s="53">
        <f t="shared" si="278"/>
        <v>0</v>
      </c>
      <c r="K1111" s="53">
        <f t="shared" si="279"/>
        <v>0</v>
      </c>
      <c r="L1111" s="53">
        <f t="shared" si="280"/>
        <v>0</v>
      </c>
      <c r="M1111" s="53">
        <f t="shared" ca="1" si="285"/>
        <v>-2.1983915171285819E-2</v>
      </c>
      <c r="N1111" s="53">
        <f t="shared" ca="1" si="281"/>
        <v>0</v>
      </c>
      <c r="O1111" s="137">
        <f t="shared" ca="1" si="282"/>
        <v>0</v>
      </c>
      <c r="P1111" s="53">
        <f t="shared" ca="1" si="283"/>
        <v>0</v>
      </c>
      <c r="Q1111" s="53">
        <f t="shared" ca="1" si="284"/>
        <v>0</v>
      </c>
      <c r="R1111" s="12">
        <f t="shared" ca="1" si="286"/>
        <v>2.1983915171285819E-2</v>
      </c>
    </row>
    <row r="1112" spans="3:18">
      <c r="C1112" s="134"/>
      <c r="D1112" s="136">
        <f t="shared" si="274"/>
        <v>0</v>
      </c>
      <c r="E1112" s="136">
        <f t="shared" si="274"/>
        <v>0</v>
      </c>
      <c r="F1112" s="53">
        <f t="shared" si="275"/>
        <v>0</v>
      </c>
      <c r="G1112" s="53">
        <f t="shared" si="275"/>
        <v>0</v>
      </c>
      <c r="H1112" s="53">
        <f t="shared" si="276"/>
        <v>0</v>
      </c>
      <c r="I1112" s="53">
        <f t="shared" si="277"/>
        <v>0</v>
      </c>
      <c r="J1112" s="53">
        <f t="shared" si="278"/>
        <v>0</v>
      </c>
      <c r="K1112" s="53">
        <f t="shared" si="279"/>
        <v>0</v>
      </c>
      <c r="L1112" s="53">
        <f t="shared" si="280"/>
        <v>0</v>
      </c>
      <c r="M1112" s="53">
        <f t="shared" ca="1" si="285"/>
        <v>-2.1983915171285819E-2</v>
      </c>
      <c r="N1112" s="53">
        <f t="shared" ca="1" si="281"/>
        <v>0</v>
      </c>
      <c r="O1112" s="137">
        <f t="shared" ca="1" si="282"/>
        <v>0</v>
      </c>
      <c r="P1112" s="53">
        <f t="shared" ca="1" si="283"/>
        <v>0</v>
      </c>
      <c r="Q1112" s="53">
        <f t="shared" ca="1" si="284"/>
        <v>0</v>
      </c>
      <c r="R1112" s="12">
        <f t="shared" ca="1" si="286"/>
        <v>2.1983915171285819E-2</v>
      </c>
    </row>
    <row r="1113" spans="3:18">
      <c r="C1113" s="134"/>
      <c r="D1113" s="136">
        <f t="shared" si="274"/>
        <v>0</v>
      </c>
      <c r="E1113" s="136">
        <f t="shared" si="274"/>
        <v>0</v>
      </c>
      <c r="F1113" s="53">
        <f t="shared" si="275"/>
        <v>0</v>
      </c>
      <c r="G1113" s="53">
        <f t="shared" si="275"/>
        <v>0</v>
      </c>
      <c r="H1113" s="53">
        <f t="shared" si="276"/>
        <v>0</v>
      </c>
      <c r="I1113" s="53">
        <f t="shared" si="277"/>
        <v>0</v>
      </c>
      <c r="J1113" s="53">
        <f t="shared" si="278"/>
        <v>0</v>
      </c>
      <c r="K1113" s="53">
        <f t="shared" si="279"/>
        <v>0</v>
      </c>
      <c r="L1113" s="53">
        <f t="shared" si="280"/>
        <v>0</v>
      </c>
      <c r="M1113" s="53">
        <f t="shared" ca="1" si="285"/>
        <v>-2.1983915171285819E-2</v>
      </c>
      <c r="N1113" s="53">
        <f t="shared" ca="1" si="281"/>
        <v>0</v>
      </c>
      <c r="O1113" s="137">
        <f t="shared" ca="1" si="282"/>
        <v>0</v>
      </c>
      <c r="P1113" s="53">
        <f t="shared" ca="1" si="283"/>
        <v>0</v>
      </c>
      <c r="Q1113" s="53">
        <f t="shared" ca="1" si="284"/>
        <v>0</v>
      </c>
      <c r="R1113" s="12">
        <f t="shared" ca="1" si="286"/>
        <v>2.1983915171285819E-2</v>
      </c>
    </row>
    <row r="1114" spans="3:18">
      <c r="C1114" s="134"/>
      <c r="D1114" s="136">
        <f t="shared" si="274"/>
        <v>0</v>
      </c>
      <c r="E1114" s="136">
        <f t="shared" si="274"/>
        <v>0</v>
      </c>
      <c r="F1114" s="53">
        <f t="shared" si="275"/>
        <v>0</v>
      </c>
      <c r="G1114" s="53">
        <f t="shared" si="275"/>
        <v>0</v>
      </c>
      <c r="H1114" s="53">
        <f t="shared" si="276"/>
        <v>0</v>
      </c>
      <c r="I1114" s="53">
        <f t="shared" si="277"/>
        <v>0</v>
      </c>
      <c r="J1114" s="53">
        <f t="shared" si="278"/>
        <v>0</v>
      </c>
      <c r="K1114" s="53">
        <f t="shared" si="279"/>
        <v>0</v>
      </c>
      <c r="L1114" s="53">
        <f t="shared" si="280"/>
        <v>0</v>
      </c>
      <c r="M1114" s="53">
        <f t="shared" ca="1" si="285"/>
        <v>-2.1983915171285819E-2</v>
      </c>
      <c r="N1114" s="53">
        <f t="shared" ca="1" si="281"/>
        <v>0</v>
      </c>
      <c r="O1114" s="137">
        <f t="shared" ca="1" si="282"/>
        <v>0</v>
      </c>
      <c r="P1114" s="53">
        <f t="shared" ca="1" si="283"/>
        <v>0</v>
      </c>
      <c r="Q1114" s="53">
        <f t="shared" ca="1" si="284"/>
        <v>0</v>
      </c>
      <c r="R1114" s="12">
        <f t="shared" ca="1" si="286"/>
        <v>2.1983915171285819E-2</v>
      </c>
    </row>
    <row r="1115" spans="3:18">
      <c r="C1115" s="134"/>
      <c r="D1115" s="136">
        <f t="shared" si="274"/>
        <v>0</v>
      </c>
      <c r="E1115" s="136">
        <f t="shared" si="274"/>
        <v>0</v>
      </c>
      <c r="F1115" s="53">
        <f t="shared" si="275"/>
        <v>0</v>
      </c>
      <c r="G1115" s="53">
        <f t="shared" si="275"/>
        <v>0</v>
      </c>
      <c r="H1115" s="53">
        <f t="shared" si="276"/>
        <v>0</v>
      </c>
      <c r="I1115" s="53">
        <f t="shared" si="277"/>
        <v>0</v>
      </c>
      <c r="J1115" s="53">
        <f t="shared" si="278"/>
        <v>0</v>
      </c>
      <c r="K1115" s="53">
        <f t="shared" si="279"/>
        <v>0</v>
      </c>
      <c r="L1115" s="53">
        <f t="shared" si="280"/>
        <v>0</v>
      </c>
      <c r="M1115" s="53">
        <f t="shared" ca="1" si="285"/>
        <v>-2.1983915171285819E-2</v>
      </c>
      <c r="N1115" s="53">
        <f t="shared" ca="1" si="281"/>
        <v>0</v>
      </c>
      <c r="O1115" s="137">
        <f t="shared" ca="1" si="282"/>
        <v>0</v>
      </c>
      <c r="P1115" s="53">
        <f t="shared" ca="1" si="283"/>
        <v>0</v>
      </c>
      <c r="Q1115" s="53">
        <f t="shared" ca="1" si="284"/>
        <v>0</v>
      </c>
      <c r="R1115" s="12">
        <f t="shared" ca="1" si="286"/>
        <v>2.1983915171285819E-2</v>
      </c>
    </row>
    <row r="1116" spans="3:18">
      <c r="C1116" s="134"/>
      <c r="D1116" s="136">
        <f t="shared" si="274"/>
        <v>0</v>
      </c>
      <c r="E1116" s="136">
        <f t="shared" si="274"/>
        <v>0</v>
      </c>
      <c r="F1116" s="53">
        <f t="shared" si="275"/>
        <v>0</v>
      </c>
      <c r="G1116" s="53">
        <f t="shared" si="275"/>
        <v>0</v>
      </c>
      <c r="H1116" s="53">
        <f t="shared" si="276"/>
        <v>0</v>
      </c>
      <c r="I1116" s="53">
        <f t="shared" si="277"/>
        <v>0</v>
      </c>
      <c r="J1116" s="53">
        <f t="shared" si="278"/>
        <v>0</v>
      </c>
      <c r="K1116" s="53">
        <f t="shared" si="279"/>
        <v>0</v>
      </c>
      <c r="L1116" s="53">
        <f t="shared" si="280"/>
        <v>0</v>
      </c>
      <c r="M1116" s="53">
        <f t="shared" ca="1" si="285"/>
        <v>-2.1983915171285819E-2</v>
      </c>
      <c r="N1116" s="53">
        <f t="shared" ca="1" si="281"/>
        <v>0</v>
      </c>
      <c r="O1116" s="137">
        <f t="shared" ca="1" si="282"/>
        <v>0</v>
      </c>
      <c r="P1116" s="53">
        <f t="shared" ca="1" si="283"/>
        <v>0</v>
      </c>
      <c r="Q1116" s="53">
        <f t="shared" ca="1" si="284"/>
        <v>0</v>
      </c>
      <c r="R1116" s="12">
        <f t="shared" ca="1" si="286"/>
        <v>2.1983915171285819E-2</v>
      </c>
    </row>
    <row r="1117" spans="3:18">
      <c r="C1117" s="134"/>
      <c r="D1117" s="136">
        <f t="shared" si="274"/>
        <v>0</v>
      </c>
      <c r="E1117" s="136">
        <f t="shared" si="274"/>
        <v>0</v>
      </c>
      <c r="F1117" s="53">
        <f t="shared" si="275"/>
        <v>0</v>
      </c>
      <c r="G1117" s="53">
        <f t="shared" si="275"/>
        <v>0</v>
      </c>
      <c r="H1117" s="53">
        <f t="shared" si="276"/>
        <v>0</v>
      </c>
      <c r="I1117" s="53">
        <f t="shared" si="277"/>
        <v>0</v>
      </c>
      <c r="J1117" s="53">
        <f t="shared" si="278"/>
        <v>0</v>
      </c>
      <c r="K1117" s="53">
        <f t="shared" si="279"/>
        <v>0</v>
      </c>
      <c r="L1117" s="53">
        <f t="shared" si="280"/>
        <v>0</v>
      </c>
      <c r="M1117" s="53">
        <f t="shared" ca="1" si="285"/>
        <v>-2.1983915171285819E-2</v>
      </c>
      <c r="N1117" s="53">
        <f t="shared" ca="1" si="281"/>
        <v>0</v>
      </c>
      <c r="O1117" s="137">
        <f t="shared" ca="1" si="282"/>
        <v>0</v>
      </c>
      <c r="P1117" s="53">
        <f t="shared" ca="1" si="283"/>
        <v>0</v>
      </c>
      <c r="Q1117" s="53">
        <f t="shared" ca="1" si="284"/>
        <v>0</v>
      </c>
      <c r="R1117" s="12">
        <f t="shared" ca="1" si="286"/>
        <v>2.1983915171285819E-2</v>
      </c>
    </row>
    <row r="1118" spans="3:18">
      <c r="C1118" s="134"/>
      <c r="D1118" s="136">
        <f t="shared" si="274"/>
        <v>0</v>
      </c>
      <c r="E1118" s="136">
        <f t="shared" si="274"/>
        <v>0</v>
      </c>
      <c r="F1118" s="53">
        <f t="shared" si="275"/>
        <v>0</v>
      </c>
      <c r="G1118" s="53">
        <f t="shared" si="275"/>
        <v>0</v>
      </c>
      <c r="H1118" s="53">
        <f t="shared" si="276"/>
        <v>0</v>
      </c>
      <c r="I1118" s="53">
        <f t="shared" si="277"/>
        <v>0</v>
      </c>
      <c r="J1118" s="53">
        <f t="shared" si="278"/>
        <v>0</v>
      </c>
      <c r="K1118" s="53">
        <f t="shared" si="279"/>
        <v>0</v>
      </c>
      <c r="L1118" s="53">
        <f t="shared" si="280"/>
        <v>0</v>
      </c>
      <c r="M1118" s="53">
        <f t="shared" ca="1" si="285"/>
        <v>-2.1983915171285819E-2</v>
      </c>
      <c r="N1118" s="53">
        <f t="shared" ca="1" si="281"/>
        <v>0</v>
      </c>
      <c r="O1118" s="137">
        <f t="shared" ca="1" si="282"/>
        <v>0</v>
      </c>
      <c r="P1118" s="53">
        <f t="shared" ca="1" si="283"/>
        <v>0</v>
      </c>
      <c r="Q1118" s="53">
        <f t="shared" ca="1" si="284"/>
        <v>0</v>
      </c>
      <c r="R1118" s="12">
        <f t="shared" ca="1" si="286"/>
        <v>2.1983915171285819E-2</v>
      </c>
    </row>
    <row r="1119" spans="3:18">
      <c r="C1119" s="134"/>
      <c r="D1119" s="136">
        <f t="shared" si="274"/>
        <v>0</v>
      </c>
      <c r="E1119" s="136">
        <f t="shared" si="274"/>
        <v>0</v>
      </c>
      <c r="F1119" s="53">
        <f t="shared" si="275"/>
        <v>0</v>
      </c>
      <c r="G1119" s="53">
        <f t="shared" si="275"/>
        <v>0</v>
      </c>
      <c r="H1119" s="53">
        <f t="shared" si="276"/>
        <v>0</v>
      </c>
      <c r="I1119" s="53">
        <f t="shared" si="277"/>
        <v>0</v>
      </c>
      <c r="J1119" s="53">
        <f t="shared" si="278"/>
        <v>0</v>
      </c>
      <c r="K1119" s="53">
        <f t="shared" si="279"/>
        <v>0</v>
      </c>
      <c r="L1119" s="53">
        <f t="shared" si="280"/>
        <v>0</v>
      </c>
      <c r="M1119" s="53">
        <f t="shared" ca="1" si="285"/>
        <v>-2.1983915171285819E-2</v>
      </c>
      <c r="N1119" s="53">
        <f t="shared" ca="1" si="281"/>
        <v>0</v>
      </c>
      <c r="O1119" s="137">
        <f t="shared" ca="1" si="282"/>
        <v>0</v>
      </c>
      <c r="P1119" s="53">
        <f t="shared" ca="1" si="283"/>
        <v>0</v>
      </c>
      <c r="Q1119" s="53">
        <f t="shared" ca="1" si="284"/>
        <v>0</v>
      </c>
      <c r="R1119" s="12">
        <f t="shared" ca="1" si="286"/>
        <v>2.1983915171285819E-2</v>
      </c>
    </row>
    <row r="1120" spans="3:18">
      <c r="C1120" s="134"/>
      <c r="D1120" s="136">
        <f t="shared" si="274"/>
        <v>0</v>
      </c>
      <c r="E1120" s="136">
        <f t="shared" si="274"/>
        <v>0</v>
      </c>
      <c r="F1120" s="53">
        <f t="shared" si="275"/>
        <v>0</v>
      </c>
      <c r="G1120" s="53">
        <f t="shared" si="275"/>
        <v>0</v>
      </c>
      <c r="H1120" s="53">
        <f t="shared" si="276"/>
        <v>0</v>
      </c>
      <c r="I1120" s="53">
        <f t="shared" si="277"/>
        <v>0</v>
      </c>
      <c r="J1120" s="53">
        <f t="shared" si="278"/>
        <v>0</v>
      </c>
      <c r="K1120" s="53">
        <f t="shared" si="279"/>
        <v>0</v>
      </c>
      <c r="L1120" s="53">
        <f t="shared" si="280"/>
        <v>0</v>
      </c>
      <c r="M1120" s="53">
        <f t="shared" ca="1" si="285"/>
        <v>-2.1983915171285819E-2</v>
      </c>
      <c r="N1120" s="53">
        <f t="shared" ca="1" si="281"/>
        <v>0</v>
      </c>
      <c r="O1120" s="137">
        <f t="shared" ca="1" si="282"/>
        <v>0</v>
      </c>
      <c r="P1120" s="53">
        <f t="shared" ca="1" si="283"/>
        <v>0</v>
      </c>
      <c r="Q1120" s="53">
        <f t="shared" ca="1" si="284"/>
        <v>0</v>
      </c>
      <c r="R1120" s="12">
        <f t="shared" ca="1" si="286"/>
        <v>2.1983915171285819E-2</v>
      </c>
    </row>
    <row r="1121" spans="3:18">
      <c r="C1121" s="134"/>
      <c r="D1121" s="136">
        <f t="shared" si="274"/>
        <v>0</v>
      </c>
      <c r="E1121" s="136">
        <f t="shared" si="274"/>
        <v>0</v>
      </c>
      <c r="F1121" s="53">
        <f t="shared" si="275"/>
        <v>0</v>
      </c>
      <c r="G1121" s="53">
        <f t="shared" si="275"/>
        <v>0</v>
      </c>
      <c r="H1121" s="53">
        <f t="shared" si="276"/>
        <v>0</v>
      </c>
      <c r="I1121" s="53">
        <f t="shared" si="277"/>
        <v>0</v>
      </c>
      <c r="J1121" s="53">
        <f t="shared" si="278"/>
        <v>0</v>
      </c>
      <c r="K1121" s="53">
        <f t="shared" si="279"/>
        <v>0</v>
      </c>
      <c r="L1121" s="53">
        <f t="shared" si="280"/>
        <v>0</v>
      </c>
      <c r="M1121" s="53">
        <f t="shared" ca="1" si="285"/>
        <v>-2.1983915171285819E-2</v>
      </c>
      <c r="N1121" s="53">
        <f t="shared" ca="1" si="281"/>
        <v>0</v>
      </c>
      <c r="O1121" s="137">
        <f t="shared" ca="1" si="282"/>
        <v>0</v>
      </c>
      <c r="P1121" s="53">
        <f t="shared" ca="1" si="283"/>
        <v>0</v>
      </c>
      <c r="Q1121" s="53">
        <f t="shared" ca="1" si="284"/>
        <v>0</v>
      </c>
      <c r="R1121" s="12">
        <f t="shared" ca="1" si="286"/>
        <v>2.1983915171285819E-2</v>
      </c>
    </row>
    <row r="1122" spans="3:18">
      <c r="C1122" s="134"/>
      <c r="D1122" s="136">
        <f t="shared" si="274"/>
        <v>0</v>
      </c>
      <c r="E1122" s="136">
        <f t="shared" si="274"/>
        <v>0</v>
      </c>
      <c r="F1122" s="53">
        <f t="shared" si="275"/>
        <v>0</v>
      </c>
      <c r="G1122" s="53">
        <f t="shared" si="275"/>
        <v>0</v>
      </c>
      <c r="H1122" s="53">
        <f t="shared" si="276"/>
        <v>0</v>
      </c>
      <c r="I1122" s="53">
        <f t="shared" si="277"/>
        <v>0</v>
      </c>
      <c r="J1122" s="53">
        <f t="shared" si="278"/>
        <v>0</v>
      </c>
      <c r="K1122" s="53">
        <f t="shared" si="279"/>
        <v>0</v>
      </c>
      <c r="L1122" s="53">
        <f t="shared" si="280"/>
        <v>0</v>
      </c>
      <c r="M1122" s="53">
        <f t="shared" ca="1" si="285"/>
        <v>-2.1983915171285819E-2</v>
      </c>
      <c r="N1122" s="53">
        <f t="shared" ca="1" si="281"/>
        <v>0</v>
      </c>
      <c r="O1122" s="137">
        <f t="shared" ca="1" si="282"/>
        <v>0</v>
      </c>
      <c r="P1122" s="53">
        <f t="shared" ca="1" si="283"/>
        <v>0</v>
      </c>
      <c r="Q1122" s="53">
        <f t="shared" ca="1" si="284"/>
        <v>0</v>
      </c>
      <c r="R1122" s="12">
        <f t="shared" ca="1" si="286"/>
        <v>2.1983915171285819E-2</v>
      </c>
    </row>
    <row r="1123" spans="3:18">
      <c r="C1123" s="134"/>
      <c r="D1123" s="136">
        <f t="shared" si="274"/>
        <v>0</v>
      </c>
      <c r="E1123" s="136">
        <f t="shared" si="274"/>
        <v>0</v>
      </c>
      <c r="F1123" s="53">
        <f t="shared" si="275"/>
        <v>0</v>
      </c>
      <c r="G1123" s="53">
        <f t="shared" si="275"/>
        <v>0</v>
      </c>
      <c r="H1123" s="53">
        <f t="shared" si="276"/>
        <v>0</v>
      </c>
      <c r="I1123" s="53">
        <f t="shared" si="277"/>
        <v>0</v>
      </c>
      <c r="J1123" s="53">
        <f t="shared" si="278"/>
        <v>0</v>
      </c>
      <c r="K1123" s="53">
        <f t="shared" si="279"/>
        <v>0</v>
      </c>
      <c r="L1123" s="53">
        <f t="shared" si="280"/>
        <v>0</v>
      </c>
      <c r="M1123" s="53">
        <f t="shared" ca="1" si="285"/>
        <v>-2.1983915171285819E-2</v>
      </c>
      <c r="N1123" s="53">
        <f t="shared" ca="1" si="281"/>
        <v>0</v>
      </c>
      <c r="O1123" s="137">
        <f t="shared" ca="1" si="282"/>
        <v>0</v>
      </c>
      <c r="P1123" s="53">
        <f t="shared" ca="1" si="283"/>
        <v>0</v>
      </c>
      <c r="Q1123" s="53">
        <f t="shared" ca="1" si="284"/>
        <v>0</v>
      </c>
      <c r="R1123" s="12">
        <f t="shared" ca="1" si="286"/>
        <v>2.1983915171285819E-2</v>
      </c>
    </row>
    <row r="1124" spans="3:18">
      <c r="C1124" s="134"/>
      <c r="D1124" s="136">
        <f t="shared" si="274"/>
        <v>0</v>
      </c>
      <c r="E1124" s="136">
        <f t="shared" si="274"/>
        <v>0</v>
      </c>
      <c r="F1124" s="53">
        <f t="shared" si="275"/>
        <v>0</v>
      </c>
      <c r="G1124" s="53">
        <f t="shared" si="275"/>
        <v>0</v>
      </c>
      <c r="H1124" s="53">
        <f t="shared" si="276"/>
        <v>0</v>
      </c>
      <c r="I1124" s="53">
        <f t="shared" si="277"/>
        <v>0</v>
      </c>
      <c r="J1124" s="53">
        <f t="shared" si="278"/>
        <v>0</v>
      </c>
      <c r="K1124" s="53">
        <f t="shared" si="279"/>
        <v>0</v>
      </c>
      <c r="L1124" s="53">
        <f t="shared" si="280"/>
        <v>0</v>
      </c>
      <c r="M1124" s="53">
        <f t="shared" ca="1" si="285"/>
        <v>-2.1983915171285819E-2</v>
      </c>
      <c r="N1124" s="53">
        <f t="shared" ca="1" si="281"/>
        <v>0</v>
      </c>
      <c r="O1124" s="137">
        <f t="shared" ca="1" si="282"/>
        <v>0</v>
      </c>
      <c r="P1124" s="53">
        <f t="shared" ca="1" si="283"/>
        <v>0</v>
      </c>
      <c r="Q1124" s="53">
        <f t="shared" ca="1" si="284"/>
        <v>0</v>
      </c>
      <c r="R1124" s="12">
        <f t="shared" ca="1" si="286"/>
        <v>2.1983915171285819E-2</v>
      </c>
    </row>
    <row r="1125" spans="3:18">
      <c r="C1125" s="134"/>
      <c r="D1125" s="136">
        <f t="shared" si="274"/>
        <v>0</v>
      </c>
      <c r="E1125" s="136">
        <f t="shared" si="274"/>
        <v>0</v>
      </c>
      <c r="F1125" s="53">
        <f t="shared" si="275"/>
        <v>0</v>
      </c>
      <c r="G1125" s="53">
        <f t="shared" si="275"/>
        <v>0</v>
      </c>
      <c r="H1125" s="53">
        <f t="shared" si="276"/>
        <v>0</v>
      </c>
      <c r="I1125" s="53">
        <f t="shared" si="277"/>
        <v>0</v>
      </c>
      <c r="J1125" s="53">
        <f t="shared" si="278"/>
        <v>0</v>
      </c>
      <c r="K1125" s="53">
        <f t="shared" si="279"/>
        <v>0</v>
      </c>
      <c r="L1125" s="53">
        <f t="shared" si="280"/>
        <v>0</v>
      </c>
      <c r="M1125" s="53">
        <f t="shared" ca="1" si="285"/>
        <v>-2.1983915171285819E-2</v>
      </c>
      <c r="N1125" s="53">
        <f t="shared" ca="1" si="281"/>
        <v>0</v>
      </c>
      <c r="O1125" s="137">
        <f t="shared" ca="1" si="282"/>
        <v>0</v>
      </c>
      <c r="P1125" s="53">
        <f t="shared" ca="1" si="283"/>
        <v>0</v>
      </c>
      <c r="Q1125" s="53">
        <f t="shared" ca="1" si="284"/>
        <v>0</v>
      </c>
      <c r="R1125" s="12">
        <f t="shared" ca="1" si="286"/>
        <v>2.1983915171285819E-2</v>
      </c>
    </row>
    <row r="1126" spans="3:18">
      <c r="C1126" s="134"/>
      <c r="D1126" s="136">
        <f t="shared" si="274"/>
        <v>0</v>
      </c>
      <c r="E1126" s="136">
        <f t="shared" si="274"/>
        <v>0</v>
      </c>
      <c r="F1126" s="53">
        <f t="shared" si="275"/>
        <v>0</v>
      </c>
      <c r="G1126" s="53">
        <f t="shared" si="275"/>
        <v>0</v>
      </c>
      <c r="H1126" s="53">
        <f t="shared" si="276"/>
        <v>0</v>
      </c>
      <c r="I1126" s="53">
        <f t="shared" si="277"/>
        <v>0</v>
      </c>
      <c r="J1126" s="53">
        <f t="shared" si="278"/>
        <v>0</v>
      </c>
      <c r="K1126" s="53">
        <f t="shared" si="279"/>
        <v>0</v>
      </c>
      <c r="L1126" s="53">
        <f t="shared" si="280"/>
        <v>0</v>
      </c>
      <c r="M1126" s="53">
        <f t="shared" ca="1" si="285"/>
        <v>-2.1983915171285819E-2</v>
      </c>
      <c r="N1126" s="53">
        <f t="shared" ca="1" si="281"/>
        <v>0</v>
      </c>
      <c r="O1126" s="137">
        <f t="shared" ca="1" si="282"/>
        <v>0</v>
      </c>
      <c r="P1126" s="53">
        <f t="shared" ca="1" si="283"/>
        <v>0</v>
      </c>
      <c r="Q1126" s="53">
        <f t="shared" ca="1" si="284"/>
        <v>0</v>
      </c>
      <c r="R1126" s="12">
        <f t="shared" ca="1" si="286"/>
        <v>2.1983915171285819E-2</v>
      </c>
    </row>
    <row r="1127" spans="3:18">
      <c r="C1127" s="134"/>
      <c r="D1127" s="136">
        <f t="shared" si="274"/>
        <v>0</v>
      </c>
      <c r="E1127" s="136">
        <f t="shared" si="274"/>
        <v>0</v>
      </c>
      <c r="F1127" s="53">
        <f t="shared" si="275"/>
        <v>0</v>
      </c>
      <c r="G1127" s="53">
        <f t="shared" si="275"/>
        <v>0</v>
      </c>
      <c r="H1127" s="53">
        <f t="shared" si="276"/>
        <v>0</v>
      </c>
      <c r="I1127" s="53">
        <f t="shared" si="277"/>
        <v>0</v>
      </c>
      <c r="J1127" s="53">
        <f t="shared" si="278"/>
        <v>0</v>
      </c>
      <c r="K1127" s="53">
        <f t="shared" si="279"/>
        <v>0</v>
      </c>
      <c r="L1127" s="53">
        <f t="shared" si="280"/>
        <v>0</v>
      </c>
      <c r="M1127" s="53">
        <f t="shared" ca="1" si="285"/>
        <v>-2.1983915171285819E-2</v>
      </c>
      <c r="N1127" s="53">
        <f t="shared" ca="1" si="281"/>
        <v>0</v>
      </c>
      <c r="O1127" s="137">
        <f t="shared" ca="1" si="282"/>
        <v>0</v>
      </c>
      <c r="P1127" s="53">
        <f t="shared" ca="1" si="283"/>
        <v>0</v>
      </c>
      <c r="Q1127" s="53">
        <f t="shared" ca="1" si="284"/>
        <v>0</v>
      </c>
      <c r="R1127" s="12">
        <f t="shared" ca="1" si="286"/>
        <v>2.1983915171285819E-2</v>
      </c>
    </row>
    <row r="1128" spans="3:18">
      <c r="C1128" s="134"/>
      <c r="D1128" s="136">
        <f t="shared" si="274"/>
        <v>0</v>
      </c>
      <c r="E1128" s="136">
        <f t="shared" si="274"/>
        <v>0</v>
      </c>
      <c r="F1128" s="53">
        <f t="shared" si="275"/>
        <v>0</v>
      </c>
      <c r="G1128" s="53">
        <f t="shared" si="275"/>
        <v>0</v>
      </c>
      <c r="H1128" s="53">
        <f t="shared" si="276"/>
        <v>0</v>
      </c>
      <c r="I1128" s="53">
        <f t="shared" si="277"/>
        <v>0</v>
      </c>
      <c r="J1128" s="53">
        <f t="shared" si="278"/>
        <v>0</v>
      </c>
      <c r="K1128" s="53">
        <f t="shared" si="279"/>
        <v>0</v>
      </c>
      <c r="L1128" s="53">
        <f t="shared" si="280"/>
        <v>0</v>
      </c>
      <c r="M1128" s="53">
        <f t="shared" ca="1" si="285"/>
        <v>-2.1983915171285819E-2</v>
      </c>
      <c r="N1128" s="53">
        <f t="shared" ca="1" si="281"/>
        <v>0</v>
      </c>
      <c r="O1128" s="137">
        <f t="shared" ca="1" si="282"/>
        <v>0</v>
      </c>
      <c r="P1128" s="53">
        <f t="shared" ca="1" si="283"/>
        <v>0</v>
      </c>
      <c r="Q1128" s="53">
        <f t="shared" ca="1" si="284"/>
        <v>0</v>
      </c>
      <c r="R1128" s="12">
        <f t="shared" ca="1" si="286"/>
        <v>2.1983915171285819E-2</v>
      </c>
    </row>
    <row r="1129" spans="3:18">
      <c r="C1129" s="134"/>
      <c r="D1129" s="136">
        <f t="shared" si="274"/>
        <v>0</v>
      </c>
      <c r="E1129" s="136">
        <f t="shared" si="274"/>
        <v>0</v>
      </c>
      <c r="F1129" s="53">
        <f t="shared" si="275"/>
        <v>0</v>
      </c>
      <c r="G1129" s="53">
        <f t="shared" si="275"/>
        <v>0</v>
      </c>
      <c r="H1129" s="53">
        <f t="shared" si="276"/>
        <v>0</v>
      </c>
      <c r="I1129" s="53">
        <f t="shared" si="277"/>
        <v>0</v>
      </c>
      <c r="J1129" s="53">
        <f t="shared" si="278"/>
        <v>0</v>
      </c>
      <c r="K1129" s="53">
        <f t="shared" si="279"/>
        <v>0</v>
      </c>
      <c r="L1129" s="53">
        <f t="shared" si="280"/>
        <v>0</v>
      </c>
      <c r="M1129" s="53">
        <f t="shared" ca="1" si="285"/>
        <v>-2.1983915171285819E-2</v>
      </c>
      <c r="N1129" s="53">
        <f t="shared" ca="1" si="281"/>
        <v>0</v>
      </c>
      <c r="O1129" s="137">
        <f t="shared" ca="1" si="282"/>
        <v>0</v>
      </c>
      <c r="P1129" s="53">
        <f t="shared" ca="1" si="283"/>
        <v>0</v>
      </c>
      <c r="Q1129" s="53">
        <f t="shared" ca="1" si="284"/>
        <v>0</v>
      </c>
      <c r="R1129" s="12">
        <f t="shared" ca="1" si="286"/>
        <v>2.1983915171285819E-2</v>
      </c>
    </row>
    <row r="1130" spans="3:18">
      <c r="C1130" s="134"/>
      <c r="D1130" s="136">
        <f t="shared" si="274"/>
        <v>0</v>
      </c>
      <c r="E1130" s="136">
        <f t="shared" si="274"/>
        <v>0</v>
      </c>
      <c r="F1130" s="53">
        <f t="shared" si="275"/>
        <v>0</v>
      </c>
      <c r="G1130" s="53">
        <f t="shared" si="275"/>
        <v>0</v>
      </c>
      <c r="H1130" s="53">
        <f t="shared" si="276"/>
        <v>0</v>
      </c>
      <c r="I1130" s="53">
        <f t="shared" si="277"/>
        <v>0</v>
      </c>
      <c r="J1130" s="53">
        <f t="shared" si="278"/>
        <v>0</v>
      </c>
      <c r="K1130" s="53">
        <f t="shared" si="279"/>
        <v>0</v>
      </c>
      <c r="L1130" s="53">
        <f t="shared" si="280"/>
        <v>0</v>
      </c>
      <c r="M1130" s="53">
        <f t="shared" ca="1" si="285"/>
        <v>-2.1983915171285819E-2</v>
      </c>
      <c r="N1130" s="53">
        <f t="shared" ca="1" si="281"/>
        <v>0</v>
      </c>
      <c r="O1130" s="137">
        <f t="shared" ca="1" si="282"/>
        <v>0</v>
      </c>
      <c r="P1130" s="53">
        <f t="shared" ca="1" si="283"/>
        <v>0</v>
      </c>
      <c r="Q1130" s="53">
        <f t="shared" ca="1" si="284"/>
        <v>0</v>
      </c>
      <c r="R1130" s="12">
        <f t="shared" ca="1" si="286"/>
        <v>2.1983915171285819E-2</v>
      </c>
    </row>
    <row r="1131" spans="3:18">
      <c r="C1131" s="134"/>
      <c r="D1131" s="136">
        <f t="shared" si="274"/>
        <v>0</v>
      </c>
      <c r="E1131" s="136">
        <f t="shared" si="274"/>
        <v>0</v>
      </c>
      <c r="F1131" s="53">
        <f t="shared" si="275"/>
        <v>0</v>
      </c>
      <c r="G1131" s="53">
        <f t="shared" si="275"/>
        <v>0</v>
      </c>
      <c r="H1131" s="53">
        <f t="shared" si="276"/>
        <v>0</v>
      </c>
      <c r="I1131" s="53">
        <f t="shared" si="277"/>
        <v>0</v>
      </c>
      <c r="J1131" s="53">
        <f t="shared" si="278"/>
        <v>0</v>
      </c>
      <c r="K1131" s="53">
        <f t="shared" si="279"/>
        <v>0</v>
      </c>
      <c r="L1131" s="53">
        <f t="shared" si="280"/>
        <v>0</v>
      </c>
      <c r="M1131" s="53">
        <f t="shared" ca="1" si="285"/>
        <v>-2.1983915171285819E-2</v>
      </c>
      <c r="N1131" s="53">
        <f t="shared" ca="1" si="281"/>
        <v>0</v>
      </c>
      <c r="O1131" s="137">
        <f t="shared" ca="1" si="282"/>
        <v>0</v>
      </c>
      <c r="P1131" s="53">
        <f t="shared" ca="1" si="283"/>
        <v>0</v>
      </c>
      <c r="Q1131" s="53">
        <f t="shared" ca="1" si="284"/>
        <v>0</v>
      </c>
      <c r="R1131" s="12">
        <f t="shared" ca="1" si="286"/>
        <v>2.1983915171285819E-2</v>
      </c>
    </row>
    <row r="1132" spans="3:18">
      <c r="C1132" s="134"/>
      <c r="D1132" s="136">
        <f t="shared" si="274"/>
        <v>0</v>
      </c>
      <c r="E1132" s="136">
        <f t="shared" si="274"/>
        <v>0</v>
      </c>
      <c r="F1132" s="53">
        <f t="shared" si="275"/>
        <v>0</v>
      </c>
      <c r="G1132" s="53">
        <f t="shared" si="275"/>
        <v>0</v>
      </c>
      <c r="H1132" s="53">
        <f t="shared" si="276"/>
        <v>0</v>
      </c>
      <c r="I1132" s="53">
        <f t="shared" si="277"/>
        <v>0</v>
      </c>
      <c r="J1132" s="53">
        <f t="shared" si="278"/>
        <v>0</v>
      </c>
      <c r="K1132" s="53">
        <f t="shared" si="279"/>
        <v>0</v>
      </c>
      <c r="L1132" s="53">
        <f t="shared" si="280"/>
        <v>0</v>
      </c>
      <c r="M1132" s="53">
        <f t="shared" ca="1" si="285"/>
        <v>-2.1983915171285819E-2</v>
      </c>
      <c r="N1132" s="53">
        <f t="shared" ca="1" si="281"/>
        <v>0</v>
      </c>
      <c r="O1132" s="137">
        <f t="shared" ca="1" si="282"/>
        <v>0</v>
      </c>
      <c r="P1132" s="53">
        <f t="shared" ca="1" si="283"/>
        <v>0</v>
      </c>
      <c r="Q1132" s="53">
        <f t="shared" ca="1" si="284"/>
        <v>0</v>
      </c>
      <c r="R1132" s="12">
        <f t="shared" ca="1" si="286"/>
        <v>2.1983915171285819E-2</v>
      </c>
    </row>
    <row r="1133" spans="3:18">
      <c r="C1133" s="134"/>
      <c r="D1133" s="136">
        <f t="shared" si="274"/>
        <v>0</v>
      </c>
      <c r="E1133" s="136">
        <f t="shared" si="274"/>
        <v>0</v>
      </c>
      <c r="F1133" s="53">
        <f t="shared" si="275"/>
        <v>0</v>
      </c>
      <c r="G1133" s="53">
        <f t="shared" si="275"/>
        <v>0</v>
      </c>
      <c r="H1133" s="53">
        <f t="shared" si="276"/>
        <v>0</v>
      </c>
      <c r="I1133" s="53">
        <f t="shared" si="277"/>
        <v>0</v>
      </c>
      <c r="J1133" s="53">
        <f t="shared" si="278"/>
        <v>0</v>
      </c>
      <c r="K1133" s="53">
        <f t="shared" si="279"/>
        <v>0</v>
      </c>
      <c r="L1133" s="53">
        <f t="shared" si="280"/>
        <v>0</v>
      </c>
      <c r="M1133" s="53">
        <f t="shared" ca="1" si="285"/>
        <v>-2.1983915171285819E-2</v>
      </c>
      <c r="N1133" s="53">
        <f t="shared" ca="1" si="281"/>
        <v>0</v>
      </c>
      <c r="O1133" s="137">
        <f t="shared" ca="1" si="282"/>
        <v>0</v>
      </c>
      <c r="P1133" s="53">
        <f t="shared" ca="1" si="283"/>
        <v>0</v>
      </c>
      <c r="Q1133" s="53">
        <f t="shared" ca="1" si="284"/>
        <v>0</v>
      </c>
      <c r="R1133" s="12">
        <f t="shared" ca="1" si="286"/>
        <v>2.1983915171285819E-2</v>
      </c>
    </row>
    <row r="1134" spans="3:18">
      <c r="C1134" s="134"/>
      <c r="D1134" s="136">
        <f t="shared" si="274"/>
        <v>0</v>
      </c>
      <c r="E1134" s="136">
        <f t="shared" si="274"/>
        <v>0</v>
      </c>
      <c r="F1134" s="53">
        <f t="shared" si="275"/>
        <v>0</v>
      </c>
      <c r="G1134" s="53">
        <f t="shared" si="275"/>
        <v>0</v>
      </c>
      <c r="H1134" s="53">
        <f t="shared" si="276"/>
        <v>0</v>
      </c>
      <c r="I1134" s="53">
        <f t="shared" si="277"/>
        <v>0</v>
      </c>
      <c r="J1134" s="53">
        <f t="shared" si="278"/>
        <v>0</v>
      </c>
      <c r="K1134" s="53">
        <f t="shared" si="279"/>
        <v>0</v>
      </c>
      <c r="L1134" s="53">
        <f t="shared" si="280"/>
        <v>0</v>
      </c>
      <c r="M1134" s="53">
        <f t="shared" ca="1" si="285"/>
        <v>-2.1983915171285819E-2</v>
      </c>
      <c r="N1134" s="53">
        <f t="shared" ca="1" si="281"/>
        <v>0</v>
      </c>
      <c r="O1134" s="137">
        <f t="shared" ca="1" si="282"/>
        <v>0</v>
      </c>
      <c r="P1134" s="53">
        <f t="shared" ca="1" si="283"/>
        <v>0</v>
      </c>
      <c r="Q1134" s="53">
        <f t="shared" ca="1" si="284"/>
        <v>0</v>
      </c>
      <c r="R1134" s="12">
        <f t="shared" ca="1" si="286"/>
        <v>2.1983915171285819E-2</v>
      </c>
    </row>
    <row r="1135" spans="3:18">
      <c r="C1135" s="134"/>
      <c r="D1135" s="136">
        <f t="shared" si="274"/>
        <v>0</v>
      </c>
      <c r="E1135" s="136">
        <f t="shared" si="274"/>
        <v>0</v>
      </c>
      <c r="F1135" s="53">
        <f t="shared" si="275"/>
        <v>0</v>
      </c>
      <c r="G1135" s="53">
        <f t="shared" si="275"/>
        <v>0</v>
      </c>
      <c r="H1135" s="53">
        <f t="shared" si="276"/>
        <v>0</v>
      </c>
      <c r="I1135" s="53">
        <f t="shared" si="277"/>
        <v>0</v>
      </c>
      <c r="J1135" s="53">
        <f t="shared" si="278"/>
        <v>0</v>
      </c>
      <c r="K1135" s="53">
        <f t="shared" si="279"/>
        <v>0</v>
      </c>
      <c r="L1135" s="53">
        <f t="shared" si="280"/>
        <v>0</v>
      </c>
      <c r="M1135" s="53">
        <f t="shared" ca="1" si="285"/>
        <v>-2.1983915171285819E-2</v>
      </c>
      <c r="N1135" s="53">
        <f t="shared" ca="1" si="281"/>
        <v>0</v>
      </c>
      <c r="O1135" s="137">
        <f t="shared" ca="1" si="282"/>
        <v>0</v>
      </c>
      <c r="P1135" s="53">
        <f t="shared" ca="1" si="283"/>
        <v>0</v>
      </c>
      <c r="Q1135" s="53">
        <f t="shared" ca="1" si="284"/>
        <v>0</v>
      </c>
      <c r="R1135" s="12">
        <f t="shared" ca="1" si="286"/>
        <v>2.1983915171285819E-2</v>
      </c>
    </row>
    <row r="1136" spans="3:18">
      <c r="C1136" s="134"/>
      <c r="D1136" s="136">
        <f t="shared" si="274"/>
        <v>0</v>
      </c>
      <c r="E1136" s="136">
        <f t="shared" si="274"/>
        <v>0</v>
      </c>
      <c r="F1136" s="53">
        <f t="shared" si="275"/>
        <v>0</v>
      </c>
      <c r="G1136" s="53">
        <f t="shared" si="275"/>
        <v>0</v>
      </c>
      <c r="H1136" s="53">
        <f t="shared" si="276"/>
        <v>0</v>
      </c>
      <c r="I1136" s="53">
        <f t="shared" si="277"/>
        <v>0</v>
      </c>
      <c r="J1136" s="53">
        <f t="shared" si="278"/>
        <v>0</v>
      </c>
      <c r="K1136" s="53">
        <f t="shared" si="279"/>
        <v>0</v>
      </c>
      <c r="L1136" s="53">
        <f t="shared" si="280"/>
        <v>0</v>
      </c>
      <c r="M1136" s="53">
        <f t="shared" ca="1" si="285"/>
        <v>-2.1983915171285819E-2</v>
      </c>
      <c r="N1136" s="53">
        <f t="shared" ca="1" si="281"/>
        <v>0</v>
      </c>
      <c r="O1136" s="137">
        <f t="shared" ca="1" si="282"/>
        <v>0</v>
      </c>
      <c r="P1136" s="53">
        <f t="shared" ca="1" si="283"/>
        <v>0</v>
      </c>
      <c r="Q1136" s="53">
        <f t="shared" ca="1" si="284"/>
        <v>0</v>
      </c>
      <c r="R1136" s="12">
        <f t="shared" ca="1" si="286"/>
        <v>2.1983915171285819E-2</v>
      </c>
    </row>
    <row r="1137" spans="3:18">
      <c r="C1137" s="134"/>
      <c r="D1137" s="136">
        <f t="shared" si="274"/>
        <v>0</v>
      </c>
      <c r="E1137" s="136">
        <f t="shared" si="274"/>
        <v>0</v>
      </c>
      <c r="F1137" s="53">
        <f t="shared" si="275"/>
        <v>0</v>
      </c>
      <c r="G1137" s="53">
        <f t="shared" si="275"/>
        <v>0</v>
      </c>
      <c r="H1137" s="53">
        <f t="shared" si="276"/>
        <v>0</v>
      </c>
      <c r="I1137" s="53">
        <f t="shared" si="277"/>
        <v>0</v>
      </c>
      <c r="J1137" s="53">
        <f t="shared" si="278"/>
        <v>0</v>
      </c>
      <c r="K1137" s="53">
        <f t="shared" si="279"/>
        <v>0</v>
      </c>
      <c r="L1137" s="53">
        <f t="shared" si="280"/>
        <v>0</v>
      </c>
      <c r="M1137" s="53">
        <f t="shared" ca="1" si="285"/>
        <v>-2.1983915171285819E-2</v>
      </c>
      <c r="N1137" s="53">
        <f t="shared" ca="1" si="281"/>
        <v>0</v>
      </c>
      <c r="O1137" s="137">
        <f t="shared" ca="1" si="282"/>
        <v>0</v>
      </c>
      <c r="P1137" s="53">
        <f t="shared" ca="1" si="283"/>
        <v>0</v>
      </c>
      <c r="Q1137" s="53">
        <f t="shared" ca="1" si="284"/>
        <v>0</v>
      </c>
      <c r="R1137" s="12">
        <f t="shared" ca="1" si="286"/>
        <v>2.1983915171285819E-2</v>
      </c>
    </row>
    <row r="1138" spans="3:18">
      <c r="C1138" s="134"/>
      <c r="D1138" s="136">
        <f t="shared" si="274"/>
        <v>0</v>
      </c>
      <c r="E1138" s="136">
        <f t="shared" si="274"/>
        <v>0</v>
      </c>
      <c r="F1138" s="53">
        <f t="shared" si="275"/>
        <v>0</v>
      </c>
      <c r="G1138" s="53">
        <f t="shared" si="275"/>
        <v>0</v>
      </c>
      <c r="H1138" s="53">
        <f t="shared" si="276"/>
        <v>0</v>
      </c>
      <c r="I1138" s="53">
        <f t="shared" si="277"/>
        <v>0</v>
      </c>
      <c r="J1138" s="53">
        <f t="shared" si="278"/>
        <v>0</v>
      </c>
      <c r="K1138" s="53">
        <f t="shared" si="279"/>
        <v>0</v>
      </c>
      <c r="L1138" s="53">
        <f t="shared" si="280"/>
        <v>0</v>
      </c>
      <c r="M1138" s="53">
        <f t="shared" ca="1" si="285"/>
        <v>-2.1983915171285819E-2</v>
      </c>
      <c r="N1138" s="53">
        <f t="shared" ca="1" si="281"/>
        <v>0</v>
      </c>
      <c r="O1138" s="137">
        <f t="shared" ca="1" si="282"/>
        <v>0</v>
      </c>
      <c r="P1138" s="53">
        <f t="shared" ca="1" si="283"/>
        <v>0</v>
      </c>
      <c r="Q1138" s="53">
        <f t="shared" ca="1" si="284"/>
        <v>0</v>
      </c>
      <c r="R1138" s="12">
        <f t="shared" ca="1" si="286"/>
        <v>2.1983915171285819E-2</v>
      </c>
    </row>
    <row r="1139" spans="3:18">
      <c r="C1139" s="134"/>
      <c r="D1139" s="136">
        <f t="shared" si="274"/>
        <v>0</v>
      </c>
      <c r="E1139" s="136">
        <f t="shared" si="274"/>
        <v>0</v>
      </c>
      <c r="F1139" s="53">
        <f t="shared" si="275"/>
        <v>0</v>
      </c>
      <c r="G1139" s="53">
        <f t="shared" si="275"/>
        <v>0</v>
      </c>
      <c r="H1139" s="53">
        <f t="shared" si="276"/>
        <v>0</v>
      </c>
      <c r="I1139" s="53">
        <f t="shared" si="277"/>
        <v>0</v>
      </c>
      <c r="J1139" s="53">
        <f t="shared" si="278"/>
        <v>0</v>
      </c>
      <c r="K1139" s="53">
        <f t="shared" si="279"/>
        <v>0</v>
      </c>
      <c r="L1139" s="53">
        <f t="shared" si="280"/>
        <v>0</v>
      </c>
      <c r="M1139" s="53">
        <f t="shared" ca="1" si="285"/>
        <v>-2.1983915171285819E-2</v>
      </c>
      <c r="N1139" s="53">
        <f t="shared" ca="1" si="281"/>
        <v>0</v>
      </c>
      <c r="O1139" s="137">
        <f t="shared" ca="1" si="282"/>
        <v>0</v>
      </c>
      <c r="P1139" s="53">
        <f t="shared" ca="1" si="283"/>
        <v>0</v>
      </c>
      <c r="Q1139" s="53">
        <f t="shared" ca="1" si="284"/>
        <v>0</v>
      </c>
      <c r="R1139" s="12">
        <f t="shared" ca="1" si="286"/>
        <v>2.1983915171285819E-2</v>
      </c>
    </row>
    <row r="1140" spans="3:18">
      <c r="C1140" s="134"/>
      <c r="D1140" s="136">
        <f t="shared" si="274"/>
        <v>0</v>
      </c>
      <c r="E1140" s="136">
        <f t="shared" si="274"/>
        <v>0</v>
      </c>
      <c r="F1140" s="53">
        <f t="shared" si="275"/>
        <v>0</v>
      </c>
      <c r="G1140" s="53">
        <f t="shared" si="275"/>
        <v>0</v>
      </c>
      <c r="H1140" s="53">
        <f t="shared" si="276"/>
        <v>0</v>
      </c>
      <c r="I1140" s="53">
        <f t="shared" si="277"/>
        <v>0</v>
      </c>
      <c r="J1140" s="53">
        <f t="shared" si="278"/>
        <v>0</v>
      </c>
      <c r="K1140" s="53">
        <f t="shared" si="279"/>
        <v>0</v>
      </c>
      <c r="L1140" s="53">
        <f t="shared" si="280"/>
        <v>0</v>
      </c>
      <c r="M1140" s="53">
        <f t="shared" ca="1" si="285"/>
        <v>-2.1983915171285819E-2</v>
      </c>
      <c r="N1140" s="53">
        <f t="shared" ca="1" si="281"/>
        <v>0</v>
      </c>
      <c r="O1140" s="137">
        <f t="shared" ca="1" si="282"/>
        <v>0</v>
      </c>
      <c r="P1140" s="53">
        <f t="shared" ca="1" si="283"/>
        <v>0</v>
      </c>
      <c r="Q1140" s="53">
        <f t="shared" ca="1" si="284"/>
        <v>0</v>
      </c>
      <c r="R1140" s="12">
        <f t="shared" ca="1" si="286"/>
        <v>2.1983915171285819E-2</v>
      </c>
    </row>
    <row r="1141" spans="3:18">
      <c r="C1141" s="134"/>
      <c r="D1141" s="136">
        <f t="shared" si="274"/>
        <v>0</v>
      </c>
      <c r="E1141" s="136">
        <f t="shared" si="274"/>
        <v>0</v>
      </c>
      <c r="F1141" s="53">
        <f t="shared" si="275"/>
        <v>0</v>
      </c>
      <c r="G1141" s="53">
        <f t="shared" si="275"/>
        <v>0</v>
      </c>
      <c r="H1141" s="53">
        <f t="shared" si="276"/>
        <v>0</v>
      </c>
      <c r="I1141" s="53">
        <f t="shared" si="277"/>
        <v>0</v>
      </c>
      <c r="J1141" s="53">
        <f t="shared" si="278"/>
        <v>0</v>
      </c>
      <c r="K1141" s="53">
        <f t="shared" si="279"/>
        <v>0</v>
      </c>
      <c r="L1141" s="53">
        <f t="shared" si="280"/>
        <v>0</v>
      </c>
      <c r="M1141" s="53">
        <f t="shared" ca="1" si="285"/>
        <v>-2.1983915171285819E-2</v>
      </c>
      <c r="N1141" s="53">
        <f t="shared" ca="1" si="281"/>
        <v>0</v>
      </c>
      <c r="O1141" s="137">
        <f t="shared" ca="1" si="282"/>
        <v>0</v>
      </c>
      <c r="P1141" s="53">
        <f t="shared" ca="1" si="283"/>
        <v>0</v>
      </c>
      <c r="Q1141" s="53">
        <f t="shared" ca="1" si="284"/>
        <v>0</v>
      </c>
      <c r="R1141" s="12">
        <f t="shared" ca="1" si="286"/>
        <v>2.1983915171285819E-2</v>
      </c>
    </row>
    <row r="1142" spans="3:18">
      <c r="C1142" s="134"/>
      <c r="D1142" s="136">
        <f t="shared" si="274"/>
        <v>0</v>
      </c>
      <c r="E1142" s="136">
        <f t="shared" si="274"/>
        <v>0</v>
      </c>
      <c r="F1142" s="53">
        <f t="shared" si="275"/>
        <v>0</v>
      </c>
      <c r="G1142" s="53">
        <f t="shared" si="275"/>
        <v>0</v>
      </c>
      <c r="H1142" s="53">
        <f t="shared" si="276"/>
        <v>0</v>
      </c>
      <c r="I1142" s="53">
        <f t="shared" si="277"/>
        <v>0</v>
      </c>
      <c r="J1142" s="53">
        <f t="shared" si="278"/>
        <v>0</v>
      </c>
      <c r="K1142" s="53">
        <f t="shared" si="279"/>
        <v>0</v>
      </c>
      <c r="L1142" s="53">
        <f t="shared" si="280"/>
        <v>0</v>
      </c>
      <c r="M1142" s="53">
        <f t="shared" ca="1" si="285"/>
        <v>-2.1983915171285819E-2</v>
      </c>
      <c r="N1142" s="53">
        <f t="shared" ca="1" si="281"/>
        <v>0</v>
      </c>
      <c r="O1142" s="137">
        <f t="shared" ca="1" si="282"/>
        <v>0</v>
      </c>
      <c r="P1142" s="53">
        <f t="shared" ca="1" si="283"/>
        <v>0</v>
      </c>
      <c r="Q1142" s="53">
        <f t="shared" ca="1" si="284"/>
        <v>0</v>
      </c>
      <c r="R1142" s="12">
        <f t="shared" ca="1" si="286"/>
        <v>2.1983915171285819E-2</v>
      </c>
    </row>
    <row r="1143" spans="3:18">
      <c r="C1143" s="134"/>
      <c r="D1143" s="136">
        <f t="shared" si="274"/>
        <v>0</v>
      </c>
      <c r="E1143" s="136">
        <f t="shared" si="274"/>
        <v>0</v>
      </c>
      <c r="F1143" s="53">
        <f t="shared" si="275"/>
        <v>0</v>
      </c>
      <c r="G1143" s="53">
        <f t="shared" si="275"/>
        <v>0</v>
      </c>
      <c r="H1143" s="53">
        <f t="shared" si="276"/>
        <v>0</v>
      </c>
      <c r="I1143" s="53">
        <f t="shared" si="277"/>
        <v>0</v>
      </c>
      <c r="J1143" s="53">
        <f t="shared" si="278"/>
        <v>0</v>
      </c>
      <c r="K1143" s="53">
        <f t="shared" si="279"/>
        <v>0</v>
      </c>
      <c r="L1143" s="53">
        <f t="shared" si="280"/>
        <v>0</v>
      </c>
      <c r="M1143" s="53">
        <f t="shared" ca="1" si="285"/>
        <v>-2.1983915171285819E-2</v>
      </c>
      <c r="N1143" s="53">
        <f t="shared" ca="1" si="281"/>
        <v>0</v>
      </c>
      <c r="O1143" s="137">
        <f t="shared" ca="1" si="282"/>
        <v>0</v>
      </c>
      <c r="P1143" s="53">
        <f t="shared" ca="1" si="283"/>
        <v>0</v>
      </c>
      <c r="Q1143" s="53">
        <f t="shared" ca="1" si="284"/>
        <v>0</v>
      </c>
      <c r="R1143" s="12">
        <f t="shared" ca="1" si="286"/>
        <v>2.1983915171285819E-2</v>
      </c>
    </row>
    <row r="1144" spans="3:18">
      <c r="C1144" s="134"/>
      <c r="D1144" s="136">
        <f t="shared" si="274"/>
        <v>0</v>
      </c>
      <c r="E1144" s="136">
        <f t="shared" si="274"/>
        <v>0</v>
      </c>
      <c r="F1144" s="53">
        <f t="shared" si="275"/>
        <v>0</v>
      </c>
      <c r="G1144" s="53">
        <f t="shared" si="275"/>
        <v>0</v>
      </c>
      <c r="H1144" s="53">
        <f t="shared" si="276"/>
        <v>0</v>
      </c>
      <c r="I1144" s="53">
        <f t="shared" si="277"/>
        <v>0</v>
      </c>
      <c r="J1144" s="53">
        <f t="shared" si="278"/>
        <v>0</v>
      </c>
      <c r="K1144" s="53">
        <f t="shared" si="279"/>
        <v>0</v>
      </c>
      <c r="L1144" s="53">
        <f t="shared" si="280"/>
        <v>0</v>
      </c>
      <c r="M1144" s="53">
        <f t="shared" ca="1" si="285"/>
        <v>-2.1983915171285819E-2</v>
      </c>
      <c r="N1144" s="53">
        <f t="shared" ca="1" si="281"/>
        <v>0</v>
      </c>
      <c r="O1144" s="137">
        <f t="shared" ca="1" si="282"/>
        <v>0</v>
      </c>
      <c r="P1144" s="53">
        <f t="shared" ca="1" si="283"/>
        <v>0</v>
      </c>
      <c r="Q1144" s="53">
        <f t="shared" ca="1" si="284"/>
        <v>0</v>
      </c>
      <c r="R1144" s="12">
        <f t="shared" ca="1" si="286"/>
        <v>2.1983915171285819E-2</v>
      </c>
    </row>
    <row r="1145" spans="3:18">
      <c r="C1145" s="134"/>
      <c r="D1145" s="136">
        <f t="shared" si="274"/>
        <v>0</v>
      </c>
      <c r="E1145" s="136">
        <f t="shared" si="274"/>
        <v>0</v>
      </c>
      <c r="F1145" s="53">
        <f t="shared" si="275"/>
        <v>0</v>
      </c>
      <c r="G1145" s="53">
        <f t="shared" si="275"/>
        <v>0</v>
      </c>
      <c r="H1145" s="53">
        <f t="shared" si="276"/>
        <v>0</v>
      </c>
      <c r="I1145" s="53">
        <f t="shared" si="277"/>
        <v>0</v>
      </c>
      <c r="J1145" s="53">
        <f t="shared" si="278"/>
        <v>0</v>
      </c>
      <c r="K1145" s="53">
        <f t="shared" si="279"/>
        <v>0</v>
      </c>
      <c r="L1145" s="53">
        <f t="shared" si="280"/>
        <v>0</v>
      </c>
      <c r="M1145" s="53">
        <f t="shared" ca="1" si="285"/>
        <v>-2.1983915171285819E-2</v>
      </c>
      <c r="N1145" s="53">
        <f t="shared" ca="1" si="281"/>
        <v>0</v>
      </c>
      <c r="O1145" s="137">
        <f t="shared" ca="1" si="282"/>
        <v>0</v>
      </c>
      <c r="P1145" s="53">
        <f t="shared" ca="1" si="283"/>
        <v>0</v>
      </c>
      <c r="Q1145" s="53">
        <f t="shared" ca="1" si="284"/>
        <v>0</v>
      </c>
      <c r="R1145" s="12">
        <f t="shared" ca="1" si="286"/>
        <v>2.1983915171285819E-2</v>
      </c>
    </row>
    <row r="1146" spans="3:18">
      <c r="C1146" s="134"/>
      <c r="D1146" s="136">
        <f t="shared" si="274"/>
        <v>0</v>
      </c>
      <c r="E1146" s="136">
        <f t="shared" si="274"/>
        <v>0</v>
      </c>
      <c r="F1146" s="53">
        <f t="shared" si="275"/>
        <v>0</v>
      </c>
      <c r="G1146" s="53">
        <f t="shared" si="275"/>
        <v>0</v>
      </c>
      <c r="H1146" s="53">
        <f t="shared" si="276"/>
        <v>0</v>
      </c>
      <c r="I1146" s="53">
        <f t="shared" si="277"/>
        <v>0</v>
      </c>
      <c r="J1146" s="53">
        <f t="shared" si="278"/>
        <v>0</v>
      </c>
      <c r="K1146" s="53">
        <f t="shared" si="279"/>
        <v>0</v>
      </c>
      <c r="L1146" s="53">
        <f t="shared" si="280"/>
        <v>0</v>
      </c>
      <c r="M1146" s="53">
        <f t="shared" ca="1" si="285"/>
        <v>-2.1983915171285819E-2</v>
      </c>
      <c r="N1146" s="53">
        <f t="shared" ca="1" si="281"/>
        <v>0</v>
      </c>
      <c r="O1146" s="137">
        <f t="shared" ca="1" si="282"/>
        <v>0</v>
      </c>
      <c r="P1146" s="53">
        <f t="shared" ca="1" si="283"/>
        <v>0</v>
      </c>
      <c r="Q1146" s="53">
        <f t="shared" ca="1" si="284"/>
        <v>0</v>
      </c>
      <c r="R1146" s="12">
        <f t="shared" ca="1" si="286"/>
        <v>2.1983915171285819E-2</v>
      </c>
    </row>
    <row r="1147" spans="3:18">
      <c r="C1147" s="134"/>
      <c r="D1147" s="136">
        <f t="shared" si="274"/>
        <v>0</v>
      </c>
      <c r="E1147" s="136">
        <f t="shared" si="274"/>
        <v>0</v>
      </c>
      <c r="F1147" s="53">
        <f t="shared" si="275"/>
        <v>0</v>
      </c>
      <c r="G1147" s="53">
        <f t="shared" si="275"/>
        <v>0</v>
      </c>
      <c r="H1147" s="53">
        <f t="shared" si="276"/>
        <v>0</v>
      </c>
      <c r="I1147" s="53">
        <f t="shared" si="277"/>
        <v>0</v>
      </c>
      <c r="J1147" s="53">
        <f t="shared" si="278"/>
        <v>0</v>
      </c>
      <c r="K1147" s="53">
        <f t="shared" si="279"/>
        <v>0</v>
      </c>
      <c r="L1147" s="53">
        <f t="shared" si="280"/>
        <v>0</v>
      </c>
      <c r="M1147" s="53">
        <f t="shared" ca="1" si="285"/>
        <v>-2.1983915171285819E-2</v>
      </c>
      <c r="N1147" s="53">
        <f t="shared" ca="1" si="281"/>
        <v>0</v>
      </c>
      <c r="O1147" s="137">
        <f t="shared" ca="1" si="282"/>
        <v>0</v>
      </c>
      <c r="P1147" s="53">
        <f t="shared" ca="1" si="283"/>
        <v>0</v>
      </c>
      <c r="Q1147" s="53">
        <f t="shared" ca="1" si="284"/>
        <v>0</v>
      </c>
      <c r="R1147" s="12">
        <f t="shared" ca="1" si="286"/>
        <v>2.1983915171285819E-2</v>
      </c>
    </row>
    <row r="1148" spans="3:18">
      <c r="C1148" s="134"/>
      <c r="D1148" s="136">
        <f t="shared" si="274"/>
        <v>0</v>
      </c>
      <c r="E1148" s="136">
        <f t="shared" si="274"/>
        <v>0</v>
      </c>
      <c r="F1148" s="53">
        <f t="shared" si="275"/>
        <v>0</v>
      </c>
      <c r="G1148" s="53">
        <f t="shared" si="275"/>
        <v>0</v>
      </c>
      <c r="H1148" s="53">
        <f t="shared" si="276"/>
        <v>0</v>
      </c>
      <c r="I1148" s="53">
        <f t="shared" si="277"/>
        <v>0</v>
      </c>
      <c r="J1148" s="53">
        <f t="shared" si="278"/>
        <v>0</v>
      </c>
      <c r="K1148" s="53">
        <f t="shared" si="279"/>
        <v>0</v>
      </c>
      <c r="L1148" s="53">
        <f t="shared" si="280"/>
        <v>0</v>
      </c>
      <c r="M1148" s="53">
        <f t="shared" ca="1" si="285"/>
        <v>-2.1983915171285819E-2</v>
      </c>
      <c r="N1148" s="53">
        <f t="shared" ca="1" si="281"/>
        <v>0</v>
      </c>
      <c r="O1148" s="137">
        <f t="shared" ca="1" si="282"/>
        <v>0</v>
      </c>
      <c r="P1148" s="53">
        <f t="shared" ca="1" si="283"/>
        <v>0</v>
      </c>
      <c r="Q1148" s="53">
        <f t="shared" ca="1" si="284"/>
        <v>0</v>
      </c>
      <c r="R1148" s="12">
        <f t="shared" ca="1" si="286"/>
        <v>2.1983915171285819E-2</v>
      </c>
    </row>
    <row r="1149" spans="3:18">
      <c r="C1149" s="134"/>
      <c r="D1149" s="136">
        <f t="shared" si="274"/>
        <v>0</v>
      </c>
      <c r="E1149" s="136">
        <f t="shared" si="274"/>
        <v>0</v>
      </c>
      <c r="F1149" s="53">
        <f t="shared" si="275"/>
        <v>0</v>
      </c>
      <c r="G1149" s="53">
        <f t="shared" si="275"/>
        <v>0</v>
      </c>
      <c r="H1149" s="53">
        <f t="shared" si="276"/>
        <v>0</v>
      </c>
      <c r="I1149" s="53">
        <f t="shared" si="277"/>
        <v>0</v>
      </c>
      <c r="J1149" s="53">
        <f t="shared" si="278"/>
        <v>0</v>
      </c>
      <c r="K1149" s="53">
        <f t="shared" si="279"/>
        <v>0</v>
      </c>
      <c r="L1149" s="53">
        <f t="shared" si="280"/>
        <v>0</v>
      </c>
      <c r="M1149" s="53">
        <f t="shared" ca="1" si="285"/>
        <v>-2.1983915171285819E-2</v>
      </c>
      <c r="N1149" s="53">
        <f t="shared" ca="1" si="281"/>
        <v>0</v>
      </c>
      <c r="O1149" s="137">
        <f t="shared" ca="1" si="282"/>
        <v>0</v>
      </c>
      <c r="P1149" s="53">
        <f t="shared" ca="1" si="283"/>
        <v>0</v>
      </c>
      <c r="Q1149" s="53">
        <f t="shared" ca="1" si="284"/>
        <v>0</v>
      </c>
      <c r="R1149" s="12">
        <f t="shared" ca="1" si="286"/>
        <v>2.1983915171285819E-2</v>
      </c>
    </row>
    <row r="1150" spans="3:18">
      <c r="C1150" s="134"/>
      <c r="D1150" s="136">
        <f t="shared" si="274"/>
        <v>0</v>
      </c>
      <c r="E1150" s="136">
        <f t="shared" si="274"/>
        <v>0</v>
      </c>
      <c r="F1150" s="53">
        <f t="shared" si="275"/>
        <v>0</v>
      </c>
      <c r="G1150" s="53">
        <f t="shared" si="275"/>
        <v>0</v>
      </c>
      <c r="H1150" s="53">
        <f t="shared" si="276"/>
        <v>0</v>
      </c>
      <c r="I1150" s="53">
        <f t="shared" si="277"/>
        <v>0</v>
      </c>
      <c r="J1150" s="53">
        <f t="shared" si="278"/>
        <v>0</v>
      </c>
      <c r="K1150" s="53">
        <f t="shared" si="279"/>
        <v>0</v>
      </c>
      <c r="L1150" s="53">
        <f t="shared" si="280"/>
        <v>0</v>
      </c>
      <c r="M1150" s="53">
        <f t="shared" ca="1" si="285"/>
        <v>-2.1983915171285819E-2</v>
      </c>
      <c r="N1150" s="53">
        <f t="shared" ca="1" si="281"/>
        <v>0</v>
      </c>
      <c r="O1150" s="137">
        <f t="shared" ca="1" si="282"/>
        <v>0</v>
      </c>
      <c r="P1150" s="53">
        <f t="shared" ca="1" si="283"/>
        <v>0</v>
      </c>
      <c r="Q1150" s="53">
        <f t="shared" ca="1" si="284"/>
        <v>0</v>
      </c>
      <c r="R1150" s="12">
        <f t="shared" ca="1" si="286"/>
        <v>2.1983915171285819E-2</v>
      </c>
    </row>
    <row r="1151" spans="3:18">
      <c r="C1151" s="134"/>
      <c r="D1151" s="136">
        <f t="shared" si="274"/>
        <v>0</v>
      </c>
      <c r="E1151" s="136">
        <f t="shared" si="274"/>
        <v>0</v>
      </c>
      <c r="F1151" s="53">
        <f t="shared" si="275"/>
        <v>0</v>
      </c>
      <c r="G1151" s="53">
        <f t="shared" si="275"/>
        <v>0</v>
      </c>
      <c r="H1151" s="53">
        <f t="shared" si="276"/>
        <v>0</v>
      </c>
      <c r="I1151" s="53">
        <f t="shared" si="277"/>
        <v>0</v>
      </c>
      <c r="J1151" s="53">
        <f t="shared" si="278"/>
        <v>0</v>
      </c>
      <c r="K1151" s="53">
        <f t="shared" si="279"/>
        <v>0</v>
      </c>
      <c r="L1151" s="53">
        <f t="shared" si="280"/>
        <v>0</v>
      </c>
      <c r="M1151" s="53">
        <f t="shared" ca="1" si="285"/>
        <v>-2.1983915171285819E-2</v>
      </c>
      <c r="N1151" s="53">
        <f t="shared" ca="1" si="281"/>
        <v>0</v>
      </c>
      <c r="O1151" s="137">
        <f t="shared" ca="1" si="282"/>
        <v>0</v>
      </c>
      <c r="P1151" s="53">
        <f t="shared" ca="1" si="283"/>
        <v>0</v>
      </c>
      <c r="Q1151" s="53">
        <f t="shared" ca="1" si="284"/>
        <v>0</v>
      </c>
      <c r="R1151" s="12">
        <f t="shared" ca="1" si="286"/>
        <v>2.1983915171285819E-2</v>
      </c>
    </row>
    <row r="1152" spans="3:18">
      <c r="C1152" s="134"/>
      <c r="D1152" s="136">
        <f t="shared" si="274"/>
        <v>0</v>
      </c>
      <c r="E1152" s="136">
        <f t="shared" si="274"/>
        <v>0</v>
      </c>
      <c r="F1152" s="53">
        <f t="shared" si="275"/>
        <v>0</v>
      </c>
      <c r="G1152" s="53">
        <f t="shared" si="275"/>
        <v>0</v>
      </c>
      <c r="H1152" s="53">
        <f t="shared" si="276"/>
        <v>0</v>
      </c>
      <c r="I1152" s="53">
        <f t="shared" si="277"/>
        <v>0</v>
      </c>
      <c r="J1152" s="53">
        <f t="shared" si="278"/>
        <v>0</v>
      </c>
      <c r="K1152" s="53">
        <f t="shared" si="279"/>
        <v>0</v>
      </c>
      <c r="L1152" s="53">
        <f t="shared" si="280"/>
        <v>0</v>
      </c>
      <c r="M1152" s="53">
        <f t="shared" ca="1" si="285"/>
        <v>-2.1983915171285819E-2</v>
      </c>
      <c r="N1152" s="53">
        <f t="shared" ca="1" si="281"/>
        <v>0</v>
      </c>
      <c r="O1152" s="137">
        <f t="shared" ca="1" si="282"/>
        <v>0</v>
      </c>
      <c r="P1152" s="53">
        <f t="shared" ca="1" si="283"/>
        <v>0</v>
      </c>
      <c r="Q1152" s="53">
        <f t="shared" ca="1" si="284"/>
        <v>0</v>
      </c>
      <c r="R1152" s="12">
        <f t="shared" ca="1" si="286"/>
        <v>2.1983915171285819E-2</v>
      </c>
    </row>
    <row r="1153" spans="3:18">
      <c r="C1153" s="134"/>
      <c r="D1153" s="136">
        <f t="shared" si="274"/>
        <v>0</v>
      </c>
      <c r="E1153" s="136">
        <f t="shared" si="274"/>
        <v>0</v>
      </c>
      <c r="F1153" s="53">
        <f t="shared" si="275"/>
        <v>0</v>
      </c>
      <c r="G1153" s="53">
        <f t="shared" si="275"/>
        <v>0</v>
      </c>
      <c r="H1153" s="53">
        <f t="shared" si="276"/>
        <v>0</v>
      </c>
      <c r="I1153" s="53">
        <f t="shared" si="277"/>
        <v>0</v>
      </c>
      <c r="J1153" s="53">
        <f t="shared" si="278"/>
        <v>0</v>
      </c>
      <c r="K1153" s="53">
        <f t="shared" si="279"/>
        <v>0</v>
      </c>
      <c r="L1153" s="53">
        <f t="shared" si="280"/>
        <v>0</v>
      </c>
      <c r="M1153" s="53">
        <f t="shared" ca="1" si="285"/>
        <v>-2.1983915171285819E-2</v>
      </c>
      <c r="N1153" s="53">
        <f t="shared" ca="1" si="281"/>
        <v>0</v>
      </c>
      <c r="O1153" s="137">
        <f t="shared" ca="1" si="282"/>
        <v>0</v>
      </c>
      <c r="P1153" s="53">
        <f t="shared" ca="1" si="283"/>
        <v>0</v>
      </c>
      <c r="Q1153" s="53">
        <f t="shared" ca="1" si="284"/>
        <v>0</v>
      </c>
      <c r="R1153" s="12">
        <f t="shared" ca="1" si="286"/>
        <v>2.1983915171285819E-2</v>
      </c>
    </row>
    <row r="1154" spans="3:18">
      <c r="C1154" s="134"/>
      <c r="D1154" s="136">
        <f t="shared" si="274"/>
        <v>0</v>
      </c>
      <c r="E1154" s="136">
        <f t="shared" si="274"/>
        <v>0</v>
      </c>
      <c r="F1154" s="53">
        <f t="shared" si="275"/>
        <v>0</v>
      </c>
      <c r="G1154" s="53">
        <f t="shared" si="275"/>
        <v>0</v>
      </c>
      <c r="H1154" s="53">
        <f t="shared" si="276"/>
        <v>0</v>
      </c>
      <c r="I1154" s="53">
        <f t="shared" si="277"/>
        <v>0</v>
      </c>
      <c r="J1154" s="53">
        <f t="shared" si="278"/>
        <v>0</v>
      </c>
      <c r="K1154" s="53">
        <f t="shared" si="279"/>
        <v>0</v>
      </c>
      <c r="L1154" s="53">
        <f t="shared" si="280"/>
        <v>0</v>
      </c>
      <c r="M1154" s="53">
        <f t="shared" ca="1" si="285"/>
        <v>-2.1983915171285819E-2</v>
      </c>
      <c r="N1154" s="53">
        <f t="shared" ca="1" si="281"/>
        <v>0</v>
      </c>
      <c r="O1154" s="137">
        <f t="shared" ca="1" si="282"/>
        <v>0</v>
      </c>
      <c r="P1154" s="53">
        <f t="shared" ca="1" si="283"/>
        <v>0</v>
      </c>
      <c r="Q1154" s="53">
        <f t="shared" ca="1" si="284"/>
        <v>0</v>
      </c>
      <c r="R1154" s="12">
        <f t="shared" ca="1" si="286"/>
        <v>2.1983915171285819E-2</v>
      </c>
    </row>
    <row r="1155" spans="3:18">
      <c r="C1155" s="134"/>
      <c r="D1155" s="136">
        <f t="shared" si="274"/>
        <v>0</v>
      </c>
      <c r="E1155" s="136">
        <f t="shared" si="274"/>
        <v>0</v>
      </c>
      <c r="F1155" s="53">
        <f t="shared" si="275"/>
        <v>0</v>
      </c>
      <c r="G1155" s="53">
        <f t="shared" si="275"/>
        <v>0</v>
      </c>
      <c r="H1155" s="53">
        <f t="shared" si="276"/>
        <v>0</v>
      </c>
      <c r="I1155" s="53">
        <f t="shared" si="277"/>
        <v>0</v>
      </c>
      <c r="J1155" s="53">
        <f t="shared" si="278"/>
        <v>0</v>
      </c>
      <c r="K1155" s="53">
        <f t="shared" si="279"/>
        <v>0</v>
      </c>
      <c r="L1155" s="53">
        <f t="shared" si="280"/>
        <v>0</v>
      </c>
      <c r="M1155" s="53">
        <f t="shared" ca="1" si="285"/>
        <v>-2.1983915171285819E-2</v>
      </c>
      <c r="N1155" s="53">
        <f t="shared" ca="1" si="281"/>
        <v>0</v>
      </c>
      <c r="O1155" s="137">
        <f t="shared" ca="1" si="282"/>
        <v>0</v>
      </c>
      <c r="P1155" s="53">
        <f t="shared" ca="1" si="283"/>
        <v>0</v>
      </c>
      <c r="Q1155" s="53">
        <f t="shared" ca="1" si="284"/>
        <v>0</v>
      </c>
      <c r="R1155" s="12">
        <f t="shared" ca="1" si="286"/>
        <v>2.1983915171285819E-2</v>
      </c>
    </row>
    <row r="1156" spans="3:18">
      <c r="C1156" s="134"/>
      <c r="D1156" s="136">
        <f t="shared" si="274"/>
        <v>0</v>
      </c>
      <c r="E1156" s="136">
        <f t="shared" si="274"/>
        <v>0</v>
      </c>
      <c r="F1156" s="53">
        <f t="shared" si="275"/>
        <v>0</v>
      </c>
      <c r="G1156" s="53">
        <f t="shared" si="275"/>
        <v>0</v>
      </c>
      <c r="H1156" s="53">
        <f t="shared" si="276"/>
        <v>0</v>
      </c>
      <c r="I1156" s="53">
        <f t="shared" si="277"/>
        <v>0</v>
      </c>
      <c r="J1156" s="53">
        <f t="shared" si="278"/>
        <v>0</v>
      </c>
      <c r="K1156" s="53">
        <f t="shared" si="279"/>
        <v>0</v>
      </c>
      <c r="L1156" s="53">
        <f t="shared" si="280"/>
        <v>0</v>
      </c>
      <c r="M1156" s="53">
        <f t="shared" ca="1" si="285"/>
        <v>-2.1983915171285819E-2</v>
      </c>
      <c r="N1156" s="53">
        <f t="shared" ca="1" si="281"/>
        <v>0</v>
      </c>
      <c r="O1156" s="137">
        <f t="shared" ca="1" si="282"/>
        <v>0</v>
      </c>
      <c r="P1156" s="53">
        <f t="shared" ca="1" si="283"/>
        <v>0</v>
      </c>
      <c r="Q1156" s="53">
        <f t="shared" ca="1" si="284"/>
        <v>0</v>
      </c>
      <c r="R1156" s="12">
        <f t="shared" ca="1" si="286"/>
        <v>2.1983915171285819E-2</v>
      </c>
    </row>
    <row r="1157" spans="3:18">
      <c r="C1157" s="134"/>
      <c r="D1157" s="136">
        <f t="shared" si="274"/>
        <v>0</v>
      </c>
      <c r="E1157" s="136">
        <f t="shared" si="274"/>
        <v>0</v>
      </c>
      <c r="F1157" s="53">
        <f t="shared" si="275"/>
        <v>0</v>
      </c>
      <c r="G1157" s="53">
        <f t="shared" si="275"/>
        <v>0</v>
      </c>
      <c r="H1157" s="53">
        <f t="shared" si="276"/>
        <v>0</v>
      </c>
      <c r="I1157" s="53">
        <f t="shared" si="277"/>
        <v>0</v>
      </c>
      <c r="J1157" s="53">
        <f t="shared" si="278"/>
        <v>0</v>
      </c>
      <c r="K1157" s="53">
        <f t="shared" si="279"/>
        <v>0</v>
      </c>
      <c r="L1157" s="53">
        <f t="shared" si="280"/>
        <v>0</v>
      </c>
      <c r="M1157" s="53">
        <f t="shared" ca="1" si="285"/>
        <v>-2.1983915171285819E-2</v>
      </c>
      <c r="N1157" s="53">
        <f t="shared" ca="1" si="281"/>
        <v>0</v>
      </c>
      <c r="O1157" s="137">
        <f t="shared" ca="1" si="282"/>
        <v>0</v>
      </c>
      <c r="P1157" s="53">
        <f t="shared" ca="1" si="283"/>
        <v>0</v>
      </c>
      <c r="Q1157" s="53">
        <f t="shared" ca="1" si="284"/>
        <v>0</v>
      </c>
      <c r="R1157" s="12">
        <f t="shared" ca="1" si="286"/>
        <v>2.1983915171285819E-2</v>
      </c>
    </row>
    <row r="1158" spans="3:18">
      <c r="C1158" s="134"/>
      <c r="D1158" s="136">
        <f t="shared" si="274"/>
        <v>0</v>
      </c>
      <c r="E1158" s="136">
        <f t="shared" si="274"/>
        <v>0</v>
      </c>
      <c r="F1158" s="53">
        <f t="shared" si="275"/>
        <v>0</v>
      </c>
      <c r="G1158" s="53">
        <f t="shared" si="275"/>
        <v>0</v>
      </c>
      <c r="H1158" s="53">
        <f t="shared" si="276"/>
        <v>0</v>
      </c>
      <c r="I1158" s="53">
        <f t="shared" si="277"/>
        <v>0</v>
      </c>
      <c r="J1158" s="53">
        <f t="shared" si="278"/>
        <v>0</v>
      </c>
      <c r="K1158" s="53">
        <f t="shared" si="279"/>
        <v>0</v>
      </c>
      <c r="L1158" s="53">
        <f t="shared" si="280"/>
        <v>0</v>
      </c>
      <c r="M1158" s="53">
        <f t="shared" ca="1" si="285"/>
        <v>-2.1983915171285819E-2</v>
      </c>
      <c r="N1158" s="53">
        <f t="shared" ca="1" si="281"/>
        <v>0</v>
      </c>
      <c r="O1158" s="137">
        <f t="shared" ca="1" si="282"/>
        <v>0</v>
      </c>
      <c r="P1158" s="53">
        <f t="shared" ca="1" si="283"/>
        <v>0</v>
      </c>
      <c r="Q1158" s="53">
        <f t="shared" ca="1" si="284"/>
        <v>0</v>
      </c>
      <c r="R1158" s="12">
        <f t="shared" ca="1" si="286"/>
        <v>2.1983915171285819E-2</v>
      </c>
    </row>
    <row r="1159" spans="3:18">
      <c r="C1159" s="134"/>
      <c r="D1159" s="136">
        <f t="shared" si="274"/>
        <v>0</v>
      </c>
      <c r="E1159" s="136">
        <f t="shared" si="274"/>
        <v>0</v>
      </c>
      <c r="F1159" s="53">
        <f t="shared" si="275"/>
        <v>0</v>
      </c>
      <c r="G1159" s="53">
        <f t="shared" si="275"/>
        <v>0</v>
      </c>
      <c r="H1159" s="53">
        <f t="shared" si="276"/>
        <v>0</v>
      </c>
      <c r="I1159" s="53">
        <f t="shared" si="277"/>
        <v>0</v>
      </c>
      <c r="J1159" s="53">
        <f t="shared" si="278"/>
        <v>0</v>
      </c>
      <c r="K1159" s="53">
        <f t="shared" si="279"/>
        <v>0</v>
      </c>
      <c r="L1159" s="53">
        <f t="shared" si="280"/>
        <v>0</v>
      </c>
      <c r="M1159" s="53">
        <f t="shared" ca="1" si="285"/>
        <v>-2.1983915171285819E-2</v>
      </c>
      <c r="N1159" s="53">
        <f t="shared" ca="1" si="281"/>
        <v>0</v>
      </c>
      <c r="O1159" s="137">
        <f t="shared" ca="1" si="282"/>
        <v>0</v>
      </c>
      <c r="P1159" s="53">
        <f t="shared" ca="1" si="283"/>
        <v>0</v>
      </c>
      <c r="Q1159" s="53">
        <f t="shared" ca="1" si="284"/>
        <v>0</v>
      </c>
      <c r="R1159" s="12">
        <f t="shared" ca="1" si="286"/>
        <v>2.1983915171285819E-2</v>
      </c>
    </row>
    <row r="1160" spans="3:18">
      <c r="C1160" s="134"/>
      <c r="D1160" s="136">
        <f t="shared" si="274"/>
        <v>0</v>
      </c>
      <c r="E1160" s="136">
        <f t="shared" si="274"/>
        <v>0</v>
      </c>
      <c r="F1160" s="53">
        <f t="shared" si="275"/>
        <v>0</v>
      </c>
      <c r="G1160" s="53">
        <f t="shared" si="275"/>
        <v>0</v>
      </c>
      <c r="H1160" s="53">
        <f t="shared" si="276"/>
        <v>0</v>
      </c>
      <c r="I1160" s="53">
        <f t="shared" si="277"/>
        <v>0</v>
      </c>
      <c r="J1160" s="53">
        <f t="shared" si="278"/>
        <v>0</v>
      </c>
      <c r="K1160" s="53">
        <f t="shared" si="279"/>
        <v>0</v>
      </c>
      <c r="L1160" s="53">
        <f t="shared" si="280"/>
        <v>0</v>
      </c>
      <c r="M1160" s="53">
        <f t="shared" ca="1" si="285"/>
        <v>-2.1983915171285819E-2</v>
      </c>
      <c r="N1160" s="53">
        <f t="shared" ca="1" si="281"/>
        <v>0</v>
      </c>
      <c r="O1160" s="137">
        <f t="shared" ca="1" si="282"/>
        <v>0</v>
      </c>
      <c r="P1160" s="53">
        <f t="shared" ca="1" si="283"/>
        <v>0</v>
      </c>
      <c r="Q1160" s="53">
        <f t="shared" ca="1" si="284"/>
        <v>0</v>
      </c>
      <c r="R1160" s="12">
        <f t="shared" ca="1" si="286"/>
        <v>2.1983915171285819E-2</v>
      </c>
    </row>
    <row r="1161" spans="3:18">
      <c r="C1161" s="134"/>
      <c r="D1161" s="136">
        <f t="shared" si="274"/>
        <v>0</v>
      </c>
      <c r="E1161" s="136">
        <f t="shared" si="274"/>
        <v>0</v>
      </c>
      <c r="F1161" s="53">
        <f t="shared" si="275"/>
        <v>0</v>
      </c>
      <c r="G1161" s="53">
        <f t="shared" si="275"/>
        <v>0</v>
      </c>
      <c r="H1161" s="53">
        <f t="shared" si="276"/>
        <v>0</v>
      </c>
      <c r="I1161" s="53">
        <f t="shared" si="277"/>
        <v>0</v>
      </c>
      <c r="J1161" s="53">
        <f t="shared" si="278"/>
        <v>0</v>
      </c>
      <c r="K1161" s="53">
        <f t="shared" si="279"/>
        <v>0</v>
      </c>
      <c r="L1161" s="53">
        <f t="shared" si="280"/>
        <v>0</v>
      </c>
      <c r="M1161" s="53">
        <f t="shared" ca="1" si="285"/>
        <v>-2.1983915171285819E-2</v>
      </c>
      <c r="N1161" s="53">
        <f t="shared" ca="1" si="281"/>
        <v>0</v>
      </c>
      <c r="O1161" s="137">
        <f t="shared" ca="1" si="282"/>
        <v>0</v>
      </c>
      <c r="P1161" s="53">
        <f t="shared" ca="1" si="283"/>
        <v>0</v>
      </c>
      <c r="Q1161" s="53">
        <f t="shared" ca="1" si="284"/>
        <v>0</v>
      </c>
      <c r="R1161" s="12">
        <f t="shared" ca="1" si="286"/>
        <v>2.1983915171285819E-2</v>
      </c>
    </row>
    <row r="1162" spans="3:18">
      <c r="C1162" s="134"/>
      <c r="D1162" s="136">
        <f t="shared" si="274"/>
        <v>0</v>
      </c>
      <c r="E1162" s="136">
        <f t="shared" si="274"/>
        <v>0</v>
      </c>
      <c r="F1162" s="53">
        <f t="shared" si="275"/>
        <v>0</v>
      </c>
      <c r="G1162" s="53">
        <f t="shared" si="275"/>
        <v>0</v>
      </c>
      <c r="H1162" s="53">
        <f t="shared" si="276"/>
        <v>0</v>
      </c>
      <c r="I1162" s="53">
        <f t="shared" si="277"/>
        <v>0</v>
      </c>
      <c r="J1162" s="53">
        <f t="shared" si="278"/>
        <v>0</v>
      </c>
      <c r="K1162" s="53">
        <f t="shared" si="279"/>
        <v>0</v>
      </c>
      <c r="L1162" s="53">
        <f t="shared" si="280"/>
        <v>0</v>
      </c>
      <c r="M1162" s="53">
        <f t="shared" ca="1" si="285"/>
        <v>-2.1983915171285819E-2</v>
      </c>
      <c r="N1162" s="53">
        <f t="shared" ca="1" si="281"/>
        <v>0</v>
      </c>
      <c r="O1162" s="137">
        <f t="shared" ca="1" si="282"/>
        <v>0</v>
      </c>
      <c r="P1162" s="53">
        <f t="shared" ca="1" si="283"/>
        <v>0</v>
      </c>
      <c r="Q1162" s="53">
        <f t="shared" ca="1" si="284"/>
        <v>0</v>
      </c>
      <c r="R1162" s="12">
        <f t="shared" ca="1" si="286"/>
        <v>2.1983915171285819E-2</v>
      </c>
    </row>
    <row r="1163" spans="3:18">
      <c r="C1163" s="134"/>
      <c r="D1163" s="136">
        <f t="shared" si="274"/>
        <v>0</v>
      </c>
      <c r="E1163" s="136">
        <f t="shared" si="274"/>
        <v>0</v>
      </c>
      <c r="F1163" s="53">
        <f t="shared" si="275"/>
        <v>0</v>
      </c>
      <c r="G1163" s="53">
        <f t="shared" si="275"/>
        <v>0</v>
      </c>
      <c r="H1163" s="53">
        <f t="shared" si="276"/>
        <v>0</v>
      </c>
      <c r="I1163" s="53">
        <f t="shared" si="277"/>
        <v>0</v>
      </c>
      <c r="J1163" s="53">
        <f t="shared" si="278"/>
        <v>0</v>
      </c>
      <c r="K1163" s="53">
        <f t="shared" si="279"/>
        <v>0</v>
      </c>
      <c r="L1163" s="53">
        <f t="shared" si="280"/>
        <v>0</v>
      </c>
      <c r="M1163" s="53">
        <f t="shared" ca="1" si="285"/>
        <v>-2.1983915171285819E-2</v>
      </c>
      <c r="N1163" s="53">
        <f t="shared" ca="1" si="281"/>
        <v>0</v>
      </c>
      <c r="O1163" s="137">
        <f t="shared" ca="1" si="282"/>
        <v>0</v>
      </c>
      <c r="P1163" s="53">
        <f t="shared" ca="1" si="283"/>
        <v>0</v>
      </c>
      <c r="Q1163" s="53">
        <f t="shared" ca="1" si="284"/>
        <v>0</v>
      </c>
      <c r="R1163" s="12">
        <f t="shared" ca="1" si="286"/>
        <v>2.1983915171285819E-2</v>
      </c>
    </row>
    <row r="1164" spans="3:18">
      <c r="C1164" s="134"/>
      <c r="D1164" s="136">
        <f t="shared" si="274"/>
        <v>0</v>
      </c>
      <c r="E1164" s="136">
        <f t="shared" si="274"/>
        <v>0</v>
      </c>
      <c r="F1164" s="53">
        <f t="shared" si="275"/>
        <v>0</v>
      </c>
      <c r="G1164" s="53">
        <f t="shared" si="275"/>
        <v>0</v>
      </c>
      <c r="H1164" s="53">
        <f t="shared" si="276"/>
        <v>0</v>
      </c>
      <c r="I1164" s="53">
        <f t="shared" si="277"/>
        <v>0</v>
      </c>
      <c r="J1164" s="53">
        <f t="shared" si="278"/>
        <v>0</v>
      </c>
      <c r="K1164" s="53">
        <f t="shared" si="279"/>
        <v>0</v>
      </c>
      <c r="L1164" s="53">
        <f t="shared" si="280"/>
        <v>0</v>
      </c>
      <c r="M1164" s="53">
        <f t="shared" ca="1" si="285"/>
        <v>-2.1983915171285819E-2</v>
      </c>
      <c r="N1164" s="53">
        <f t="shared" ca="1" si="281"/>
        <v>0</v>
      </c>
      <c r="O1164" s="137">
        <f t="shared" ca="1" si="282"/>
        <v>0</v>
      </c>
      <c r="P1164" s="53">
        <f t="shared" ca="1" si="283"/>
        <v>0</v>
      </c>
      <c r="Q1164" s="53">
        <f t="shared" ca="1" si="284"/>
        <v>0</v>
      </c>
      <c r="R1164" s="12">
        <f t="shared" ca="1" si="286"/>
        <v>2.1983915171285819E-2</v>
      </c>
    </row>
    <row r="1165" spans="3:18">
      <c r="C1165" s="134"/>
      <c r="D1165" s="136">
        <f t="shared" ref="D1165:E1203" si="287">A1165/A$18</f>
        <v>0</v>
      </c>
      <c r="E1165" s="136">
        <f t="shared" si="287"/>
        <v>0</v>
      </c>
      <c r="F1165" s="53">
        <f t="shared" ref="F1165:G1203" si="288">$C1165*D1165</f>
        <v>0</v>
      </c>
      <c r="G1165" s="53">
        <f t="shared" si="288"/>
        <v>0</v>
      </c>
      <c r="H1165" s="53">
        <f t="shared" si="276"/>
        <v>0</v>
      </c>
      <c r="I1165" s="53">
        <f t="shared" si="277"/>
        <v>0</v>
      </c>
      <c r="J1165" s="53">
        <f t="shared" si="278"/>
        <v>0</v>
      </c>
      <c r="K1165" s="53">
        <f t="shared" si="279"/>
        <v>0</v>
      </c>
      <c r="L1165" s="53">
        <f t="shared" si="280"/>
        <v>0</v>
      </c>
      <c r="M1165" s="53">
        <f t="shared" ca="1" si="285"/>
        <v>-2.1983915171285819E-2</v>
      </c>
      <c r="N1165" s="53">
        <f t="shared" ca="1" si="281"/>
        <v>0</v>
      </c>
      <c r="O1165" s="137">
        <f t="shared" ca="1" si="282"/>
        <v>0</v>
      </c>
      <c r="P1165" s="53">
        <f t="shared" ca="1" si="283"/>
        <v>0</v>
      </c>
      <c r="Q1165" s="53">
        <f t="shared" ca="1" si="284"/>
        <v>0</v>
      </c>
      <c r="R1165" s="12">
        <f t="shared" ca="1" si="286"/>
        <v>2.1983915171285819E-2</v>
      </c>
    </row>
    <row r="1166" spans="3:18">
      <c r="C1166" s="134"/>
      <c r="D1166" s="136">
        <f t="shared" si="287"/>
        <v>0</v>
      </c>
      <c r="E1166" s="136">
        <f t="shared" si="287"/>
        <v>0</v>
      </c>
      <c r="F1166" s="53">
        <f t="shared" si="288"/>
        <v>0</v>
      </c>
      <c r="G1166" s="53">
        <f t="shared" si="288"/>
        <v>0</v>
      </c>
      <c r="H1166" s="53">
        <f t="shared" ref="H1166:H1203" si="289">C1166*D1166*D1166</f>
        <v>0</v>
      </c>
      <c r="I1166" s="53">
        <f t="shared" ref="I1166:I1203" si="290">C1166*D1166*D1166*D1166</f>
        <v>0</v>
      </c>
      <c r="J1166" s="53">
        <f t="shared" ref="J1166:J1203" si="291">C1166*D1166*D1166*D1166*D1166</f>
        <v>0</v>
      </c>
      <c r="K1166" s="53">
        <f t="shared" ref="K1166:K1203" si="292">C1166*E1166*D1166</f>
        <v>0</v>
      </c>
      <c r="L1166" s="53">
        <f t="shared" ref="L1166:L1203" si="293">C1166*E1166*D1166*D1166</f>
        <v>0</v>
      </c>
      <c r="M1166" s="53">
        <f t="shared" ca="1" si="285"/>
        <v>-2.1983915171285819E-2</v>
      </c>
      <c r="N1166" s="53">
        <f t="shared" ref="N1166:N1203" ca="1" si="294">C1166*(M1166-E1166)^2</f>
        <v>0</v>
      </c>
      <c r="O1166" s="137">
        <f t="shared" ref="O1166:O1203" ca="1" si="295">(C1166*O$1-O$2*F1166+O$3*H1166)^2</f>
        <v>0</v>
      </c>
      <c r="P1166" s="53">
        <f t="shared" ref="P1166:P1203" ca="1" si="296">(-C1166*O$2+O$4*F1166-O$5*H1166)^2</f>
        <v>0</v>
      </c>
      <c r="Q1166" s="53">
        <f t="shared" ref="Q1166:Q1203" ca="1" si="297">+(C1166*O$3-F1166*O$5+H1166*O$6)^2</f>
        <v>0</v>
      </c>
      <c r="R1166" s="12">
        <f t="shared" ca="1" si="286"/>
        <v>2.1983915171285819E-2</v>
      </c>
    </row>
    <row r="1167" spans="3:18">
      <c r="C1167" s="134"/>
      <c r="D1167" s="136">
        <f t="shared" si="287"/>
        <v>0</v>
      </c>
      <c r="E1167" s="136">
        <f t="shared" si="287"/>
        <v>0</v>
      </c>
      <c r="F1167" s="53">
        <f t="shared" si="288"/>
        <v>0</v>
      </c>
      <c r="G1167" s="53">
        <f t="shared" si="288"/>
        <v>0</v>
      </c>
      <c r="H1167" s="53">
        <f t="shared" si="289"/>
        <v>0</v>
      </c>
      <c r="I1167" s="53">
        <f t="shared" si="290"/>
        <v>0</v>
      </c>
      <c r="J1167" s="53">
        <f t="shared" si="291"/>
        <v>0</v>
      </c>
      <c r="K1167" s="53">
        <f t="shared" si="292"/>
        <v>0</v>
      </c>
      <c r="L1167" s="53">
        <f t="shared" si="293"/>
        <v>0</v>
      </c>
      <c r="M1167" s="53">
        <f t="shared" ca="1" si="285"/>
        <v>-2.1983915171285819E-2</v>
      </c>
      <c r="N1167" s="53">
        <f t="shared" ca="1" si="294"/>
        <v>0</v>
      </c>
      <c r="O1167" s="137">
        <f t="shared" ca="1" si="295"/>
        <v>0</v>
      </c>
      <c r="P1167" s="53">
        <f t="shared" ca="1" si="296"/>
        <v>0</v>
      </c>
      <c r="Q1167" s="53">
        <f t="shared" ca="1" si="297"/>
        <v>0</v>
      </c>
      <c r="R1167" s="12">
        <f t="shared" ca="1" si="286"/>
        <v>2.1983915171285819E-2</v>
      </c>
    </row>
    <row r="1168" spans="3:18">
      <c r="C1168" s="134"/>
      <c r="D1168" s="136">
        <f t="shared" si="287"/>
        <v>0</v>
      </c>
      <c r="E1168" s="136">
        <f t="shared" si="287"/>
        <v>0</v>
      </c>
      <c r="F1168" s="53">
        <f t="shared" si="288"/>
        <v>0</v>
      </c>
      <c r="G1168" s="53">
        <f t="shared" si="288"/>
        <v>0</v>
      </c>
      <c r="H1168" s="53">
        <f t="shared" si="289"/>
        <v>0</v>
      </c>
      <c r="I1168" s="53">
        <f t="shared" si="290"/>
        <v>0</v>
      </c>
      <c r="J1168" s="53">
        <f t="shared" si="291"/>
        <v>0</v>
      </c>
      <c r="K1168" s="53">
        <f t="shared" si="292"/>
        <v>0</v>
      </c>
      <c r="L1168" s="53">
        <f t="shared" si="293"/>
        <v>0</v>
      </c>
      <c r="M1168" s="53">
        <f t="shared" ca="1" si="285"/>
        <v>-2.1983915171285819E-2</v>
      </c>
      <c r="N1168" s="53">
        <f t="shared" ca="1" si="294"/>
        <v>0</v>
      </c>
      <c r="O1168" s="137">
        <f t="shared" ca="1" si="295"/>
        <v>0</v>
      </c>
      <c r="P1168" s="53">
        <f t="shared" ca="1" si="296"/>
        <v>0</v>
      </c>
      <c r="Q1168" s="53">
        <f t="shared" ca="1" si="297"/>
        <v>0</v>
      </c>
      <c r="R1168" s="12">
        <f t="shared" ca="1" si="286"/>
        <v>2.1983915171285819E-2</v>
      </c>
    </row>
    <row r="1169" spans="3:18">
      <c r="C1169" s="134"/>
      <c r="D1169" s="136">
        <f t="shared" si="287"/>
        <v>0</v>
      </c>
      <c r="E1169" s="136">
        <f t="shared" si="287"/>
        <v>0</v>
      </c>
      <c r="F1169" s="53">
        <f t="shared" si="288"/>
        <v>0</v>
      </c>
      <c r="G1169" s="53">
        <f t="shared" si="288"/>
        <v>0</v>
      </c>
      <c r="H1169" s="53">
        <f t="shared" si="289"/>
        <v>0</v>
      </c>
      <c r="I1169" s="53">
        <f t="shared" si="290"/>
        <v>0</v>
      </c>
      <c r="J1169" s="53">
        <f t="shared" si="291"/>
        <v>0</v>
      </c>
      <c r="K1169" s="53">
        <f t="shared" si="292"/>
        <v>0</v>
      </c>
      <c r="L1169" s="53">
        <f t="shared" si="293"/>
        <v>0</v>
      </c>
      <c r="M1169" s="53">
        <f t="shared" ca="1" si="285"/>
        <v>-2.1983915171285819E-2</v>
      </c>
      <c r="N1169" s="53">
        <f t="shared" ca="1" si="294"/>
        <v>0</v>
      </c>
      <c r="O1169" s="137">
        <f t="shared" ca="1" si="295"/>
        <v>0</v>
      </c>
      <c r="P1169" s="53">
        <f t="shared" ca="1" si="296"/>
        <v>0</v>
      </c>
      <c r="Q1169" s="53">
        <f t="shared" ca="1" si="297"/>
        <v>0</v>
      </c>
      <c r="R1169" s="12">
        <f t="shared" ca="1" si="286"/>
        <v>2.1983915171285819E-2</v>
      </c>
    </row>
    <row r="1170" spans="3:18">
      <c r="C1170" s="134"/>
      <c r="D1170" s="136">
        <f t="shared" si="287"/>
        <v>0</v>
      </c>
      <c r="E1170" s="136">
        <f t="shared" si="287"/>
        <v>0</v>
      </c>
      <c r="F1170" s="53">
        <f t="shared" si="288"/>
        <v>0</v>
      </c>
      <c r="G1170" s="53">
        <f t="shared" si="288"/>
        <v>0</v>
      </c>
      <c r="H1170" s="53">
        <f t="shared" si="289"/>
        <v>0</v>
      </c>
      <c r="I1170" s="53">
        <f t="shared" si="290"/>
        <v>0</v>
      </c>
      <c r="J1170" s="53">
        <f t="shared" si="291"/>
        <v>0</v>
      </c>
      <c r="K1170" s="53">
        <f t="shared" si="292"/>
        <v>0</v>
      </c>
      <c r="L1170" s="53">
        <f t="shared" si="293"/>
        <v>0</v>
      </c>
      <c r="M1170" s="53">
        <f t="shared" ca="1" si="285"/>
        <v>-2.1983915171285819E-2</v>
      </c>
      <c r="N1170" s="53">
        <f t="shared" ca="1" si="294"/>
        <v>0</v>
      </c>
      <c r="O1170" s="137">
        <f t="shared" ca="1" si="295"/>
        <v>0</v>
      </c>
      <c r="P1170" s="53">
        <f t="shared" ca="1" si="296"/>
        <v>0</v>
      </c>
      <c r="Q1170" s="53">
        <f t="shared" ca="1" si="297"/>
        <v>0</v>
      </c>
      <c r="R1170" s="12">
        <f t="shared" ca="1" si="286"/>
        <v>2.1983915171285819E-2</v>
      </c>
    </row>
    <row r="1171" spans="3:18">
      <c r="C1171" s="134"/>
      <c r="D1171" s="136">
        <f t="shared" si="287"/>
        <v>0</v>
      </c>
      <c r="E1171" s="136">
        <f t="shared" si="287"/>
        <v>0</v>
      </c>
      <c r="F1171" s="53">
        <f t="shared" si="288"/>
        <v>0</v>
      </c>
      <c r="G1171" s="53">
        <f t="shared" si="288"/>
        <v>0</v>
      </c>
      <c r="H1171" s="53">
        <f t="shared" si="289"/>
        <v>0</v>
      </c>
      <c r="I1171" s="53">
        <f t="shared" si="290"/>
        <v>0</v>
      </c>
      <c r="J1171" s="53">
        <f t="shared" si="291"/>
        <v>0</v>
      </c>
      <c r="K1171" s="53">
        <f t="shared" si="292"/>
        <v>0</v>
      </c>
      <c r="L1171" s="53">
        <f t="shared" si="293"/>
        <v>0</v>
      </c>
      <c r="M1171" s="53">
        <f t="shared" ref="M1171:M1203" ca="1" si="298">+E$4+E$5*D1171+E$6*D1171^2</f>
        <v>-2.1983915171285819E-2</v>
      </c>
      <c r="N1171" s="53">
        <f t="shared" ca="1" si="294"/>
        <v>0</v>
      </c>
      <c r="O1171" s="137">
        <f t="shared" ca="1" si="295"/>
        <v>0</v>
      </c>
      <c r="P1171" s="53">
        <f t="shared" ca="1" si="296"/>
        <v>0</v>
      </c>
      <c r="Q1171" s="53">
        <f t="shared" ca="1" si="297"/>
        <v>0</v>
      </c>
      <c r="R1171" s="12">
        <f t="shared" ref="R1171:R1203" ca="1" si="299">+E1171-M1171</f>
        <v>2.1983915171285819E-2</v>
      </c>
    </row>
    <row r="1172" spans="3:18">
      <c r="C1172" s="134"/>
      <c r="D1172" s="136">
        <f t="shared" si="287"/>
        <v>0</v>
      </c>
      <c r="E1172" s="136">
        <f t="shared" si="287"/>
        <v>0</v>
      </c>
      <c r="F1172" s="53">
        <f t="shared" si="288"/>
        <v>0</v>
      </c>
      <c r="G1172" s="53">
        <f t="shared" si="288"/>
        <v>0</v>
      </c>
      <c r="H1172" s="53">
        <f t="shared" si="289"/>
        <v>0</v>
      </c>
      <c r="I1172" s="53">
        <f t="shared" si="290"/>
        <v>0</v>
      </c>
      <c r="J1172" s="53">
        <f t="shared" si="291"/>
        <v>0</v>
      </c>
      <c r="K1172" s="53">
        <f t="shared" si="292"/>
        <v>0</v>
      </c>
      <c r="L1172" s="53">
        <f t="shared" si="293"/>
        <v>0</v>
      </c>
      <c r="M1172" s="53">
        <f t="shared" ca="1" si="298"/>
        <v>-2.1983915171285819E-2</v>
      </c>
      <c r="N1172" s="53">
        <f t="shared" ca="1" si="294"/>
        <v>0</v>
      </c>
      <c r="O1172" s="137">
        <f t="shared" ca="1" si="295"/>
        <v>0</v>
      </c>
      <c r="P1172" s="53">
        <f t="shared" ca="1" si="296"/>
        <v>0</v>
      </c>
      <c r="Q1172" s="53">
        <f t="shared" ca="1" si="297"/>
        <v>0</v>
      </c>
      <c r="R1172" s="12">
        <f t="shared" ca="1" si="299"/>
        <v>2.1983915171285819E-2</v>
      </c>
    </row>
    <row r="1173" spans="3:18">
      <c r="C1173" s="134"/>
      <c r="D1173" s="136">
        <f t="shared" si="287"/>
        <v>0</v>
      </c>
      <c r="E1173" s="136">
        <f t="shared" si="287"/>
        <v>0</v>
      </c>
      <c r="F1173" s="53">
        <f t="shared" si="288"/>
        <v>0</v>
      </c>
      <c r="G1173" s="53">
        <f t="shared" si="288"/>
        <v>0</v>
      </c>
      <c r="H1173" s="53">
        <f t="shared" si="289"/>
        <v>0</v>
      </c>
      <c r="I1173" s="53">
        <f t="shared" si="290"/>
        <v>0</v>
      </c>
      <c r="J1173" s="53">
        <f t="shared" si="291"/>
        <v>0</v>
      </c>
      <c r="K1173" s="53">
        <f t="shared" si="292"/>
        <v>0</v>
      </c>
      <c r="L1173" s="53">
        <f t="shared" si="293"/>
        <v>0</v>
      </c>
      <c r="M1173" s="53">
        <f t="shared" ca="1" si="298"/>
        <v>-2.1983915171285819E-2</v>
      </c>
      <c r="N1173" s="53">
        <f t="shared" ca="1" si="294"/>
        <v>0</v>
      </c>
      <c r="O1173" s="137">
        <f t="shared" ca="1" si="295"/>
        <v>0</v>
      </c>
      <c r="P1173" s="53">
        <f t="shared" ca="1" si="296"/>
        <v>0</v>
      </c>
      <c r="Q1173" s="53">
        <f t="shared" ca="1" si="297"/>
        <v>0</v>
      </c>
      <c r="R1173" s="12">
        <f t="shared" ca="1" si="299"/>
        <v>2.1983915171285819E-2</v>
      </c>
    </row>
    <row r="1174" spans="3:18">
      <c r="C1174" s="134"/>
      <c r="D1174" s="136">
        <f t="shared" si="287"/>
        <v>0</v>
      </c>
      <c r="E1174" s="136">
        <f t="shared" si="287"/>
        <v>0</v>
      </c>
      <c r="F1174" s="53">
        <f t="shared" si="288"/>
        <v>0</v>
      </c>
      <c r="G1174" s="53">
        <f t="shared" si="288"/>
        <v>0</v>
      </c>
      <c r="H1174" s="53">
        <f t="shared" si="289"/>
        <v>0</v>
      </c>
      <c r="I1174" s="53">
        <f t="shared" si="290"/>
        <v>0</v>
      </c>
      <c r="J1174" s="53">
        <f t="shared" si="291"/>
        <v>0</v>
      </c>
      <c r="K1174" s="53">
        <f t="shared" si="292"/>
        <v>0</v>
      </c>
      <c r="L1174" s="53">
        <f t="shared" si="293"/>
        <v>0</v>
      </c>
      <c r="M1174" s="53">
        <f t="shared" ca="1" si="298"/>
        <v>-2.1983915171285819E-2</v>
      </c>
      <c r="N1174" s="53">
        <f t="shared" ca="1" si="294"/>
        <v>0</v>
      </c>
      <c r="O1174" s="137">
        <f t="shared" ca="1" si="295"/>
        <v>0</v>
      </c>
      <c r="P1174" s="53">
        <f t="shared" ca="1" si="296"/>
        <v>0</v>
      </c>
      <c r="Q1174" s="53">
        <f t="shared" ca="1" si="297"/>
        <v>0</v>
      </c>
      <c r="R1174" s="12">
        <f t="shared" ca="1" si="299"/>
        <v>2.1983915171285819E-2</v>
      </c>
    </row>
    <row r="1175" spans="3:18">
      <c r="C1175" s="134"/>
      <c r="D1175" s="136">
        <f t="shared" si="287"/>
        <v>0</v>
      </c>
      <c r="E1175" s="136">
        <f t="shared" si="287"/>
        <v>0</v>
      </c>
      <c r="F1175" s="53">
        <f t="shared" si="288"/>
        <v>0</v>
      </c>
      <c r="G1175" s="53">
        <f t="shared" si="288"/>
        <v>0</v>
      </c>
      <c r="H1175" s="53">
        <f t="shared" si="289"/>
        <v>0</v>
      </c>
      <c r="I1175" s="53">
        <f t="shared" si="290"/>
        <v>0</v>
      </c>
      <c r="J1175" s="53">
        <f t="shared" si="291"/>
        <v>0</v>
      </c>
      <c r="K1175" s="53">
        <f t="shared" si="292"/>
        <v>0</v>
      </c>
      <c r="L1175" s="53">
        <f t="shared" si="293"/>
        <v>0</v>
      </c>
      <c r="M1175" s="53">
        <f t="shared" ca="1" si="298"/>
        <v>-2.1983915171285819E-2</v>
      </c>
      <c r="N1175" s="53">
        <f t="shared" ca="1" si="294"/>
        <v>0</v>
      </c>
      <c r="O1175" s="137">
        <f t="shared" ca="1" si="295"/>
        <v>0</v>
      </c>
      <c r="P1175" s="53">
        <f t="shared" ca="1" si="296"/>
        <v>0</v>
      </c>
      <c r="Q1175" s="53">
        <f t="shared" ca="1" si="297"/>
        <v>0</v>
      </c>
      <c r="R1175" s="12">
        <f t="shared" ca="1" si="299"/>
        <v>2.1983915171285819E-2</v>
      </c>
    </row>
    <row r="1176" spans="3:18">
      <c r="C1176" s="134"/>
      <c r="D1176" s="136">
        <f t="shared" si="287"/>
        <v>0</v>
      </c>
      <c r="E1176" s="136">
        <f t="shared" si="287"/>
        <v>0</v>
      </c>
      <c r="F1176" s="53">
        <f t="shared" si="288"/>
        <v>0</v>
      </c>
      <c r="G1176" s="53">
        <f t="shared" si="288"/>
        <v>0</v>
      </c>
      <c r="H1176" s="53">
        <f t="shared" si="289"/>
        <v>0</v>
      </c>
      <c r="I1176" s="53">
        <f t="shared" si="290"/>
        <v>0</v>
      </c>
      <c r="J1176" s="53">
        <f t="shared" si="291"/>
        <v>0</v>
      </c>
      <c r="K1176" s="53">
        <f t="shared" si="292"/>
        <v>0</v>
      </c>
      <c r="L1176" s="53">
        <f t="shared" si="293"/>
        <v>0</v>
      </c>
      <c r="M1176" s="53">
        <f t="shared" ca="1" si="298"/>
        <v>-2.1983915171285819E-2</v>
      </c>
      <c r="N1176" s="53">
        <f t="shared" ca="1" si="294"/>
        <v>0</v>
      </c>
      <c r="O1176" s="137">
        <f t="shared" ca="1" si="295"/>
        <v>0</v>
      </c>
      <c r="P1176" s="53">
        <f t="shared" ca="1" si="296"/>
        <v>0</v>
      </c>
      <c r="Q1176" s="53">
        <f t="shared" ca="1" si="297"/>
        <v>0</v>
      </c>
      <c r="R1176" s="12">
        <f t="shared" ca="1" si="299"/>
        <v>2.1983915171285819E-2</v>
      </c>
    </row>
    <row r="1177" spans="3:18">
      <c r="C1177" s="134"/>
      <c r="D1177" s="136">
        <f t="shared" si="287"/>
        <v>0</v>
      </c>
      <c r="E1177" s="136">
        <f t="shared" si="287"/>
        <v>0</v>
      </c>
      <c r="F1177" s="53">
        <f t="shared" si="288"/>
        <v>0</v>
      </c>
      <c r="G1177" s="53">
        <f t="shared" si="288"/>
        <v>0</v>
      </c>
      <c r="H1177" s="53">
        <f t="shared" si="289"/>
        <v>0</v>
      </c>
      <c r="I1177" s="53">
        <f t="shared" si="290"/>
        <v>0</v>
      </c>
      <c r="J1177" s="53">
        <f t="shared" si="291"/>
        <v>0</v>
      </c>
      <c r="K1177" s="53">
        <f t="shared" si="292"/>
        <v>0</v>
      </c>
      <c r="L1177" s="53">
        <f t="shared" si="293"/>
        <v>0</v>
      </c>
      <c r="M1177" s="53">
        <f t="shared" ca="1" si="298"/>
        <v>-2.1983915171285819E-2</v>
      </c>
      <c r="N1177" s="53">
        <f t="shared" ca="1" si="294"/>
        <v>0</v>
      </c>
      <c r="O1177" s="137">
        <f t="shared" ca="1" si="295"/>
        <v>0</v>
      </c>
      <c r="P1177" s="53">
        <f t="shared" ca="1" si="296"/>
        <v>0</v>
      </c>
      <c r="Q1177" s="53">
        <f t="shared" ca="1" si="297"/>
        <v>0</v>
      </c>
      <c r="R1177" s="12">
        <f t="shared" ca="1" si="299"/>
        <v>2.1983915171285819E-2</v>
      </c>
    </row>
    <row r="1178" spans="3:18">
      <c r="C1178" s="134"/>
      <c r="D1178" s="136">
        <f t="shared" si="287"/>
        <v>0</v>
      </c>
      <c r="E1178" s="136">
        <f t="shared" si="287"/>
        <v>0</v>
      </c>
      <c r="F1178" s="53">
        <f t="shared" si="288"/>
        <v>0</v>
      </c>
      <c r="G1178" s="53">
        <f t="shared" si="288"/>
        <v>0</v>
      </c>
      <c r="H1178" s="53">
        <f t="shared" si="289"/>
        <v>0</v>
      </c>
      <c r="I1178" s="53">
        <f t="shared" si="290"/>
        <v>0</v>
      </c>
      <c r="J1178" s="53">
        <f t="shared" si="291"/>
        <v>0</v>
      </c>
      <c r="K1178" s="53">
        <f t="shared" si="292"/>
        <v>0</v>
      </c>
      <c r="L1178" s="53">
        <f t="shared" si="293"/>
        <v>0</v>
      </c>
      <c r="M1178" s="53">
        <f t="shared" ca="1" si="298"/>
        <v>-2.1983915171285819E-2</v>
      </c>
      <c r="N1178" s="53">
        <f t="shared" ca="1" si="294"/>
        <v>0</v>
      </c>
      <c r="O1178" s="137">
        <f t="shared" ca="1" si="295"/>
        <v>0</v>
      </c>
      <c r="P1178" s="53">
        <f t="shared" ca="1" si="296"/>
        <v>0</v>
      </c>
      <c r="Q1178" s="53">
        <f t="shared" ca="1" si="297"/>
        <v>0</v>
      </c>
      <c r="R1178" s="12">
        <f t="shared" ca="1" si="299"/>
        <v>2.1983915171285819E-2</v>
      </c>
    </row>
    <row r="1179" spans="3:18">
      <c r="C1179" s="134"/>
      <c r="D1179" s="136">
        <f t="shared" si="287"/>
        <v>0</v>
      </c>
      <c r="E1179" s="136">
        <f t="shared" si="287"/>
        <v>0</v>
      </c>
      <c r="F1179" s="53">
        <f t="shared" si="288"/>
        <v>0</v>
      </c>
      <c r="G1179" s="53">
        <f t="shared" si="288"/>
        <v>0</v>
      </c>
      <c r="H1179" s="53">
        <f t="shared" si="289"/>
        <v>0</v>
      </c>
      <c r="I1179" s="53">
        <f t="shared" si="290"/>
        <v>0</v>
      </c>
      <c r="J1179" s="53">
        <f t="shared" si="291"/>
        <v>0</v>
      </c>
      <c r="K1179" s="53">
        <f t="shared" si="292"/>
        <v>0</v>
      </c>
      <c r="L1179" s="53">
        <f t="shared" si="293"/>
        <v>0</v>
      </c>
      <c r="M1179" s="53">
        <f t="shared" ca="1" si="298"/>
        <v>-2.1983915171285819E-2</v>
      </c>
      <c r="N1179" s="53">
        <f t="shared" ca="1" si="294"/>
        <v>0</v>
      </c>
      <c r="O1179" s="137">
        <f t="shared" ca="1" si="295"/>
        <v>0</v>
      </c>
      <c r="P1179" s="53">
        <f t="shared" ca="1" si="296"/>
        <v>0</v>
      </c>
      <c r="Q1179" s="53">
        <f t="shared" ca="1" si="297"/>
        <v>0</v>
      </c>
      <c r="R1179" s="12">
        <f t="shared" ca="1" si="299"/>
        <v>2.1983915171285819E-2</v>
      </c>
    </row>
    <row r="1180" spans="3:18">
      <c r="C1180" s="134"/>
      <c r="D1180" s="136">
        <f t="shared" si="287"/>
        <v>0</v>
      </c>
      <c r="E1180" s="136">
        <f t="shared" si="287"/>
        <v>0</v>
      </c>
      <c r="F1180" s="53">
        <f t="shared" si="288"/>
        <v>0</v>
      </c>
      <c r="G1180" s="53">
        <f t="shared" si="288"/>
        <v>0</v>
      </c>
      <c r="H1180" s="53">
        <f t="shared" si="289"/>
        <v>0</v>
      </c>
      <c r="I1180" s="53">
        <f t="shared" si="290"/>
        <v>0</v>
      </c>
      <c r="J1180" s="53">
        <f t="shared" si="291"/>
        <v>0</v>
      </c>
      <c r="K1180" s="53">
        <f t="shared" si="292"/>
        <v>0</v>
      </c>
      <c r="L1180" s="53">
        <f t="shared" si="293"/>
        <v>0</v>
      </c>
      <c r="M1180" s="53">
        <f t="shared" ca="1" si="298"/>
        <v>-2.1983915171285819E-2</v>
      </c>
      <c r="N1180" s="53">
        <f t="shared" ca="1" si="294"/>
        <v>0</v>
      </c>
      <c r="O1180" s="137">
        <f t="shared" ca="1" si="295"/>
        <v>0</v>
      </c>
      <c r="P1180" s="53">
        <f t="shared" ca="1" si="296"/>
        <v>0</v>
      </c>
      <c r="Q1180" s="53">
        <f t="shared" ca="1" si="297"/>
        <v>0</v>
      </c>
      <c r="R1180" s="12">
        <f t="shared" ca="1" si="299"/>
        <v>2.1983915171285819E-2</v>
      </c>
    </row>
    <row r="1181" spans="3:18">
      <c r="C1181" s="134"/>
      <c r="D1181" s="136">
        <f t="shared" si="287"/>
        <v>0</v>
      </c>
      <c r="E1181" s="136">
        <f t="shared" si="287"/>
        <v>0</v>
      </c>
      <c r="F1181" s="53">
        <f t="shared" si="288"/>
        <v>0</v>
      </c>
      <c r="G1181" s="53">
        <f t="shared" si="288"/>
        <v>0</v>
      </c>
      <c r="H1181" s="53">
        <f t="shared" si="289"/>
        <v>0</v>
      </c>
      <c r="I1181" s="53">
        <f t="shared" si="290"/>
        <v>0</v>
      </c>
      <c r="J1181" s="53">
        <f t="shared" si="291"/>
        <v>0</v>
      </c>
      <c r="K1181" s="53">
        <f t="shared" si="292"/>
        <v>0</v>
      </c>
      <c r="L1181" s="53">
        <f t="shared" si="293"/>
        <v>0</v>
      </c>
      <c r="M1181" s="53">
        <f t="shared" ca="1" si="298"/>
        <v>-2.1983915171285819E-2</v>
      </c>
      <c r="N1181" s="53">
        <f t="shared" ca="1" si="294"/>
        <v>0</v>
      </c>
      <c r="O1181" s="137">
        <f t="shared" ca="1" si="295"/>
        <v>0</v>
      </c>
      <c r="P1181" s="53">
        <f t="shared" ca="1" si="296"/>
        <v>0</v>
      </c>
      <c r="Q1181" s="53">
        <f t="shared" ca="1" si="297"/>
        <v>0</v>
      </c>
      <c r="R1181" s="12">
        <f t="shared" ca="1" si="299"/>
        <v>2.1983915171285819E-2</v>
      </c>
    </row>
    <row r="1182" spans="3:18">
      <c r="C1182" s="134"/>
      <c r="D1182" s="136">
        <f t="shared" si="287"/>
        <v>0</v>
      </c>
      <c r="E1182" s="136">
        <f t="shared" si="287"/>
        <v>0</v>
      </c>
      <c r="F1182" s="53">
        <f t="shared" si="288"/>
        <v>0</v>
      </c>
      <c r="G1182" s="53">
        <f t="shared" si="288"/>
        <v>0</v>
      </c>
      <c r="H1182" s="53">
        <f t="shared" si="289"/>
        <v>0</v>
      </c>
      <c r="I1182" s="53">
        <f t="shared" si="290"/>
        <v>0</v>
      </c>
      <c r="J1182" s="53">
        <f t="shared" si="291"/>
        <v>0</v>
      </c>
      <c r="K1182" s="53">
        <f t="shared" si="292"/>
        <v>0</v>
      </c>
      <c r="L1182" s="53">
        <f t="shared" si="293"/>
        <v>0</v>
      </c>
      <c r="M1182" s="53">
        <f t="shared" ca="1" si="298"/>
        <v>-2.1983915171285819E-2</v>
      </c>
      <c r="N1182" s="53">
        <f t="shared" ca="1" si="294"/>
        <v>0</v>
      </c>
      <c r="O1182" s="137">
        <f t="shared" ca="1" si="295"/>
        <v>0</v>
      </c>
      <c r="P1182" s="53">
        <f t="shared" ca="1" si="296"/>
        <v>0</v>
      </c>
      <c r="Q1182" s="53">
        <f t="shared" ca="1" si="297"/>
        <v>0</v>
      </c>
      <c r="R1182" s="12">
        <f t="shared" ca="1" si="299"/>
        <v>2.1983915171285819E-2</v>
      </c>
    </row>
    <row r="1183" spans="3:18">
      <c r="C1183" s="134"/>
      <c r="D1183" s="136">
        <f t="shared" si="287"/>
        <v>0</v>
      </c>
      <c r="E1183" s="136">
        <f t="shared" si="287"/>
        <v>0</v>
      </c>
      <c r="F1183" s="53">
        <f t="shared" si="288"/>
        <v>0</v>
      </c>
      <c r="G1183" s="53">
        <f t="shared" si="288"/>
        <v>0</v>
      </c>
      <c r="H1183" s="53">
        <f t="shared" si="289"/>
        <v>0</v>
      </c>
      <c r="I1183" s="53">
        <f t="shared" si="290"/>
        <v>0</v>
      </c>
      <c r="J1183" s="53">
        <f t="shared" si="291"/>
        <v>0</v>
      </c>
      <c r="K1183" s="53">
        <f t="shared" si="292"/>
        <v>0</v>
      </c>
      <c r="L1183" s="53">
        <f t="shared" si="293"/>
        <v>0</v>
      </c>
      <c r="M1183" s="53">
        <f t="shared" ca="1" si="298"/>
        <v>-2.1983915171285819E-2</v>
      </c>
      <c r="N1183" s="53">
        <f t="shared" ca="1" si="294"/>
        <v>0</v>
      </c>
      <c r="O1183" s="137">
        <f t="shared" ca="1" si="295"/>
        <v>0</v>
      </c>
      <c r="P1183" s="53">
        <f t="shared" ca="1" si="296"/>
        <v>0</v>
      </c>
      <c r="Q1183" s="53">
        <f t="shared" ca="1" si="297"/>
        <v>0</v>
      </c>
      <c r="R1183" s="12">
        <f t="shared" ca="1" si="299"/>
        <v>2.1983915171285819E-2</v>
      </c>
    </row>
    <row r="1184" spans="3:18">
      <c r="C1184" s="134"/>
      <c r="D1184" s="136">
        <f t="shared" si="287"/>
        <v>0</v>
      </c>
      <c r="E1184" s="136">
        <f t="shared" si="287"/>
        <v>0</v>
      </c>
      <c r="F1184" s="53">
        <f t="shared" si="288"/>
        <v>0</v>
      </c>
      <c r="G1184" s="53">
        <f t="shared" si="288"/>
        <v>0</v>
      </c>
      <c r="H1184" s="53">
        <f t="shared" si="289"/>
        <v>0</v>
      </c>
      <c r="I1184" s="53">
        <f t="shared" si="290"/>
        <v>0</v>
      </c>
      <c r="J1184" s="53">
        <f t="shared" si="291"/>
        <v>0</v>
      </c>
      <c r="K1184" s="53">
        <f t="shared" si="292"/>
        <v>0</v>
      </c>
      <c r="L1184" s="53">
        <f t="shared" si="293"/>
        <v>0</v>
      </c>
      <c r="M1184" s="53">
        <f t="shared" ca="1" si="298"/>
        <v>-2.1983915171285819E-2</v>
      </c>
      <c r="N1184" s="53">
        <f t="shared" ca="1" si="294"/>
        <v>0</v>
      </c>
      <c r="O1184" s="137">
        <f t="shared" ca="1" si="295"/>
        <v>0</v>
      </c>
      <c r="P1184" s="53">
        <f t="shared" ca="1" si="296"/>
        <v>0</v>
      </c>
      <c r="Q1184" s="53">
        <f t="shared" ca="1" si="297"/>
        <v>0</v>
      </c>
      <c r="R1184" s="12">
        <f t="shared" ca="1" si="299"/>
        <v>2.1983915171285819E-2</v>
      </c>
    </row>
    <row r="1185" spans="3:18">
      <c r="C1185" s="134"/>
      <c r="D1185" s="136">
        <f t="shared" si="287"/>
        <v>0</v>
      </c>
      <c r="E1185" s="136">
        <f t="shared" si="287"/>
        <v>0</v>
      </c>
      <c r="F1185" s="53">
        <f t="shared" si="288"/>
        <v>0</v>
      </c>
      <c r="G1185" s="53">
        <f t="shared" si="288"/>
        <v>0</v>
      </c>
      <c r="H1185" s="53">
        <f t="shared" si="289"/>
        <v>0</v>
      </c>
      <c r="I1185" s="53">
        <f t="shared" si="290"/>
        <v>0</v>
      </c>
      <c r="J1185" s="53">
        <f t="shared" si="291"/>
        <v>0</v>
      </c>
      <c r="K1185" s="53">
        <f t="shared" si="292"/>
        <v>0</v>
      </c>
      <c r="L1185" s="53">
        <f t="shared" si="293"/>
        <v>0</v>
      </c>
      <c r="M1185" s="53">
        <f t="shared" ca="1" si="298"/>
        <v>-2.1983915171285819E-2</v>
      </c>
      <c r="N1185" s="53">
        <f t="shared" ca="1" si="294"/>
        <v>0</v>
      </c>
      <c r="O1185" s="137">
        <f t="shared" ca="1" si="295"/>
        <v>0</v>
      </c>
      <c r="P1185" s="53">
        <f t="shared" ca="1" si="296"/>
        <v>0</v>
      </c>
      <c r="Q1185" s="53">
        <f t="shared" ca="1" si="297"/>
        <v>0</v>
      </c>
      <c r="R1185" s="12">
        <f t="shared" ca="1" si="299"/>
        <v>2.1983915171285819E-2</v>
      </c>
    </row>
    <row r="1186" spans="3:18">
      <c r="C1186" s="134"/>
      <c r="D1186" s="136">
        <f t="shared" si="287"/>
        <v>0</v>
      </c>
      <c r="E1186" s="136">
        <f t="shared" si="287"/>
        <v>0</v>
      </c>
      <c r="F1186" s="53">
        <f t="shared" si="288"/>
        <v>0</v>
      </c>
      <c r="G1186" s="53">
        <f t="shared" si="288"/>
        <v>0</v>
      </c>
      <c r="H1186" s="53">
        <f t="shared" si="289"/>
        <v>0</v>
      </c>
      <c r="I1186" s="53">
        <f t="shared" si="290"/>
        <v>0</v>
      </c>
      <c r="J1186" s="53">
        <f t="shared" si="291"/>
        <v>0</v>
      </c>
      <c r="K1186" s="53">
        <f t="shared" si="292"/>
        <v>0</v>
      </c>
      <c r="L1186" s="53">
        <f t="shared" si="293"/>
        <v>0</v>
      </c>
      <c r="M1186" s="53">
        <f t="shared" ca="1" si="298"/>
        <v>-2.1983915171285819E-2</v>
      </c>
      <c r="N1186" s="53">
        <f t="shared" ca="1" si="294"/>
        <v>0</v>
      </c>
      <c r="O1186" s="137">
        <f t="shared" ca="1" si="295"/>
        <v>0</v>
      </c>
      <c r="P1186" s="53">
        <f t="shared" ca="1" si="296"/>
        <v>0</v>
      </c>
      <c r="Q1186" s="53">
        <f t="shared" ca="1" si="297"/>
        <v>0</v>
      </c>
      <c r="R1186" s="12">
        <f t="shared" ca="1" si="299"/>
        <v>2.1983915171285819E-2</v>
      </c>
    </row>
    <row r="1187" spans="3:18">
      <c r="C1187" s="134"/>
      <c r="D1187" s="136">
        <f t="shared" si="287"/>
        <v>0</v>
      </c>
      <c r="E1187" s="136">
        <f t="shared" si="287"/>
        <v>0</v>
      </c>
      <c r="F1187" s="53">
        <f t="shared" si="288"/>
        <v>0</v>
      </c>
      <c r="G1187" s="53">
        <f t="shared" si="288"/>
        <v>0</v>
      </c>
      <c r="H1187" s="53">
        <f t="shared" si="289"/>
        <v>0</v>
      </c>
      <c r="I1187" s="53">
        <f t="shared" si="290"/>
        <v>0</v>
      </c>
      <c r="J1187" s="53">
        <f t="shared" si="291"/>
        <v>0</v>
      </c>
      <c r="K1187" s="53">
        <f t="shared" si="292"/>
        <v>0</v>
      </c>
      <c r="L1187" s="53">
        <f t="shared" si="293"/>
        <v>0</v>
      </c>
      <c r="M1187" s="53">
        <f t="shared" ca="1" si="298"/>
        <v>-2.1983915171285819E-2</v>
      </c>
      <c r="N1187" s="53">
        <f t="shared" ca="1" si="294"/>
        <v>0</v>
      </c>
      <c r="O1187" s="137">
        <f t="shared" ca="1" si="295"/>
        <v>0</v>
      </c>
      <c r="P1187" s="53">
        <f t="shared" ca="1" si="296"/>
        <v>0</v>
      </c>
      <c r="Q1187" s="53">
        <f t="shared" ca="1" si="297"/>
        <v>0</v>
      </c>
      <c r="R1187" s="12">
        <f t="shared" ca="1" si="299"/>
        <v>2.1983915171285819E-2</v>
      </c>
    </row>
    <row r="1188" spans="3:18">
      <c r="C1188" s="134"/>
      <c r="D1188" s="136">
        <f t="shared" si="287"/>
        <v>0</v>
      </c>
      <c r="E1188" s="136">
        <f t="shared" si="287"/>
        <v>0</v>
      </c>
      <c r="F1188" s="53">
        <f t="shared" si="288"/>
        <v>0</v>
      </c>
      <c r="G1188" s="53">
        <f t="shared" si="288"/>
        <v>0</v>
      </c>
      <c r="H1188" s="53">
        <f t="shared" si="289"/>
        <v>0</v>
      </c>
      <c r="I1188" s="53">
        <f t="shared" si="290"/>
        <v>0</v>
      </c>
      <c r="J1188" s="53">
        <f t="shared" si="291"/>
        <v>0</v>
      </c>
      <c r="K1188" s="53">
        <f t="shared" si="292"/>
        <v>0</v>
      </c>
      <c r="L1188" s="53">
        <f t="shared" si="293"/>
        <v>0</v>
      </c>
      <c r="M1188" s="53">
        <f t="shared" ca="1" si="298"/>
        <v>-2.1983915171285819E-2</v>
      </c>
      <c r="N1188" s="53">
        <f t="shared" ca="1" si="294"/>
        <v>0</v>
      </c>
      <c r="O1188" s="137">
        <f t="shared" ca="1" si="295"/>
        <v>0</v>
      </c>
      <c r="P1188" s="53">
        <f t="shared" ca="1" si="296"/>
        <v>0</v>
      </c>
      <c r="Q1188" s="53">
        <f t="shared" ca="1" si="297"/>
        <v>0</v>
      </c>
      <c r="R1188" s="12">
        <f t="shared" ca="1" si="299"/>
        <v>2.1983915171285819E-2</v>
      </c>
    </row>
    <row r="1189" spans="3:18">
      <c r="C1189" s="134"/>
      <c r="D1189" s="136">
        <f t="shared" si="287"/>
        <v>0</v>
      </c>
      <c r="E1189" s="136">
        <f t="shared" si="287"/>
        <v>0</v>
      </c>
      <c r="F1189" s="53">
        <f t="shared" si="288"/>
        <v>0</v>
      </c>
      <c r="G1189" s="53">
        <f t="shared" si="288"/>
        <v>0</v>
      </c>
      <c r="H1189" s="53">
        <f t="shared" si="289"/>
        <v>0</v>
      </c>
      <c r="I1189" s="53">
        <f t="shared" si="290"/>
        <v>0</v>
      </c>
      <c r="J1189" s="53">
        <f t="shared" si="291"/>
        <v>0</v>
      </c>
      <c r="K1189" s="53">
        <f t="shared" si="292"/>
        <v>0</v>
      </c>
      <c r="L1189" s="53">
        <f t="shared" si="293"/>
        <v>0</v>
      </c>
      <c r="M1189" s="53">
        <f t="shared" ca="1" si="298"/>
        <v>-2.1983915171285819E-2</v>
      </c>
      <c r="N1189" s="53">
        <f t="shared" ca="1" si="294"/>
        <v>0</v>
      </c>
      <c r="O1189" s="137">
        <f t="shared" ca="1" si="295"/>
        <v>0</v>
      </c>
      <c r="P1189" s="53">
        <f t="shared" ca="1" si="296"/>
        <v>0</v>
      </c>
      <c r="Q1189" s="53">
        <f t="shared" ca="1" si="297"/>
        <v>0</v>
      </c>
      <c r="R1189" s="12">
        <f t="shared" ca="1" si="299"/>
        <v>2.1983915171285819E-2</v>
      </c>
    </row>
    <row r="1190" spans="3:18">
      <c r="C1190" s="134"/>
      <c r="D1190" s="136">
        <f t="shared" si="287"/>
        <v>0</v>
      </c>
      <c r="E1190" s="136">
        <f t="shared" si="287"/>
        <v>0</v>
      </c>
      <c r="F1190" s="53">
        <f t="shared" si="288"/>
        <v>0</v>
      </c>
      <c r="G1190" s="53">
        <f t="shared" si="288"/>
        <v>0</v>
      </c>
      <c r="H1190" s="53">
        <f t="shared" si="289"/>
        <v>0</v>
      </c>
      <c r="I1190" s="53">
        <f t="shared" si="290"/>
        <v>0</v>
      </c>
      <c r="J1190" s="53">
        <f t="shared" si="291"/>
        <v>0</v>
      </c>
      <c r="K1190" s="53">
        <f t="shared" si="292"/>
        <v>0</v>
      </c>
      <c r="L1190" s="53">
        <f t="shared" si="293"/>
        <v>0</v>
      </c>
      <c r="M1190" s="53">
        <f t="shared" ca="1" si="298"/>
        <v>-2.1983915171285819E-2</v>
      </c>
      <c r="N1190" s="53">
        <f t="shared" ca="1" si="294"/>
        <v>0</v>
      </c>
      <c r="O1190" s="137">
        <f t="shared" ca="1" si="295"/>
        <v>0</v>
      </c>
      <c r="P1190" s="53">
        <f t="shared" ca="1" si="296"/>
        <v>0</v>
      </c>
      <c r="Q1190" s="53">
        <f t="shared" ca="1" si="297"/>
        <v>0</v>
      </c>
      <c r="R1190" s="12">
        <f t="shared" ca="1" si="299"/>
        <v>2.1983915171285819E-2</v>
      </c>
    </row>
    <row r="1191" spans="3:18">
      <c r="C1191" s="134"/>
      <c r="D1191" s="136">
        <f t="shared" si="287"/>
        <v>0</v>
      </c>
      <c r="E1191" s="136">
        <f t="shared" si="287"/>
        <v>0</v>
      </c>
      <c r="F1191" s="53">
        <f t="shared" si="288"/>
        <v>0</v>
      </c>
      <c r="G1191" s="53">
        <f t="shared" si="288"/>
        <v>0</v>
      </c>
      <c r="H1191" s="53">
        <f t="shared" si="289"/>
        <v>0</v>
      </c>
      <c r="I1191" s="53">
        <f t="shared" si="290"/>
        <v>0</v>
      </c>
      <c r="J1191" s="53">
        <f t="shared" si="291"/>
        <v>0</v>
      </c>
      <c r="K1191" s="53">
        <f t="shared" si="292"/>
        <v>0</v>
      </c>
      <c r="L1191" s="53">
        <f t="shared" si="293"/>
        <v>0</v>
      </c>
      <c r="M1191" s="53">
        <f t="shared" ca="1" si="298"/>
        <v>-2.1983915171285819E-2</v>
      </c>
      <c r="N1191" s="53">
        <f t="shared" ca="1" si="294"/>
        <v>0</v>
      </c>
      <c r="O1191" s="137">
        <f t="shared" ca="1" si="295"/>
        <v>0</v>
      </c>
      <c r="P1191" s="53">
        <f t="shared" ca="1" si="296"/>
        <v>0</v>
      </c>
      <c r="Q1191" s="53">
        <f t="shared" ca="1" si="297"/>
        <v>0</v>
      </c>
      <c r="R1191" s="12">
        <f t="shared" ca="1" si="299"/>
        <v>2.1983915171285819E-2</v>
      </c>
    </row>
    <row r="1192" spans="3:18">
      <c r="C1192" s="134"/>
      <c r="D1192" s="136">
        <f t="shared" si="287"/>
        <v>0</v>
      </c>
      <c r="E1192" s="136">
        <f t="shared" si="287"/>
        <v>0</v>
      </c>
      <c r="F1192" s="53">
        <f t="shared" si="288"/>
        <v>0</v>
      </c>
      <c r="G1192" s="53">
        <f t="shared" si="288"/>
        <v>0</v>
      </c>
      <c r="H1192" s="53">
        <f t="shared" si="289"/>
        <v>0</v>
      </c>
      <c r="I1192" s="53">
        <f t="shared" si="290"/>
        <v>0</v>
      </c>
      <c r="J1192" s="53">
        <f t="shared" si="291"/>
        <v>0</v>
      </c>
      <c r="K1192" s="53">
        <f t="shared" si="292"/>
        <v>0</v>
      </c>
      <c r="L1192" s="53">
        <f t="shared" si="293"/>
        <v>0</v>
      </c>
      <c r="M1192" s="53">
        <f t="shared" ca="1" si="298"/>
        <v>-2.1983915171285819E-2</v>
      </c>
      <c r="N1192" s="53">
        <f t="shared" ca="1" si="294"/>
        <v>0</v>
      </c>
      <c r="O1192" s="137">
        <f t="shared" ca="1" si="295"/>
        <v>0</v>
      </c>
      <c r="P1192" s="53">
        <f t="shared" ca="1" si="296"/>
        <v>0</v>
      </c>
      <c r="Q1192" s="53">
        <f t="shared" ca="1" si="297"/>
        <v>0</v>
      </c>
      <c r="R1192" s="12">
        <f t="shared" ca="1" si="299"/>
        <v>2.1983915171285819E-2</v>
      </c>
    </row>
    <row r="1193" spans="3:18">
      <c r="C1193" s="134"/>
      <c r="D1193" s="136">
        <f t="shared" si="287"/>
        <v>0</v>
      </c>
      <c r="E1193" s="136">
        <f t="shared" si="287"/>
        <v>0</v>
      </c>
      <c r="F1193" s="53">
        <f t="shared" si="288"/>
        <v>0</v>
      </c>
      <c r="G1193" s="53">
        <f t="shared" si="288"/>
        <v>0</v>
      </c>
      <c r="H1193" s="53">
        <f t="shared" si="289"/>
        <v>0</v>
      </c>
      <c r="I1193" s="53">
        <f t="shared" si="290"/>
        <v>0</v>
      </c>
      <c r="J1193" s="53">
        <f t="shared" si="291"/>
        <v>0</v>
      </c>
      <c r="K1193" s="53">
        <f t="shared" si="292"/>
        <v>0</v>
      </c>
      <c r="L1193" s="53">
        <f t="shared" si="293"/>
        <v>0</v>
      </c>
      <c r="M1193" s="53">
        <f t="shared" ca="1" si="298"/>
        <v>-2.1983915171285819E-2</v>
      </c>
      <c r="N1193" s="53">
        <f t="shared" ca="1" si="294"/>
        <v>0</v>
      </c>
      <c r="O1193" s="137">
        <f t="shared" ca="1" si="295"/>
        <v>0</v>
      </c>
      <c r="P1193" s="53">
        <f t="shared" ca="1" si="296"/>
        <v>0</v>
      </c>
      <c r="Q1193" s="53">
        <f t="shared" ca="1" si="297"/>
        <v>0</v>
      </c>
      <c r="R1193" s="12">
        <f t="shared" ca="1" si="299"/>
        <v>2.1983915171285819E-2</v>
      </c>
    </row>
    <row r="1194" spans="3:18">
      <c r="C1194" s="134"/>
      <c r="D1194" s="136">
        <f t="shared" si="287"/>
        <v>0</v>
      </c>
      <c r="E1194" s="136">
        <f t="shared" si="287"/>
        <v>0</v>
      </c>
      <c r="F1194" s="53">
        <f t="shared" si="288"/>
        <v>0</v>
      </c>
      <c r="G1194" s="53">
        <f t="shared" si="288"/>
        <v>0</v>
      </c>
      <c r="H1194" s="53">
        <f t="shared" si="289"/>
        <v>0</v>
      </c>
      <c r="I1194" s="53">
        <f t="shared" si="290"/>
        <v>0</v>
      </c>
      <c r="J1194" s="53">
        <f t="shared" si="291"/>
        <v>0</v>
      </c>
      <c r="K1194" s="53">
        <f t="shared" si="292"/>
        <v>0</v>
      </c>
      <c r="L1194" s="53">
        <f t="shared" si="293"/>
        <v>0</v>
      </c>
      <c r="M1194" s="53">
        <f t="shared" ca="1" si="298"/>
        <v>-2.1983915171285819E-2</v>
      </c>
      <c r="N1194" s="53">
        <f t="shared" ca="1" si="294"/>
        <v>0</v>
      </c>
      <c r="O1194" s="137">
        <f t="shared" ca="1" si="295"/>
        <v>0</v>
      </c>
      <c r="P1194" s="53">
        <f t="shared" ca="1" si="296"/>
        <v>0</v>
      </c>
      <c r="Q1194" s="53">
        <f t="shared" ca="1" si="297"/>
        <v>0</v>
      </c>
      <c r="R1194" s="12">
        <f t="shared" ca="1" si="299"/>
        <v>2.1983915171285819E-2</v>
      </c>
    </row>
    <row r="1195" spans="3:18">
      <c r="C1195" s="134"/>
      <c r="D1195" s="136">
        <f t="shared" si="287"/>
        <v>0</v>
      </c>
      <c r="E1195" s="136">
        <f t="shared" si="287"/>
        <v>0</v>
      </c>
      <c r="F1195" s="53">
        <f t="shared" si="288"/>
        <v>0</v>
      </c>
      <c r="G1195" s="53">
        <f t="shared" si="288"/>
        <v>0</v>
      </c>
      <c r="H1195" s="53">
        <f t="shared" si="289"/>
        <v>0</v>
      </c>
      <c r="I1195" s="53">
        <f t="shared" si="290"/>
        <v>0</v>
      </c>
      <c r="J1195" s="53">
        <f t="shared" si="291"/>
        <v>0</v>
      </c>
      <c r="K1195" s="53">
        <f t="shared" si="292"/>
        <v>0</v>
      </c>
      <c r="L1195" s="53">
        <f t="shared" si="293"/>
        <v>0</v>
      </c>
      <c r="M1195" s="53">
        <f t="shared" ca="1" si="298"/>
        <v>-2.1983915171285819E-2</v>
      </c>
      <c r="N1195" s="53">
        <f t="shared" ca="1" si="294"/>
        <v>0</v>
      </c>
      <c r="O1195" s="137">
        <f t="shared" ca="1" si="295"/>
        <v>0</v>
      </c>
      <c r="P1195" s="53">
        <f t="shared" ca="1" si="296"/>
        <v>0</v>
      </c>
      <c r="Q1195" s="53">
        <f t="shared" ca="1" si="297"/>
        <v>0</v>
      </c>
      <c r="R1195" s="12">
        <f t="shared" ca="1" si="299"/>
        <v>2.1983915171285819E-2</v>
      </c>
    </row>
    <row r="1196" spans="3:18">
      <c r="C1196" s="134"/>
      <c r="D1196" s="136">
        <f t="shared" si="287"/>
        <v>0</v>
      </c>
      <c r="E1196" s="136">
        <f t="shared" si="287"/>
        <v>0</v>
      </c>
      <c r="F1196" s="53">
        <f t="shared" si="288"/>
        <v>0</v>
      </c>
      <c r="G1196" s="53">
        <f t="shared" si="288"/>
        <v>0</v>
      </c>
      <c r="H1196" s="53">
        <f t="shared" si="289"/>
        <v>0</v>
      </c>
      <c r="I1196" s="53">
        <f t="shared" si="290"/>
        <v>0</v>
      </c>
      <c r="J1196" s="53">
        <f t="shared" si="291"/>
        <v>0</v>
      </c>
      <c r="K1196" s="53">
        <f t="shared" si="292"/>
        <v>0</v>
      </c>
      <c r="L1196" s="53">
        <f t="shared" si="293"/>
        <v>0</v>
      </c>
      <c r="M1196" s="53">
        <f t="shared" ca="1" si="298"/>
        <v>-2.1983915171285819E-2</v>
      </c>
      <c r="N1196" s="53">
        <f t="shared" ca="1" si="294"/>
        <v>0</v>
      </c>
      <c r="O1196" s="137">
        <f t="shared" ca="1" si="295"/>
        <v>0</v>
      </c>
      <c r="P1196" s="53">
        <f t="shared" ca="1" si="296"/>
        <v>0</v>
      </c>
      <c r="Q1196" s="53">
        <f t="shared" ca="1" si="297"/>
        <v>0</v>
      </c>
      <c r="R1196" s="12">
        <f t="shared" ca="1" si="299"/>
        <v>2.1983915171285819E-2</v>
      </c>
    </row>
    <row r="1197" spans="3:18">
      <c r="C1197" s="134"/>
      <c r="D1197" s="136">
        <f t="shared" si="287"/>
        <v>0</v>
      </c>
      <c r="E1197" s="136">
        <f t="shared" si="287"/>
        <v>0</v>
      </c>
      <c r="F1197" s="53">
        <f t="shared" si="288"/>
        <v>0</v>
      </c>
      <c r="G1197" s="53">
        <f t="shared" si="288"/>
        <v>0</v>
      </c>
      <c r="H1197" s="53">
        <f t="shared" si="289"/>
        <v>0</v>
      </c>
      <c r="I1197" s="53">
        <f t="shared" si="290"/>
        <v>0</v>
      </c>
      <c r="J1197" s="53">
        <f t="shared" si="291"/>
        <v>0</v>
      </c>
      <c r="K1197" s="53">
        <f t="shared" si="292"/>
        <v>0</v>
      </c>
      <c r="L1197" s="53">
        <f t="shared" si="293"/>
        <v>0</v>
      </c>
      <c r="M1197" s="53">
        <f t="shared" ca="1" si="298"/>
        <v>-2.1983915171285819E-2</v>
      </c>
      <c r="N1197" s="53">
        <f t="shared" ca="1" si="294"/>
        <v>0</v>
      </c>
      <c r="O1197" s="137">
        <f t="shared" ca="1" si="295"/>
        <v>0</v>
      </c>
      <c r="P1197" s="53">
        <f t="shared" ca="1" si="296"/>
        <v>0</v>
      </c>
      <c r="Q1197" s="53">
        <f t="shared" ca="1" si="297"/>
        <v>0</v>
      </c>
      <c r="R1197" s="12">
        <f t="shared" ca="1" si="299"/>
        <v>2.1983915171285819E-2</v>
      </c>
    </row>
    <row r="1198" spans="3:18">
      <c r="C1198" s="134"/>
      <c r="D1198" s="136">
        <f t="shared" si="287"/>
        <v>0</v>
      </c>
      <c r="E1198" s="136">
        <f t="shared" si="287"/>
        <v>0</v>
      </c>
      <c r="F1198" s="53">
        <f t="shared" si="288"/>
        <v>0</v>
      </c>
      <c r="G1198" s="53">
        <f t="shared" si="288"/>
        <v>0</v>
      </c>
      <c r="H1198" s="53">
        <f t="shared" si="289"/>
        <v>0</v>
      </c>
      <c r="I1198" s="53">
        <f t="shared" si="290"/>
        <v>0</v>
      </c>
      <c r="J1198" s="53">
        <f t="shared" si="291"/>
        <v>0</v>
      </c>
      <c r="K1198" s="53">
        <f t="shared" si="292"/>
        <v>0</v>
      </c>
      <c r="L1198" s="53">
        <f t="shared" si="293"/>
        <v>0</v>
      </c>
      <c r="M1198" s="53">
        <f t="shared" ca="1" si="298"/>
        <v>-2.1983915171285819E-2</v>
      </c>
      <c r="N1198" s="53">
        <f t="shared" ca="1" si="294"/>
        <v>0</v>
      </c>
      <c r="O1198" s="137">
        <f t="shared" ca="1" si="295"/>
        <v>0</v>
      </c>
      <c r="P1198" s="53">
        <f t="shared" ca="1" si="296"/>
        <v>0</v>
      </c>
      <c r="Q1198" s="53">
        <f t="shared" ca="1" si="297"/>
        <v>0</v>
      </c>
      <c r="R1198" s="12">
        <f t="shared" ca="1" si="299"/>
        <v>2.1983915171285819E-2</v>
      </c>
    </row>
    <row r="1199" spans="3:18">
      <c r="C1199" s="134"/>
      <c r="D1199" s="136">
        <f t="shared" si="287"/>
        <v>0</v>
      </c>
      <c r="E1199" s="136">
        <f t="shared" si="287"/>
        <v>0</v>
      </c>
      <c r="F1199" s="53">
        <f t="shared" si="288"/>
        <v>0</v>
      </c>
      <c r="G1199" s="53">
        <f t="shared" si="288"/>
        <v>0</v>
      </c>
      <c r="H1199" s="53">
        <f t="shared" si="289"/>
        <v>0</v>
      </c>
      <c r="I1199" s="53">
        <f t="shared" si="290"/>
        <v>0</v>
      </c>
      <c r="J1199" s="53">
        <f t="shared" si="291"/>
        <v>0</v>
      </c>
      <c r="K1199" s="53">
        <f t="shared" si="292"/>
        <v>0</v>
      </c>
      <c r="L1199" s="53">
        <f t="shared" si="293"/>
        <v>0</v>
      </c>
      <c r="M1199" s="53">
        <f t="shared" ca="1" si="298"/>
        <v>-2.1983915171285819E-2</v>
      </c>
      <c r="N1199" s="53">
        <f t="shared" ca="1" si="294"/>
        <v>0</v>
      </c>
      <c r="O1199" s="137">
        <f t="shared" ca="1" si="295"/>
        <v>0</v>
      </c>
      <c r="P1199" s="53">
        <f t="shared" ca="1" si="296"/>
        <v>0</v>
      </c>
      <c r="Q1199" s="53">
        <f t="shared" ca="1" si="297"/>
        <v>0</v>
      </c>
      <c r="R1199" s="12">
        <f t="shared" ca="1" si="299"/>
        <v>2.1983915171285819E-2</v>
      </c>
    </row>
    <row r="1200" spans="3:18">
      <c r="C1200" s="134"/>
      <c r="D1200" s="136">
        <f t="shared" si="287"/>
        <v>0</v>
      </c>
      <c r="E1200" s="136">
        <f t="shared" si="287"/>
        <v>0</v>
      </c>
      <c r="F1200" s="53">
        <f t="shared" si="288"/>
        <v>0</v>
      </c>
      <c r="G1200" s="53">
        <f t="shared" si="288"/>
        <v>0</v>
      </c>
      <c r="H1200" s="53">
        <f t="shared" si="289"/>
        <v>0</v>
      </c>
      <c r="I1200" s="53">
        <f t="shared" si="290"/>
        <v>0</v>
      </c>
      <c r="J1200" s="53">
        <f t="shared" si="291"/>
        <v>0</v>
      </c>
      <c r="K1200" s="53">
        <f t="shared" si="292"/>
        <v>0</v>
      </c>
      <c r="L1200" s="53">
        <f t="shared" si="293"/>
        <v>0</v>
      </c>
      <c r="M1200" s="53">
        <f t="shared" ca="1" si="298"/>
        <v>-2.1983915171285819E-2</v>
      </c>
      <c r="N1200" s="53">
        <f t="shared" ca="1" si="294"/>
        <v>0</v>
      </c>
      <c r="O1200" s="137">
        <f t="shared" ca="1" si="295"/>
        <v>0</v>
      </c>
      <c r="P1200" s="53">
        <f t="shared" ca="1" si="296"/>
        <v>0</v>
      </c>
      <c r="Q1200" s="53">
        <f t="shared" ca="1" si="297"/>
        <v>0</v>
      </c>
      <c r="R1200" s="12">
        <f t="shared" ca="1" si="299"/>
        <v>2.1983915171285819E-2</v>
      </c>
    </row>
    <row r="1201" spans="3:18">
      <c r="C1201" s="134"/>
      <c r="D1201" s="136">
        <f t="shared" si="287"/>
        <v>0</v>
      </c>
      <c r="E1201" s="136">
        <f t="shared" si="287"/>
        <v>0</v>
      </c>
      <c r="F1201" s="53">
        <f t="shared" si="288"/>
        <v>0</v>
      </c>
      <c r="G1201" s="53">
        <f t="shared" si="288"/>
        <v>0</v>
      </c>
      <c r="H1201" s="53">
        <f t="shared" si="289"/>
        <v>0</v>
      </c>
      <c r="I1201" s="53">
        <f t="shared" si="290"/>
        <v>0</v>
      </c>
      <c r="J1201" s="53">
        <f t="shared" si="291"/>
        <v>0</v>
      </c>
      <c r="K1201" s="53">
        <f t="shared" si="292"/>
        <v>0</v>
      </c>
      <c r="L1201" s="53">
        <f t="shared" si="293"/>
        <v>0</v>
      </c>
      <c r="M1201" s="53">
        <f t="shared" ca="1" si="298"/>
        <v>-2.1983915171285819E-2</v>
      </c>
      <c r="N1201" s="53">
        <f t="shared" ca="1" si="294"/>
        <v>0</v>
      </c>
      <c r="O1201" s="137">
        <f t="shared" ca="1" si="295"/>
        <v>0</v>
      </c>
      <c r="P1201" s="53">
        <f t="shared" ca="1" si="296"/>
        <v>0</v>
      </c>
      <c r="Q1201" s="53">
        <f t="shared" ca="1" si="297"/>
        <v>0</v>
      </c>
      <c r="R1201" s="12">
        <f t="shared" ca="1" si="299"/>
        <v>2.1983915171285819E-2</v>
      </c>
    </row>
    <row r="1202" spans="3:18">
      <c r="C1202" s="134"/>
      <c r="D1202" s="136">
        <f t="shared" si="287"/>
        <v>0</v>
      </c>
      <c r="E1202" s="136">
        <f t="shared" si="287"/>
        <v>0</v>
      </c>
      <c r="F1202" s="53">
        <f t="shared" si="288"/>
        <v>0</v>
      </c>
      <c r="G1202" s="53">
        <f t="shared" si="288"/>
        <v>0</v>
      </c>
      <c r="H1202" s="53">
        <f t="shared" si="289"/>
        <v>0</v>
      </c>
      <c r="I1202" s="53">
        <f t="shared" si="290"/>
        <v>0</v>
      </c>
      <c r="J1202" s="53">
        <f t="shared" si="291"/>
        <v>0</v>
      </c>
      <c r="K1202" s="53">
        <f t="shared" si="292"/>
        <v>0</v>
      </c>
      <c r="L1202" s="53">
        <f t="shared" si="293"/>
        <v>0</v>
      </c>
      <c r="M1202" s="53">
        <f t="shared" ca="1" si="298"/>
        <v>-2.1983915171285819E-2</v>
      </c>
      <c r="N1202" s="53">
        <f t="shared" ca="1" si="294"/>
        <v>0</v>
      </c>
      <c r="O1202" s="137">
        <f t="shared" ca="1" si="295"/>
        <v>0</v>
      </c>
      <c r="P1202" s="53">
        <f t="shared" ca="1" si="296"/>
        <v>0</v>
      </c>
      <c r="Q1202" s="53">
        <f t="shared" ca="1" si="297"/>
        <v>0</v>
      </c>
      <c r="R1202" s="12">
        <f t="shared" ca="1" si="299"/>
        <v>2.1983915171285819E-2</v>
      </c>
    </row>
    <row r="1203" spans="3:18">
      <c r="C1203" s="134"/>
      <c r="D1203" s="136">
        <f t="shared" si="287"/>
        <v>0</v>
      </c>
      <c r="E1203" s="136">
        <f t="shared" si="287"/>
        <v>0</v>
      </c>
      <c r="F1203" s="53">
        <f t="shared" si="288"/>
        <v>0</v>
      </c>
      <c r="G1203" s="53">
        <f t="shared" si="288"/>
        <v>0</v>
      </c>
      <c r="H1203" s="53">
        <f t="shared" si="289"/>
        <v>0</v>
      </c>
      <c r="I1203" s="53">
        <f t="shared" si="290"/>
        <v>0</v>
      </c>
      <c r="J1203" s="53">
        <f t="shared" si="291"/>
        <v>0</v>
      </c>
      <c r="K1203" s="53">
        <f t="shared" si="292"/>
        <v>0</v>
      </c>
      <c r="L1203" s="53">
        <f t="shared" si="293"/>
        <v>0</v>
      </c>
      <c r="M1203" s="53">
        <f t="shared" ca="1" si="298"/>
        <v>-2.1983915171285819E-2</v>
      </c>
      <c r="N1203" s="53">
        <f t="shared" ca="1" si="294"/>
        <v>0</v>
      </c>
      <c r="O1203" s="137">
        <f t="shared" ca="1" si="295"/>
        <v>0</v>
      </c>
      <c r="P1203" s="53">
        <f t="shared" ca="1" si="296"/>
        <v>0</v>
      </c>
      <c r="Q1203" s="53">
        <f t="shared" ca="1" si="297"/>
        <v>0</v>
      </c>
      <c r="R1203" s="12">
        <f t="shared" ca="1" si="299"/>
        <v>2.1983915171285819E-2</v>
      </c>
    </row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D348"/>
  <sheetViews>
    <sheetView workbookViewId="0">
      <selection activeCell="A78" sqref="A78:D137"/>
    </sheetView>
  </sheetViews>
  <sheetFormatPr defaultRowHeight="12.75"/>
  <cols>
    <col min="1" max="1" width="19.28515625" style="86" customWidth="1"/>
    <col min="2" max="2" width="4.5703125" customWidth="1"/>
    <col min="3" max="3" width="16.28515625" style="81" customWidth="1"/>
    <col min="4" max="5" width="13.140625" style="81" customWidth="1"/>
    <col min="6" max="8" width="27.140625" style="81" customWidth="1"/>
    <col min="10" max="10" width="27.140625" style="81" customWidth="1"/>
    <col min="11" max="11" width="27.140625" style="86" customWidth="1"/>
    <col min="13" max="30" width="9.140625" style="81"/>
  </cols>
  <sheetData>
    <row r="11" spans="1:11">
      <c r="A11" s="84" t="s">
        <v>267</v>
      </c>
      <c r="B11" s="2" t="str">
        <f t="shared" ref="B11:B42" si="0">IF(G11=INT(G11),"I","II")</f>
        <v>I</v>
      </c>
      <c r="C11" s="82">
        <v>49074.6</v>
      </c>
      <c r="D11" s="83" t="s">
        <v>518</v>
      </c>
      <c r="E11" s="83">
        <f>VLOOKUP(C11,Active!C$21:E$99,3,FALSE)</f>
        <v>3416.0307147019798</v>
      </c>
      <c r="F11" s="83" t="s">
        <v>265</v>
      </c>
      <c r="G11" s="82">
        <v>-8175</v>
      </c>
      <c r="H11" s="82" t="s">
        <v>266</v>
      </c>
      <c r="J11" s="83"/>
      <c r="K11" s="84" t="s">
        <v>203</v>
      </c>
    </row>
    <row r="12" spans="1:11">
      <c r="A12" s="84" t="s">
        <v>267</v>
      </c>
      <c r="B12" s="2" t="str">
        <f t="shared" si="0"/>
        <v>I</v>
      </c>
      <c r="C12" s="82">
        <v>49075.43</v>
      </c>
      <c r="D12" s="83" t="s">
        <v>518</v>
      </c>
      <c r="E12" s="83">
        <f>VLOOKUP(C12,Active!C$21:E$99,3,FALSE)</f>
        <v>3418.0114769661241</v>
      </c>
      <c r="F12" s="83" t="s">
        <v>268</v>
      </c>
      <c r="G12" s="82">
        <v>-8173</v>
      </c>
      <c r="H12" s="82" t="s">
        <v>269</v>
      </c>
      <c r="J12" s="83"/>
      <c r="K12" s="84" t="s">
        <v>203</v>
      </c>
    </row>
    <row r="13" spans="1:11">
      <c r="A13" s="84" t="s">
        <v>267</v>
      </c>
      <c r="B13" s="2" t="str">
        <f t="shared" si="0"/>
        <v>II</v>
      </c>
      <c r="C13" s="82">
        <v>49076.459000000003</v>
      </c>
      <c r="D13" s="83" t="s">
        <v>518</v>
      </c>
      <c r="E13" s="83">
        <f>VLOOKUP(C13,Active!C$21:E$99,3,FALSE)</f>
        <v>3420.4671448815511</v>
      </c>
      <c r="F13" s="83" t="s">
        <v>270</v>
      </c>
      <c r="G13" s="82">
        <v>-8170.5</v>
      </c>
      <c r="H13" s="82" t="s">
        <v>271</v>
      </c>
      <c r="J13" s="83"/>
      <c r="K13" s="84" t="s">
        <v>203</v>
      </c>
    </row>
    <row r="14" spans="1:11">
      <c r="A14" s="84" t="s">
        <v>267</v>
      </c>
      <c r="B14" s="2" t="str">
        <f t="shared" si="0"/>
        <v>I</v>
      </c>
      <c r="C14" s="82">
        <v>49124.459000000003</v>
      </c>
      <c r="D14" s="83" t="s">
        <v>518</v>
      </c>
      <c r="E14" s="83">
        <f>VLOOKUP(C14,Active!C$21:E$99,3,FALSE)</f>
        <v>3535.0172517233905</v>
      </c>
      <c r="F14" s="83" t="s">
        <v>274</v>
      </c>
      <c r="G14" s="82">
        <v>-8056</v>
      </c>
      <c r="H14" s="82" t="s">
        <v>275</v>
      </c>
      <c r="J14" s="83"/>
      <c r="K14" s="84" t="s">
        <v>203</v>
      </c>
    </row>
    <row r="15" spans="1:11">
      <c r="A15" s="84" t="s">
        <v>267</v>
      </c>
      <c r="B15" s="2" t="str">
        <f t="shared" si="0"/>
        <v>I</v>
      </c>
      <c r="C15" s="82">
        <v>49205.366999999998</v>
      </c>
      <c r="D15" s="83" t="s">
        <v>518</v>
      </c>
      <c r="E15" s="83">
        <f>VLOOKUP(C15,Active!C$21:E$99,3,FALSE)</f>
        <v>3728.1010026475374</v>
      </c>
      <c r="F15" s="83" t="s">
        <v>280</v>
      </c>
      <c r="G15" s="82">
        <v>-7863</v>
      </c>
      <c r="H15" s="82" t="s">
        <v>281</v>
      </c>
      <c r="J15" s="83"/>
      <c r="K15" s="84" t="s">
        <v>203</v>
      </c>
    </row>
    <row r="16" spans="1:11">
      <c r="A16" s="84" t="s">
        <v>267</v>
      </c>
      <c r="B16" s="2" t="str">
        <f t="shared" si="0"/>
        <v>II</v>
      </c>
      <c r="C16" s="82">
        <v>49237.375</v>
      </c>
      <c r="D16" s="83" t="s">
        <v>518</v>
      </c>
      <c r="E16" s="83">
        <f>VLOOKUP(C16,Active!C$21:E$99,3,FALSE)</f>
        <v>3804.4868322265743</v>
      </c>
      <c r="F16" s="83" t="s">
        <v>282</v>
      </c>
      <c r="G16" s="82">
        <v>-7786.5</v>
      </c>
      <c r="H16" s="82" t="s">
        <v>283</v>
      </c>
      <c r="J16" s="83"/>
      <c r="K16" s="84" t="s">
        <v>203</v>
      </c>
    </row>
    <row r="17" spans="1:11">
      <c r="A17" s="84" t="s">
        <v>286</v>
      </c>
      <c r="B17" s="2" t="str">
        <f t="shared" si="0"/>
        <v>I</v>
      </c>
      <c r="C17" s="82">
        <v>49296.264999999999</v>
      </c>
      <c r="D17" s="83" t="s">
        <v>518</v>
      </c>
      <c r="E17" s="83">
        <f>VLOOKUP(C17,Active!C$21:E$99,3,FALSE)</f>
        <v>3945.0254945581546</v>
      </c>
      <c r="F17" s="83" t="s">
        <v>284</v>
      </c>
      <c r="G17" s="82">
        <v>-7646</v>
      </c>
      <c r="H17" s="82" t="s">
        <v>285</v>
      </c>
      <c r="J17" s="83"/>
      <c r="K17" s="84" t="s">
        <v>203</v>
      </c>
    </row>
    <row r="18" spans="1:11">
      <c r="A18" s="84" t="s">
        <v>289</v>
      </c>
      <c r="B18" s="2" t="str">
        <f t="shared" si="0"/>
        <v>I</v>
      </c>
      <c r="C18" s="82">
        <v>49780.661999999997</v>
      </c>
      <c r="D18" s="83" t="s">
        <v>518</v>
      </c>
      <c r="E18" s="83">
        <f>VLOOKUP(C18,Active!C$21:E$99,3,FALSE)</f>
        <v>5101.0198300553648</v>
      </c>
      <c r="F18" s="83" t="s">
        <v>287</v>
      </c>
      <c r="G18" s="82">
        <v>-6490</v>
      </c>
      <c r="H18" s="82" t="s">
        <v>288</v>
      </c>
      <c r="J18" s="83"/>
      <c r="K18" s="84" t="s">
        <v>203</v>
      </c>
    </row>
    <row r="19" spans="1:11">
      <c r="A19" s="84" t="s">
        <v>289</v>
      </c>
      <c r="B19" s="2" t="str">
        <f t="shared" si="0"/>
        <v>I</v>
      </c>
      <c r="C19" s="82">
        <v>49799.508000000002</v>
      </c>
      <c r="D19" s="83" t="s">
        <v>518</v>
      </c>
      <c r="E19" s="83">
        <f>VLOOKUP(C19,Active!C$21:E$99,3,FALSE)</f>
        <v>5145.995065754154</v>
      </c>
      <c r="F19" s="83" t="s">
        <v>290</v>
      </c>
      <c r="G19" s="82">
        <v>-6445</v>
      </c>
      <c r="H19" s="82" t="s">
        <v>291</v>
      </c>
      <c r="J19" s="83"/>
      <c r="K19" s="84" t="s">
        <v>203</v>
      </c>
    </row>
    <row r="20" spans="1:11" ht="12.75" customHeight="1">
      <c r="A20" s="84" t="s">
        <v>294</v>
      </c>
      <c r="B20" s="2" t="str">
        <f t="shared" si="0"/>
        <v>I</v>
      </c>
      <c r="C20" s="82">
        <v>49929.4182</v>
      </c>
      <c r="D20" s="83" t="s">
        <v>520</v>
      </c>
      <c r="E20" s="83">
        <f>VLOOKUP(C20,Active!C$21:E$99,3,FALSE)</f>
        <v>5456.0206342925812</v>
      </c>
      <c r="F20" s="83" t="s">
        <v>292</v>
      </c>
      <c r="G20" s="82">
        <v>-6135</v>
      </c>
      <c r="H20" s="82" t="s">
        <v>293</v>
      </c>
      <c r="J20" s="83" t="s">
        <v>225</v>
      </c>
      <c r="K20" s="84" t="s">
        <v>278</v>
      </c>
    </row>
    <row r="21" spans="1:11" ht="12.75" customHeight="1">
      <c r="A21" s="85" t="s">
        <v>298</v>
      </c>
      <c r="B21" s="2" t="str">
        <f t="shared" si="0"/>
        <v>I</v>
      </c>
      <c r="C21" s="82">
        <v>50144.380299999997</v>
      </c>
      <c r="D21" s="83" t="s">
        <v>520</v>
      </c>
      <c r="E21" s="83">
        <f>VLOOKUP(C21,Active!C$21:E$99,3,FALSE)</f>
        <v>5969.0192076664516</v>
      </c>
      <c r="F21" s="83" t="s">
        <v>295</v>
      </c>
      <c r="G21" s="82">
        <v>-5622</v>
      </c>
      <c r="H21" s="82" t="s">
        <v>252</v>
      </c>
      <c r="J21" s="83" t="s">
        <v>296</v>
      </c>
      <c r="K21" s="84" t="s">
        <v>297</v>
      </c>
    </row>
    <row r="22" spans="1:11" ht="12.75" customHeight="1">
      <c r="A22" s="85" t="s">
        <v>298</v>
      </c>
      <c r="B22" s="2" t="str">
        <f t="shared" si="0"/>
        <v>II</v>
      </c>
      <c r="C22" s="82">
        <v>50144.589800000002</v>
      </c>
      <c r="D22" s="83" t="s">
        <v>520</v>
      </c>
      <c r="E22" s="83">
        <f>VLOOKUP(C22,Active!C$21:E$99,3,FALSE)</f>
        <v>5969.5191711536163</v>
      </c>
      <c r="F22" s="83" t="s">
        <v>299</v>
      </c>
      <c r="G22" s="82">
        <v>-5621.5</v>
      </c>
      <c r="H22" s="82" t="s">
        <v>252</v>
      </c>
      <c r="J22" s="83" t="s">
        <v>296</v>
      </c>
      <c r="K22" s="84" t="s">
        <v>297</v>
      </c>
    </row>
    <row r="23" spans="1:11" ht="12.75" customHeight="1">
      <c r="A23" s="85" t="s">
        <v>298</v>
      </c>
      <c r="B23" s="2" t="str">
        <f t="shared" si="0"/>
        <v>I</v>
      </c>
      <c r="C23" s="82">
        <v>50151.503799999999</v>
      </c>
      <c r="D23" s="83" t="s">
        <v>520</v>
      </c>
      <c r="E23" s="83">
        <f>VLOOKUP(C23,Active!C$21:E$99,3,FALSE)</f>
        <v>5986.0191594599519</v>
      </c>
      <c r="F23" s="83" t="s">
        <v>300</v>
      </c>
      <c r="G23" s="82">
        <v>-5605</v>
      </c>
      <c r="H23" s="82" t="s">
        <v>301</v>
      </c>
      <c r="J23" s="83" t="s">
        <v>296</v>
      </c>
      <c r="K23" s="84" t="s">
        <v>297</v>
      </c>
    </row>
    <row r="24" spans="1:11">
      <c r="A24" s="84" t="s">
        <v>308</v>
      </c>
      <c r="B24" s="2" t="str">
        <f t="shared" si="0"/>
        <v>I</v>
      </c>
      <c r="C24" s="82">
        <v>50200.535000000003</v>
      </c>
      <c r="D24" s="83" t="s">
        <v>518</v>
      </c>
      <c r="E24" s="83">
        <f>VLOOKUP(C24,Active!C$21:E$99,3,FALSE)</f>
        <v>6103.0301844304549</v>
      </c>
      <c r="F24" s="83" t="s">
        <v>306</v>
      </c>
      <c r="G24" s="82">
        <v>-5488</v>
      </c>
      <c r="H24" s="82" t="s">
        <v>307</v>
      </c>
      <c r="J24" s="83"/>
      <c r="K24" s="84" t="s">
        <v>203</v>
      </c>
    </row>
    <row r="25" spans="1:11" ht="12.75" customHeight="1">
      <c r="A25" s="85" t="s">
        <v>311</v>
      </c>
      <c r="B25" s="2" t="str">
        <f t="shared" si="0"/>
        <v>I</v>
      </c>
      <c r="C25" s="82">
        <v>50516.487200000003</v>
      </c>
      <c r="D25" s="83" t="s">
        <v>520</v>
      </c>
      <c r="E25" s="83">
        <f>VLOOKUP(C25,Active!C$21:E$99,3,FALSE)</f>
        <v>6857.0376483245</v>
      </c>
      <c r="F25" s="83" t="s">
        <v>309</v>
      </c>
      <c r="G25" s="82">
        <v>-4734</v>
      </c>
      <c r="H25" s="82" t="s">
        <v>310</v>
      </c>
      <c r="J25" s="83" t="s">
        <v>296</v>
      </c>
      <c r="K25" s="84" t="s">
        <v>297</v>
      </c>
    </row>
    <row r="26" spans="1:11">
      <c r="A26" s="84" t="s">
        <v>308</v>
      </c>
      <c r="B26" s="2" t="str">
        <f t="shared" si="0"/>
        <v>II</v>
      </c>
      <c r="C26" s="82">
        <v>50538.485999999997</v>
      </c>
      <c r="D26" s="83" t="s">
        <v>518</v>
      </c>
      <c r="E26" s="83">
        <f>VLOOKUP(C26,Active!C$21:E$99,3,FALSE)</f>
        <v>6909.5369168743237</v>
      </c>
      <c r="F26" s="83" t="s">
        <v>312</v>
      </c>
      <c r="G26" s="82">
        <v>-4681.5</v>
      </c>
      <c r="H26" s="82" t="s">
        <v>307</v>
      </c>
      <c r="J26" s="83"/>
      <c r="K26" s="84" t="s">
        <v>203</v>
      </c>
    </row>
    <row r="27" spans="1:11" ht="12.75" customHeight="1">
      <c r="A27" s="85" t="s">
        <v>311</v>
      </c>
      <c r="B27" s="2" t="str">
        <f t="shared" si="0"/>
        <v>II</v>
      </c>
      <c r="C27" s="82">
        <v>50541.420400000003</v>
      </c>
      <c r="D27" s="83" t="s">
        <v>520</v>
      </c>
      <c r="E27" s="83">
        <f>VLOOKUP(C27,Active!C$21:E$99,3,FALSE)</f>
        <v>6916.5397467392686</v>
      </c>
      <c r="F27" s="83" t="s">
        <v>313</v>
      </c>
      <c r="G27" s="82">
        <v>-4674.5</v>
      </c>
      <c r="H27" s="82" t="s">
        <v>314</v>
      </c>
      <c r="J27" s="83" t="s">
        <v>296</v>
      </c>
      <c r="K27" s="84" t="s">
        <v>297</v>
      </c>
    </row>
    <row r="28" spans="1:11">
      <c r="A28" s="84" t="s">
        <v>317</v>
      </c>
      <c r="B28" s="2" t="str">
        <f t="shared" si="0"/>
        <v>II</v>
      </c>
      <c r="C28" s="82">
        <v>50556.499000000003</v>
      </c>
      <c r="D28" s="83" t="s">
        <v>518</v>
      </c>
      <c r="E28" s="83">
        <f>VLOOKUP(C28,Active!C$21:E$99,3,FALSE)</f>
        <v>6952.524230927298</v>
      </c>
      <c r="F28" s="83" t="s">
        <v>315</v>
      </c>
      <c r="G28" s="82">
        <v>-4638.5</v>
      </c>
      <c r="H28" s="82" t="s">
        <v>316</v>
      </c>
      <c r="J28" s="83"/>
      <c r="K28" s="84" t="s">
        <v>203</v>
      </c>
    </row>
    <row r="29" spans="1:11">
      <c r="A29" s="84" t="s">
        <v>319</v>
      </c>
      <c r="B29" s="2" t="str">
        <f t="shared" si="0"/>
        <v>II</v>
      </c>
      <c r="C29" s="82">
        <v>51030.440999999999</v>
      </c>
      <c r="D29" s="83" t="s">
        <v>518</v>
      </c>
      <c r="E29" s="83">
        <f>VLOOKUP(C29,Active!C$21:E$99,3,FALSE)</f>
        <v>8083.5681212780164</v>
      </c>
      <c r="F29" s="83" t="s">
        <v>318</v>
      </c>
      <c r="G29" s="82">
        <v>-3507.5</v>
      </c>
      <c r="H29" s="82" t="s">
        <v>266</v>
      </c>
      <c r="J29" s="83"/>
      <c r="K29" s="84" t="s">
        <v>203</v>
      </c>
    </row>
    <row r="30" spans="1:11">
      <c r="A30" s="84" t="s">
        <v>319</v>
      </c>
      <c r="B30" s="2" t="str">
        <f t="shared" si="0"/>
        <v>II</v>
      </c>
      <c r="C30" s="82">
        <v>51327.534</v>
      </c>
      <c r="D30" s="83" t="s">
        <v>518</v>
      </c>
      <c r="E30" s="83">
        <f>VLOOKUP(C30,Active!C$21:E$99,3,FALSE)</f>
        <v>8792.5688481939051</v>
      </c>
      <c r="F30" s="83" t="s">
        <v>328</v>
      </c>
      <c r="G30" s="82">
        <v>-2798.5</v>
      </c>
      <c r="H30" s="82" t="s">
        <v>329</v>
      </c>
      <c r="J30" s="83"/>
      <c r="K30" s="84" t="s">
        <v>203</v>
      </c>
    </row>
    <row r="31" spans="1:11">
      <c r="A31" s="84" t="s">
        <v>319</v>
      </c>
      <c r="B31" s="2" t="str">
        <f t="shared" si="0"/>
        <v>I</v>
      </c>
      <c r="C31" s="82">
        <v>51425.387999999999</v>
      </c>
      <c r="D31" s="83" t="s">
        <v>518</v>
      </c>
      <c r="E31" s="83">
        <f>VLOOKUP(C31,Active!C$21:E$99,3,FALSE)</f>
        <v>9026.0935597543466</v>
      </c>
      <c r="F31" s="83" t="s">
        <v>330</v>
      </c>
      <c r="G31" s="82">
        <v>-2565</v>
      </c>
      <c r="H31" s="82" t="s">
        <v>331</v>
      </c>
      <c r="J31" s="83"/>
      <c r="K31" s="84" t="s">
        <v>203</v>
      </c>
    </row>
    <row r="32" spans="1:11">
      <c r="A32" s="84" t="s">
        <v>319</v>
      </c>
      <c r="B32" s="2" t="str">
        <f t="shared" si="0"/>
        <v>I</v>
      </c>
      <c r="C32" s="82">
        <v>51430.411999999997</v>
      </c>
      <c r="D32" s="83" t="s">
        <v>518</v>
      </c>
      <c r="E32" s="83">
        <f>VLOOKUP(C32,Active!C$21:E$99,3,FALSE)</f>
        <v>9038.0831376037877</v>
      </c>
      <c r="F32" s="83" t="s">
        <v>336</v>
      </c>
      <c r="G32" s="82">
        <v>-2553</v>
      </c>
      <c r="H32" s="82" t="s">
        <v>210</v>
      </c>
      <c r="J32" s="83"/>
      <c r="K32" s="84" t="s">
        <v>203</v>
      </c>
    </row>
    <row r="33" spans="1:11">
      <c r="A33" s="85" t="s">
        <v>324</v>
      </c>
      <c r="B33" s="2" t="str">
        <f t="shared" si="0"/>
        <v>I</v>
      </c>
      <c r="C33" s="82">
        <v>51430.419000000002</v>
      </c>
      <c r="D33" s="83" t="s">
        <v>520</v>
      </c>
      <c r="E33" s="83">
        <f>VLOOKUP(C33,Active!C$21:E$99,3,FALSE)</f>
        <v>9038.0998428277144</v>
      </c>
      <c r="F33" s="83" t="s">
        <v>337</v>
      </c>
      <c r="G33" s="82">
        <v>-2553</v>
      </c>
      <c r="H33" s="82" t="s">
        <v>206</v>
      </c>
      <c r="J33" s="83" t="s">
        <v>296</v>
      </c>
      <c r="K33" s="84" t="s">
        <v>334</v>
      </c>
    </row>
    <row r="34" spans="1:11">
      <c r="A34" s="85" t="s">
        <v>324</v>
      </c>
      <c r="B34" s="2" t="str">
        <f t="shared" si="0"/>
        <v>I</v>
      </c>
      <c r="C34" s="82">
        <v>51433.355000000003</v>
      </c>
      <c r="D34" s="83" t="s">
        <v>520</v>
      </c>
      <c r="E34" s="83">
        <f>VLOOKUP(C34,Active!C$21:E$99,3,FALSE)</f>
        <v>9045.1064910295427</v>
      </c>
      <c r="F34" s="83" t="s">
        <v>338</v>
      </c>
      <c r="G34" s="82">
        <v>-2546</v>
      </c>
      <c r="H34" s="82" t="s">
        <v>339</v>
      </c>
      <c r="J34" s="83" t="s">
        <v>296</v>
      </c>
      <c r="K34" s="84" t="s">
        <v>334</v>
      </c>
    </row>
    <row r="35" spans="1:11" ht="12.75" customHeight="1">
      <c r="A35" s="85" t="s">
        <v>346</v>
      </c>
      <c r="B35" s="2" t="str">
        <f t="shared" si="0"/>
        <v>II</v>
      </c>
      <c r="C35" s="82">
        <v>51664.443099999997</v>
      </c>
      <c r="D35" s="83" t="s">
        <v>520</v>
      </c>
      <c r="E35" s="83">
        <f>VLOOKUP(C35,Active!C$21:E$99,3,FALSE)</f>
        <v>9596.5891273811449</v>
      </c>
      <c r="F35" s="83" t="s">
        <v>343</v>
      </c>
      <c r="G35" s="82">
        <v>-1994.5</v>
      </c>
      <c r="H35" s="82" t="s">
        <v>344</v>
      </c>
      <c r="J35" s="83" t="s">
        <v>225</v>
      </c>
      <c r="K35" s="84" t="s">
        <v>345</v>
      </c>
    </row>
    <row r="36" spans="1:11" ht="12.75" customHeight="1">
      <c r="A36" s="85" t="s">
        <v>346</v>
      </c>
      <c r="B36" s="2" t="str">
        <f t="shared" si="0"/>
        <v>I</v>
      </c>
      <c r="C36" s="82">
        <v>51668.4211</v>
      </c>
      <c r="D36" s="83" t="s">
        <v>520</v>
      </c>
      <c r="E36" s="83">
        <f>VLOOKUP(C36,Active!C$21:E$99,3,FALSE)</f>
        <v>9606.0824674856685</v>
      </c>
      <c r="F36" s="83" t="s">
        <v>347</v>
      </c>
      <c r="G36" s="82">
        <v>-1985</v>
      </c>
      <c r="H36" s="82" t="s">
        <v>348</v>
      </c>
      <c r="J36" s="83" t="s">
        <v>225</v>
      </c>
      <c r="K36" s="84" t="s">
        <v>345</v>
      </c>
    </row>
    <row r="37" spans="1:11">
      <c r="A37" s="85" t="s">
        <v>346</v>
      </c>
      <c r="B37" s="2" t="str">
        <f t="shared" si="0"/>
        <v>I</v>
      </c>
      <c r="C37" s="82">
        <v>51722.474999999999</v>
      </c>
      <c r="D37" s="83" t="s">
        <v>518</v>
      </c>
      <c r="E37" s="83">
        <f>VLOOKUP(C37,Active!C$21:E$99,3,FALSE)</f>
        <v>9735.0799679068768</v>
      </c>
      <c r="F37" s="83" t="s">
        <v>351</v>
      </c>
      <c r="G37" s="82">
        <v>-1856</v>
      </c>
      <c r="H37" s="82" t="s">
        <v>266</v>
      </c>
      <c r="J37" s="83"/>
      <c r="K37" s="84" t="s">
        <v>203</v>
      </c>
    </row>
    <row r="38" spans="1:11">
      <c r="A38" s="85" t="s">
        <v>324</v>
      </c>
      <c r="B38" s="2" t="str">
        <f t="shared" si="0"/>
        <v>II</v>
      </c>
      <c r="C38" s="82">
        <v>51786.387000000002</v>
      </c>
      <c r="D38" s="83" t="s">
        <v>520</v>
      </c>
      <c r="E38" s="83">
        <f>VLOOKUP(C38,Active!C$21:E$99,3,FALSE)</f>
        <v>9887.603435166795</v>
      </c>
      <c r="F38" s="83" t="s">
        <v>356</v>
      </c>
      <c r="G38" s="82">
        <v>-1703.5</v>
      </c>
      <c r="H38" s="82" t="s">
        <v>357</v>
      </c>
      <c r="J38" s="83" t="s">
        <v>327</v>
      </c>
      <c r="K38" s="84" t="s">
        <v>323</v>
      </c>
    </row>
    <row r="39" spans="1:11">
      <c r="A39" s="84" t="s">
        <v>367</v>
      </c>
      <c r="B39" s="2" t="str">
        <f t="shared" si="0"/>
        <v>I</v>
      </c>
      <c r="C39" s="82">
        <v>52215.28</v>
      </c>
      <c r="D39" s="83" t="s">
        <v>518</v>
      </c>
      <c r="E39" s="83" t="e">
        <f>VLOOKUP(C39,Active!C$21:E$99,3,FALSE)</f>
        <v>#N/A</v>
      </c>
      <c r="F39" s="83" t="s">
        <v>365</v>
      </c>
      <c r="G39" s="82">
        <v>-680</v>
      </c>
      <c r="H39" s="82" t="s">
        <v>366</v>
      </c>
      <c r="J39" s="83"/>
      <c r="K39" s="84" t="s">
        <v>203</v>
      </c>
    </row>
    <row r="40" spans="1:11">
      <c r="A40" s="84" t="s">
        <v>367</v>
      </c>
      <c r="B40" s="2" t="str">
        <f t="shared" si="0"/>
        <v>II</v>
      </c>
      <c r="C40" s="82">
        <v>52321.498</v>
      </c>
      <c r="D40" s="83" t="s">
        <v>518</v>
      </c>
      <c r="E40" s="83" t="e">
        <f>VLOOKUP(C40,Active!C$21:E$99,3,FALSE)</f>
        <v>#N/A</v>
      </c>
      <c r="F40" s="83" t="s">
        <v>368</v>
      </c>
      <c r="G40" s="82">
        <v>-426.5</v>
      </c>
      <c r="H40" s="82" t="s">
        <v>369</v>
      </c>
      <c r="J40" s="83"/>
      <c r="K40" s="84" t="s">
        <v>203</v>
      </c>
    </row>
    <row r="41" spans="1:11" ht="12.75" customHeight="1">
      <c r="A41" s="85" t="s">
        <v>324</v>
      </c>
      <c r="B41" s="2" t="str">
        <f t="shared" si="0"/>
        <v>I</v>
      </c>
      <c r="C41" s="82">
        <v>52426.466999999997</v>
      </c>
      <c r="D41" s="83" t="s">
        <v>520</v>
      </c>
      <c r="E41" s="83" t="e">
        <f>VLOOKUP(C41,Active!C$21:E$99,3,FALSE)</f>
        <v>#N/A</v>
      </c>
      <c r="F41" s="83" t="s">
        <v>378</v>
      </c>
      <c r="G41" s="82">
        <v>-176</v>
      </c>
      <c r="H41" s="82" t="s">
        <v>379</v>
      </c>
      <c r="J41" s="83" t="s">
        <v>296</v>
      </c>
      <c r="K41" s="84" t="s">
        <v>380</v>
      </c>
    </row>
    <row r="42" spans="1:11" ht="12.75" customHeight="1">
      <c r="A42" s="85" t="s">
        <v>324</v>
      </c>
      <c r="B42" s="2" t="str">
        <f t="shared" si="0"/>
        <v>I</v>
      </c>
      <c r="C42" s="82">
        <v>52452.446000000004</v>
      </c>
      <c r="D42" s="83" t="s">
        <v>520</v>
      </c>
      <c r="E42" s="83" t="e">
        <f>VLOOKUP(C42,Active!C$21:E$99,3,FALSE)</f>
        <v>#N/A</v>
      </c>
      <c r="F42" s="83" t="s">
        <v>383</v>
      </c>
      <c r="G42" s="82">
        <v>-114</v>
      </c>
      <c r="H42" s="82" t="s">
        <v>384</v>
      </c>
      <c r="J42" s="83" t="s">
        <v>296</v>
      </c>
      <c r="K42" s="84" t="s">
        <v>380</v>
      </c>
    </row>
    <row r="43" spans="1:11" ht="12.75" customHeight="1">
      <c r="A43" s="85" t="s">
        <v>397</v>
      </c>
      <c r="B43" s="2" t="str">
        <f t="shared" ref="B43:B74" si="1">IF(G43=INT(G43),"I","II")</f>
        <v>I</v>
      </c>
      <c r="C43" s="82">
        <v>52830.417600000001</v>
      </c>
      <c r="D43" s="83" t="s">
        <v>520</v>
      </c>
      <c r="E43" s="83" t="e">
        <f>VLOOKUP(C43,Active!C$21:E$99,3,FALSE)</f>
        <v>#N/A</v>
      </c>
      <c r="F43" s="83" t="s">
        <v>395</v>
      </c>
      <c r="G43" s="82">
        <v>788</v>
      </c>
      <c r="H43" s="82" t="s">
        <v>396</v>
      </c>
      <c r="J43" s="83" t="s">
        <v>296</v>
      </c>
      <c r="K43" s="84" t="s">
        <v>380</v>
      </c>
    </row>
    <row r="44" spans="1:11" ht="12.75" customHeight="1">
      <c r="A44" s="85" t="s">
        <v>408</v>
      </c>
      <c r="B44" s="2" t="str">
        <f t="shared" si="1"/>
        <v>I</v>
      </c>
      <c r="C44" s="82">
        <v>53134.6371</v>
      </c>
      <c r="D44" s="83" t="s">
        <v>520</v>
      </c>
      <c r="E44" s="83" t="e">
        <f>VLOOKUP(C44,Active!C$21:E$99,3,FALSE)</f>
        <v>#N/A</v>
      </c>
      <c r="F44" s="83" t="s">
        <v>405</v>
      </c>
      <c r="G44" s="82">
        <v>1514</v>
      </c>
      <c r="H44" s="82" t="s">
        <v>406</v>
      </c>
      <c r="J44" s="83" t="s">
        <v>225</v>
      </c>
      <c r="K44" s="84" t="s">
        <v>407</v>
      </c>
    </row>
    <row r="45" spans="1:11" ht="12.75" customHeight="1">
      <c r="A45" s="85" t="s">
        <v>397</v>
      </c>
      <c r="B45" s="2" t="str">
        <f t="shared" si="1"/>
        <v>I</v>
      </c>
      <c r="C45" s="82">
        <v>53143.4378</v>
      </c>
      <c r="D45" s="83" t="s">
        <v>520</v>
      </c>
      <c r="E45" s="83" t="e">
        <f>VLOOKUP(C45,Active!C$21:E$99,3,FALSE)</f>
        <v>#N/A</v>
      </c>
      <c r="F45" s="83" t="s">
        <v>409</v>
      </c>
      <c r="G45" s="82">
        <v>1535</v>
      </c>
      <c r="H45" s="82" t="s">
        <v>410</v>
      </c>
      <c r="J45" s="83" t="s">
        <v>296</v>
      </c>
      <c r="K45" s="84" t="s">
        <v>380</v>
      </c>
    </row>
    <row r="46" spans="1:11">
      <c r="A46" s="85" t="s">
        <v>412</v>
      </c>
      <c r="B46" s="2" t="str">
        <f t="shared" si="1"/>
        <v>II</v>
      </c>
      <c r="C46" s="82">
        <v>53196.453000000001</v>
      </c>
      <c r="D46" s="83" t="s">
        <v>518</v>
      </c>
      <c r="E46" s="83" t="e">
        <f>VLOOKUP(C46,Active!C$21:E$99,3,FALSE)</f>
        <v>#N/A</v>
      </c>
      <c r="F46" s="83" t="s">
        <v>411</v>
      </c>
      <c r="G46" s="82">
        <v>1661.5</v>
      </c>
      <c r="H46" s="82" t="s">
        <v>333</v>
      </c>
      <c r="J46" s="83"/>
      <c r="K46" s="84" t="s">
        <v>342</v>
      </c>
    </row>
    <row r="47" spans="1:11">
      <c r="A47" s="85" t="s">
        <v>412</v>
      </c>
      <c r="B47" s="2" t="str">
        <f t="shared" si="1"/>
        <v>II</v>
      </c>
      <c r="C47" s="82">
        <v>53222.423000000003</v>
      </c>
      <c r="D47" s="83" t="s">
        <v>518</v>
      </c>
      <c r="E47" s="83" t="e">
        <f>VLOOKUP(C47,Active!C$21:E$99,3,FALSE)</f>
        <v>#N/A</v>
      </c>
      <c r="F47" s="83" t="s">
        <v>417</v>
      </c>
      <c r="G47" s="82">
        <v>1723.5</v>
      </c>
      <c r="H47" s="82" t="s">
        <v>350</v>
      </c>
      <c r="J47" s="83"/>
      <c r="K47" s="84" t="s">
        <v>342</v>
      </c>
    </row>
    <row r="48" spans="1:11" ht="12.75" customHeight="1">
      <c r="A48" s="85" t="s">
        <v>422</v>
      </c>
      <c r="B48" s="2" t="str">
        <f t="shared" si="1"/>
        <v>I</v>
      </c>
      <c r="C48" s="82">
        <v>53453.519899999999</v>
      </c>
      <c r="D48" s="83" t="s">
        <v>517</v>
      </c>
      <c r="E48" s="83" t="e">
        <f>VLOOKUP(C48,Active!C$21:E$99,3,FALSE)</f>
        <v>#N/A</v>
      </c>
      <c r="F48" s="83" t="s">
        <v>418</v>
      </c>
      <c r="G48" s="82">
        <v>2275</v>
      </c>
      <c r="H48" s="82" t="s">
        <v>419</v>
      </c>
      <c r="J48" s="83" t="s">
        <v>420</v>
      </c>
      <c r="K48" s="84" t="s">
        <v>421</v>
      </c>
    </row>
    <row r="49" spans="1:11" ht="12.75" customHeight="1">
      <c r="A49" s="85" t="s">
        <v>425</v>
      </c>
      <c r="B49" s="2" t="str">
        <f t="shared" si="1"/>
        <v>I</v>
      </c>
      <c r="C49" s="82">
        <v>53463.578000000001</v>
      </c>
      <c r="D49" s="83" t="s">
        <v>520</v>
      </c>
      <c r="E49" s="83" t="e">
        <f>VLOOKUP(C49,Active!C$21:E$99,3,FALSE)</f>
        <v>#N/A</v>
      </c>
      <c r="F49" s="83" t="s">
        <v>423</v>
      </c>
      <c r="G49" s="82">
        <v>2299</v>
      </c>
      <c r="H49" s="82" t="s">
        <v>424</v>
      </c>
      <c r="J49" s="83" t="s">
        <v>225</v>
      </c>
      <c r="K49" s="84" t="s">
        <v>278</v>
      </c>
    </row>
    <row r="50" spans="1:11">
      <c r="A50" s="85" t="s">
        <v>429</v>
      </c>
      <c r="B50" s="2" t="str">
        <f t="shared" si="1"/>
        <v>II</v>
      </c>
      <c r="C50" s="82">
        <v>53464.625</v>
      </c>
      <c r="D50" s="83" t="s">
        <v>520</v>
      </c>
      <c r="E50" s="83" t="e">
        <f>VLOOKUP(C50,Active!C$21:E$99,3,FALSE)</f>
        <v>#N/A</v>
      </c>
      <c r="F50" s="83" t="s">
        <v>426</v>
      </c>
      <c r="G50" s="82" t="s">
        <v>427</v>
      </c>
      <c r="H50" s="82" t="s">
        <v>350</v>
      </c>
      <c r="J50" s="83" t="s">
        <v>420</v>
      </c>
      <c r="K50" s="84" t="s">
        <v>428</v>
      </c>
    </row>
    <row r="51" spans="1:11" ht="12.75" customHeight="1">
      <c r="A51" s="85" t="s">
        <v>429</v>
      </c>
      <c r="B51" s="2" t="str">
        <f t="shared" si="1"/>
        <v>II</v>
      </c>
      <c r="C51" s="82">
        <v>53485.5795</v>
      </c>
      <c r="D51" s="83" t="s">
        <v>520</v>
      </c>
      <c r="E51" s="83" t="e">
        <f>VLOOKUP(C51,Active!C$21:E$99,3,FALSE)</f>
        <v>#N/A</v>
      </c>
      <c r="F51" s="83" t="s">
        <v>430</v>
      </c>
      <c r="G51" s="82">
        <v>2351.5</v>
      </c>
      <c r="H51" s="82" t="s">
        <v>431</v>
      </c>
      <c r="J51" s="83" t="s">
        <v>420</v>
      </c>
      <c r="K51" s="84" t="s">
        <v>428</v>
      </c>
    </row>
    <row r="52" spans="1:11" ht="12.75" customHeight="1">
      <c r="A52" s="85" t="s">
        <v>422</v>
      </c>
      <c r="B52" s="2" t="str">
        <f t="shared" si="1"/>
        <v>II</v>
      </c>
      <c r="C52" s="82">
        <v>53522.453300000001</v>
      </c>
      <c r="D52" s="83" t="s">
        <v>517</v>
      </c>
      <c r="E52" s="83" t="e">
        <f>VLOOKUP(C52,Active!C$21:E$99,3,FALSE)</f>
        <v>#N/A</v>
      </c>
      <c r="F52" s="83" t="s">
        <v>432</v>
      </c>
      <c r="G52" s="82">
        <v>2439.5</v>
      </c>
      <c r="H52" s="82" t="s">
        <v>433</v>
      </c>
      <c r="J52" s="83" t="s">
        <v>296</v>
      </c>
      <c r="K52" s="84" t="s">
        <v>380</v>
      </c>
    </row>
    <row r="53" spans="1:11" ht="12.75" customHeight="1">
      <c r="A53" s="85" t="s">
        <v>422</v>
      </c>
      <c r="B53" s="2" t="str">
        <f t="shared" si="1"/>
        <v>II</v>
      </c>
      <c r="C53" s="82">
        <v>53621.345099999999</v>
      </c>
      <c r="D53" s="83" t="s">
        <v>517</v>
      </c>
      <c r="E53" s="83" t="e">
        <f>VLOOKUP(C53,Active!C$21:E$99,3,FALSE)</f>
        <v>#N/A</v>
      </c>
      <c r="F53" s="83" t="s">
        <v>434</v>
      </c>
      <c r="G53" s="82">
        <v>2675.5</v>
      </c>
      <c r="H53" s="82" t="s">
        <v>435</v>
      </c>
      <c r="J53" s="83" t="s">
        <v>420</v>
      </c>
      <c r="K53" s="84" t="s">
        <v>421</v>
      </c>
    </row>
    <row r="54" spans="1:11" ht="12.75" customHeight="1">
      <c r="A54" s="85" t="s">
        <v>438</v>
      </c>
      <c r="B54" s="2" t="str">
        <f t="shared" si="1"/>
        <v>I</v>
      </c>
      <c r="C54" s="82">
        <v>53813.8891</v>
      </c>
      <c r="D54" s="83" t="s">
        <v>517</v>
      </c>
      <c r="E54" s="83" t="e">
        <f>VLOOKUP(C54,Active!C$21:E$99,3,FALSE)</f>
        <v>#N/A</v>
      </c>
      <c r="F54" s="83" t="s">
        <v>436</v>
      </c>
      <c r="G54" s="82">
        <v>3135</v>
      </c>
      <c r="H54" s="82" t="s">
        <v>419</v>
      </c>
      <c r="J54" s="83" t="s">
        <v>437</v>
      </c>
      <c r="K54" s="84" t="s">
        <v>400</v>
      </c>
    </row>
    <row r="55" spans="1:11" ht="12.75" customHeight="1">
      <c r="A55" s="85" t="s">
        <v>438</v>
      </c>
      <c r="B55" s="2" t="str">
        <f t="shared" si="1"/>
        <v>I</v>
      </c>
      <c r="C55" s="82">
        <v>53829.812599999997</v>
      </c>
      <c r="D55" s="83" t="s">
        <v>517</v>
      </c>
      <c r="E55" s="83" t="e">
        <f>VLOOKUP(C55,Active!C$21:E$99,3,FALSE)</f>
        <v>#N/A</v>
      </c>
      <c r="F55" s="83" t="s">
        <v>439</v>
      </c>
      <c r="G55" s="82">
        <v>3173</v>
      </c>
      <c r="H55" s="82" t="s">
        <v>390</v>
      </c>
      <c r="J55" s="83" t="s">
        <v>440</v>
      </c>
      <c r="K55" s="84" t="s">
        <v>400</v>
      </c>
    </row>
    <row r="56" spans="1:11" ht="12.75" customHeight="1">
      <c r="A56" s="85" t="s">
        <v>422</v>
      </c>
      <c r="B56" s="2" t="str">
        <f t="shared" si="1"/>
        <v>II</v>
      </c>
      <c r="C56" s="82">
        <v>53846.361100000002</v>
      </c>
      <c r="D56" s="83" t="s">
        <v>517</v>
      </c>
      <c r="E56" s="83" t="e">
        <f>VLOOKUP(C56,Active!C$21:E$99,3,FALSE)</f>
        <v>#N/A</v>
      </c>
      <c r="F56" s="83" t="s">
        <v>441</v>
      </c>
      <c r="G56" s="82">
        <v>3212.5</v>
      </c>
      <c r="H56" s="82" t="s">
        <v>442</v>
      </c>
      <c r="J56" s="83" t="s">
        <v>420</v>
      </c>
      <c r="K56" s="84" t="s">
        <v>323</v>
      </c>
    </row>
    <row r="57" spans="1:11" ht="12.75" customHeight="1">
      <c r="A57" s="85" t="s">
        <v>447</v>
      </c>
      <c r="B57" s="2" t="str">
        <f t="shared" si="1"/>
        <v>I</v>
      </c>
      <c r="C57" s="82">
        <v>54157.492100000003</v>
      </c>
      <c r="D57" s="83" t="s">
        <v>520</v>
      </c>
      <c r="E57" s="83" t="e">
        <f>VLOOKUP(C57,Active!C$21:E$99,3,FALSE)</f>
        <v>#N/A</v>
      </c>
      <c r="F57" s="83" t="s">
        <v>443</v>
      </c>
      <c r="G57" s="82">
        <v>3955</v>
      </c>
      <c r="H57" s="82" t="s">
        <v>444</v>
      </c>
      <c r="J57" s="83" t="s">
        <v>445</v>
      </c>
      <c r="K57" s="84" t="s">
        <v>446</v>
      </c>
    </row>
    <row r="58" spans="1:11" ht="12.75" customHeight="1">
      <c r="A58" s="85" t="s">
        <v>447</v>
      </c>
      <c r="B58" s="2" t="str">
        <f t="shared" si="1"/>
        <v>I</v>
      </c>
      <c r="C58" s="82">
        <v>54207.361400000002</v>
      </c>
      <c r="D58" s="83" t="s">
        <v>520</v>
      </c>
      <c r="E58" s="83" t="e">
        <f>VLOOKUP(C58,Active!C$21:E$99,3,FALSE)</f>
        <v>#N/A</v>
      </c>
      <c r="F58" s="83" t="s">
        <v>448</v>
      </c>
      <c r="G58" s="82">
        <v>4074</v>
      </c>
      <c r="H58" s="82" t="s">
        <v>449</v>
      </c>
      <c r="J58" s="83" t="s">
        <v>445</v>
      </c>
      <c r="K58" s="84" t="s">
        <v>446</v>
      </c>
    </row>
    <row r="59" spans="1:11" ht="12.75" customHeight="1">
      <c r="A59" s="85" t="s">
        <v>447</v>
      </c>
      <c r="B59" s="2" t="str">
        <f t="shared" si="1"/>
        <v>I</v>
      </c>
      <c r="C59" s="82">
        <v>54212.387000000002</v>
      </c>
      <c r="D59" s="83" t="s">
        <v>520</v>
      </c>
      <c r="E59" s="83" t="e">
        <f>VLOOKUP(C59,Active!C$21:E$99,3,FALSE)</f>
        <v>#N/A</v>
      </c>
      <c r="F59" s="83" t="s">
        <v>450</v>
      </c>
      <c r="G59" s="82">
        <v>4086</v>
      </c>
      <c r="H59" s="82" t="s">
        <v>451</v>
      </c>
      <c r="J59" s="83" t="s">
        <v>445</v>
      </c>
      <c r="K59" s="84" t="s">
        <v>446</v>
      </c>
    </row>
    <row r="60" spans="1:11" ht="12.75" customHeight="1">
      <c r="A60" s="85" t="s">
        <v>447</v>
      </c>
      <c r="B60" s="2" t="str">
        <f t="shared" si="1"/>
        <v>I</v>
      </c>
      <c r="C60" s="82">
        <v>54292.4257</v>
      </c>
      <c r="D60" s="83" t="s">
        <v>520</v>
      </c>
      <c r="E60" s="83" t="e">
        <f>VLOOKUP(C60,Active!C$21:E$99,3,FALSE)</f>
        <v>#N/A</v>
      </c>
      <c r="F60" s="83" t="s">
        <v>452</v>
      </c>
      <c r="G60" s="82">
        <v>4277</v>
      </c>
      <c r="H60" s="82" t="s">
        <v>453</v>
      </c>
      <c r="J60" s="83" t="s">
        <v>445</v>
      </c>
      <c r="K60" s="84" t="s">
        <v>446</v>
      </c>
    </row>
    <row r="61" spans="1:11" ht="12.75" customHeight="1">
      <c r="A61" s="85" t="s">
        <v>455</v>
      </c>
      <c r="B61" s="2" t="str">
        <f t="shared" si="1"/>
        <v>I</v>
      </c>
      <c r="C61" s="82">
        <v>54297.452299999997</v>
      </c>
      <c r="D61" s="83" t="s">
        <v>517</v>
      </c>
      <c r="E61" s="83" t="e">
        <f>VLOOKUP(C61,Active!C$21:E$99,3,FALSE)</f>
        <v>#N/A</v>
      </c>
      <c r="F61" s="83" t="s">
        <v>454</v>
      </c>
      <c r="G61" s="82">
        <v>4289</v>
      </c>
      <c r="H61" s="82" t="s">
        <v>384</v>
      </c>
      <c r="J61" s="83" t="s">
        <v>296</v>
      </c>
      <c r="K61" s="84" t="s">
        <v>380</v>
      </c>
    </row>
    <row r="62" spans="1:11" ht="12.75" customHeight="1">
      <c r="A62" s="85" t="s">
        <v>459</v>
      </c>
      <c r="B62" s="2" t="str">
        <f t="shared" si="1"/>
        <v>II</v>
      </c>
      <c r="C62" s="82">
        <v>54593.498599999999</v>
      </c>
      <c r="D62" s="83" t="s">
        <v>520</v>
      </c>
      <c r="E62" s="83" t="e">
        <f>VLOOKUP(C62,Active!C$21:E$99,3,FALSE)</f>
        <v>#N/A</v>
      </c>
      <c r="F62" s="83" t="s">
        <v>456</v>
      </c>
      <c r="G62" s="82">
        <v>4995.5</v>
      </c>
      <c r="H62" s="82" t="s">
        <v>457</v>
      </c>
      <c r="J62" s="83" t="s">
        <v>327</v>
      </c>
      <c r="K62" s="84" t="s">
        <v>458</v>
      </c>
    </row>
    <row r="63" spans="1:11" ht="12.75" customHeight="1">
      <c r="A63" s="85" t="s">
        <v>463</v>
      </c>
      <c r="B63" s="2" t="str">
        <f t="shared" si="1"/>
        <v>I</v>
      </c>
      <c r="C63" s="82">
        <v>54610.470699999998</v>
      </c>
      <c r="D63" s="83" t="s">
        <v>517</v>
      </c>
      <c r="E63" s="83" t="e">
        <f>VLOOKUP(C63,Active!C$21:E$99,3,FALSE)</f>
        <v>#N/A</v>
      </c>
      <c r="F63" s="83" t="s">
        <v>460</v>
      </c>
      <c r="G63" s="82">
        <v>5036</v>
      </c>
      <c r="H63" s="82" t="s">
        <v>461</v>
      </c>
      <c r="J63" s="83" t="s">
        <v>296</v>
      </c>
      <c r="K63" s="84" t="s">
        <v>462</v>
      </c>
    </row>
    <row r="64" spans="1:11" ht="12.75" customHeight="1">
      <c r="A64" s="85" t="s">
        <v>459</v>
      </c>
      <c r="B64" s="2" t="str">
        <f t="shared" si="1"/>
        <v>I</v>
      </c>
      <c r="C64" s="82">
        <v>54670.387699999999</v>
      </c>
      <c r="D64" s="83" t="s">
        <v>520</v>
      </c>
      <c r="E64" s="83" t="e">
        <f>VLOOKUP(C64,Active!C$21:E$99,3,FALSE)</f>
        <v>#N/A</v>
      </c>
      <c r="F64" s="83" t="s">
        <v>464</v>
      </c>
      <c r="G64" s="82">
        <v>5179</v>
      </c>
      <c r="H64" s="82" t="s">
        <v>465</v>
      </c>
      <c r="J64" s="83" t="s">
        <v>327</v>
      </c>
      <c r="K64" s="84" t="s">
        <v>466</v>
      </c>
    </row>
    <row r="65" spans="1:11" ht="12.75" customHeight="1">
      <c r="A65" s="85" t="s">
        <v>470</v>
      </c>
      <c r="B65" s="2" t="str">
        <f t="shared" si="1"/>
        <v>I</v>
      </c>
      <c r="C65" s="82">
        <v>54709.361499999999</v>
      </c>
      <c r="D65" s="83" t="s">
        <v>517</v>
      </c>
      <c r="E65" s="83" t="e">
        <f>VLOOKUP(C65,Active!C$21:E$99,3,FALSE)</f>
        <v>#N/A</v>
      </c>
      <c r="F65" s="83" t="s">
        <v>467</v>
      </c>
      <c r="G65" s="82">
        <v>5272</v>
      </c>
      <c r="H65" s="82" t="s">
        <v>457</v>
      </c>
      <c r="J65" s="83" t="s">
        <v>468</v>
      </c>
      <c r="K65" s="84" t="s">
        <v>469</v>
      </c>
    </row>
    <row r="66" spans="1:11" ht="12.75" customHeight="1">
      <c r="A66" s="85" t="s">
        <v>474</v>
      </c>
      <c r="B66" s="2" t="str">
        <f t="shared" si="1"/>
        <v>II</v>
      </c>
      <c r="C66" s="82">
        <v>54872.994700000003</v>
      </c>
      <c r="D66" s="83" t="s">
        <v>517</v>
      </c>
      <c r="E66" s="83" t="e">
        <f>VLOOKUP(C66,Active!C$21:E$99,3,FALSE)</f>
        <v>#N/A</v>
      </c>
      <c r="F66" s="83" t="s">
        <v>471</v>
      </c>
      <c r="G66" s="82">
        <v>5662.5</v>
      </c>
      <c r="H66" s="82" t="s">
        <v>472</v>
      </c>
      <c r="J66" s="83" t="s">
        <v>473</v>
      </c>
      <c r="K66" s="84" t="s">
        <v>400</v>
      </c>
    </row>
    <row r="67" spans="1:11" ht="12.75" customHeight="1">
      <c r="A67" s="85" t="s">
        <v>478</v>
      </c>
      <c r="B67" s="2" t="str">
        <f t="shared" si="1"/>
        <v>II</v>
      </c>
      <c r="C67" s="82">
        <v>54932.498299999999</v>
      </c>
      <c r="D67" s="83" t="s">
        <v>517</v>
      </c>
      <c r="E67" s="83" t="e">
        <f>VLOOKUP(C67,Active!C$21:E$99,3,FALSE)</f>
        <v>#N/A</v>
      </c>
      <c r="F67" s="83" t="s">
        <v>475</v>
      </c>
      <c r="G67" s="82">
        <v>5804.5</v>
      </c>
      <c r="H67" s="82" t="s">
        <v>476</v>
      </c>
      <c r="J67" s="83" t="s">
        <v>468</v>
      </c>
      <c r="K67" s="84" t="s">
        <v>477</v>
      </c>
    </row>
    <row r="68" spans="1:11" ht="12.75" customHeight="1">
      <c r="A68" s="85" t="s">
        <v>470</v>
      </c>
      <c r="B68" s="2" t="str">
        <f t="shared" si="1"/>
        <v>II</v>
      </c>
      <c r="C68" s="82">
        <v>54940.4614</v>
      </c>
      <c r="D68" s="83" t="s">
        <v>517</v>
      </c>
      <c r="E68" s="83" t="e">
        <f>VLOOKUP(C68,Active!C$21:E$99,3,FALSE)</f>
        <v>#N/A</v>
      </c>
      <c r="F68" s="83" t="s">
        <v>483</v>
      </c>
      <c r="G68" s="82">
        <v>5823.5</v>
      </c>
      <c r="H68" s="82" t="s">
        <v>484</v>
      </c>
      <c r="J68" s="83" t="s">
        <v>296</v>
      </c>
      <c r="K68" s="84" t="s">
        <v>462</v>
      </c>
    </row>
    <row r="69" spans="1:11" ht="12.75" customHeight="1">
      <c r="A69" s="85" t="s">
        <v>487</v>
      </c>
      <c r="B69" s="2" t="str">
        <f t="shared" si="1"/>
        <v>I</v>
      </c>
      <c r="C69" s="82">
        <v>55010.647599999997</v>
      </c>
      <c r="D69" s="83" t="s">
        <v>517</v>
      </c>
      <c r="E69" s="83" t="e">
        <f>VLOOKUP(C69,Active!C$21:E$99,3,FALSE)</f>
        <v>#N/A</v>
      </c>
      <c r="F69" s="83" t="s">
        <v>485</v>
      </c>
      <c r="G69" s="82">
        <v>5991</v>
      </c>
      <c r="H69" s="82" t="s">
        <v>486</v>
      </c>
      <c r="J69" s="83" t="s">
        <v>437</v>
      </c>
      <c r="K69" s="84" t="s">
        <v>407</v>
      </c>
    </row>
    <row r="70" spans="1:11" ht="12.75" customHeight="1">
      <c r="A70" s="85" t="s">
        <v>478</v>
      </c>
      <c r="B70" s="2" t="str">
        <f t="shared" si="1"/>
        <v>I</v>
      </c>
      <c r="C70" s="82">
        <v>55340.427100000001</v>
      </c>
      <c r="D70" s="83" t="s">
        <v>517</v>
      </c>
      <c r="E70" s="83" t="e">
        <f>VLOOKUP(C70,Active!C$21:E$99,3,FALSE)</f>
        <v>#N/A</v>
      </c>
      <c r="F70" s="83" t="s">
        <v>493</v>
      </c>
      <c r="G70" s="82">
        <v>6778</v>
      </c>
      <c r="H70" s="82" t="s">
        <v>489</v>
      </c>
      <c r="J70" s="83" t="s">
        <v>296</v>
      </c>
      <c r="K70" s="84" t="s">
        <v>380</v>
      </c>
    </row>
    <row r="71" spans="1:11" ht="12.75" customHeight="1">
      <c r="A71" s="85" t="s">
        <v>478</v>
      </c>
      <c r="B71" s="2" t="str">
        <f t="shared" si="1"/>
        <v>II</v>
      </c>
      <c r="C71" s="82">
        <v>55388.406999999999</v>
      </c>
      <c r="D71" s="83" t="s">
        <v>517</v>
      </c>
      <c r="E71" s="83" t="e">
        <f>VLOOKUP(C71,Active!C$21:E$99,3,FALSE)</f>
        <v>#N/A</v>
      </c>
      <c r="F71" s="83" t="s">
        <v>498</v>
      </c>
      <c r="G71" s="82">
        <v>6892.5</v>
      </c>
      <c r="H71" s="82" t="s">
        <v>499</v>
      </c>
      <c r="J71" s="83" t="s">
        <v>420</v>
      </c>
      <c r="K71" s="84" t="s">
        <v>500</v>
      </c>
    </row>
    <row r="72" spans="1:11" ht="12.75" customHeight="1">
      <c r="A72" s="85" t="s">
        <v>478</v>
      </c>
      <c r="B72" s="2" t="str">
        <f t="shared" si="1"/>
        <v>II</v>
      </c>
      <c r="C72" s="82">
        <v>55393.436600000001</v>
      </c>
      <c r="D72" s="83" t="s">
        <v>517</v>
      </c>
      <c r="E72" s="83" t="e">
        <f>VLOOKUP(C72,Active!C$21:E$99,3,FALSE)</f>
        <v>#N/A</v>
      </c>
      <c r="F72" s="83" t="s">
        <v>501</v>
      </c>
      <c r="G72" s="82">
        <v>6904.5</v>
      </c>
      <c r="H72" s="82" t="s">
        <v>379</v>
      </c>
      <c r="J72" s="83" t="s">
        <v>296</v>
      </c>
      <c r="K72" s="84" t="s">
        <v>380</v>
      </c>
    </row>
    <row r="73" spans="1:11" ht="12.75" customHeight="1">
      <c r="A73" s="85" t="s">
        <v>504</v>
      </c>
      <c r="B73" s="2" t="str">
        <f t="shared" si="1"/>
        <v>I</v>
      </c>
      <c r="C73" s="82">
        <v>55653.864200000004</v>
      </c>
      <c r="D73" s="83" t="s">
        <v>517</v>
      </c>
      <c r="E73" s="83" t="e">
        <f>VLOOKUP(C73,Active!C$21:E$99,3,FALSE)</f>
        <v>#N/A</v>
      </c>
      <c r="F73" s="83" t="s">
        <v>502</v>
      </c>
      <c r="G73" s="82">
        <v>7526</v>
      </c>
      <c r="H73" s="82" t="s">
        <v>503</v>
      </c>
      <c r="J73" s="83" t="s">
        <v>437</v>
      </c>
      <c r="K73" s="84" t="s">
        <v>278</v>
      </c>
    </row>
    <row r="74" spans="1:11" ht="12.75" customHeight="1">
      <c r="A74" s="85" t="s">
        <v>508</v>
      </c>
      <c r="B74" s="2" t="str">
        <f t="shared" si="1"/>
        <v>I</v>
      </c>
      <c r="C74" s="82">
        <v>55669.368999999999</v>
      </c>
      <c r="D74" s="83" t="s">
        <v>517</v>
      </c>
      <c r="E74" s="83" t="e">
        <f>VLOOKUP(C74,Active!C$21:E$99,3,FALSE)</f>
        <v>#N/A</v>
      </c>
      <c r="F74" s="83" t="s">
        <v>505</v>
      </c>
      <c r="G74" s="82">
        <v>7563</v>
      </c>
      <c r="H74" s="82" t="s">
        <v>506</v>
      </c>
      <c r="J74" s="83" t="s">
        <v>296</v>
      </c>
      <c r="K74" s="84" t="s">
        <v>507</v>
      </c>
    </row>
    <row r="75" spans="1:11" ht="12.75" customHeight="1">
      <c r="A75" s="85" t="s">
        <v>508</v>
      </c>
      <c r="B75" s="2" t="str">
        <f t="shared" ref="B75:B106" si="2">IF(G75=INT(G75),"I","II")</f>
        <v>I</v>
      </c>
      <c r="C75" s="82">
        <v>55705.405700000003</v>
      </c>
      <c r="D75" s="83" t="s">
        <v>517</v>
      </c>
      <c r="E75" s="83" t="e">
        <f>VLOOKUP(C75,Active!C$21:E$99,3,FALSE)</f>
        <v>#N/A</v>
      </c>
      <c r="F75" s="83" t="s">
        <v>509</v>
      </c>
      <c r="G75" s="82">
        <v>7649</v>
      </c>
      <c r="H75" s="82" t="s">
        <v>510</v>
      </c>
      <c r="J75" s="83" t="s">
        <v>296</v>
      </c>
      <c r="K75" s="84" t="s">
        <v>380</v>
      </c>
    </row>
    <row r="76" spans="1:11" ht="12.75" customHeight="1">
      <c r="A76" s="85" t="s">
        <v>513</v>
      </c>
      <c r="B76" s="2" t="str">
        <f t="shared" si="2"/>
        <v>I</v>
      </c>
      <c r="C76" s="82">
        <v>56041.888200000001</v>
      </c>
      <c r="D76" s="83" t="s">
        <v>517</v>
      </c>
      <c r="E76" s="83" t="e">
        <f>VLOOKUP(C76,Active!C$21:E$99,3,FALSE)</f>
        <v>#N/A</v>
      </c>
      <c r="F76" s="83" t="s">
        <v>511</v>
      </c>
      <c r="G76" s="82">
        <v>8452</v>
      </c>
      <c r="H76" s="82" t="s">
        <v>512</v>
      </c>
      <c r="J76" s="83" t="s">
        <v>437</v>
      </c>
      <c r="K76" s="84" t="s">
        <v>278</v>
      </c>
    </row>
    <row r="77" spans="1:11" ht="12.75" customHeight="1">
      <c r="A77" s="85" t="s">
        <v>516</v>
      </c>
      <c r="B77" s="2" t="str">
        <f t="shared" si="2"/>
        <v>II</v>
      </c>
      <c r="C77" s="82">
        <v>56480.410400000001</v>
      </c>
      <c r="D77" s="83" t="s">
        <v>517</v>
      </c>
      <c r="E77" s="83" t="e">
        <f>VLOOKUP(C77,Active!C$21:E$99,3,FALSE)</f>
        <v>#N/A</v>
      </c>
      <c r="F77" s="83" t="s">
        <v>514</v>
      </c>
      <c r="G77" s="82">
        <v>9498.5</v>
      </c>
      <c r="H77" s="82" t="s">
        <v>515</v>
      </c>
      <c r="J77" s="83" t="s">
        <v>296</v>
      </c>
      <c r="K77" s="84" t="s">
        <v>500</v>
      </c>
    </row>
    <row r="78" spans="1:11">
      <c r="A78" s="85" t="s">
        <v>208</v>
      </c>
      <c r="B78" s="2" t="str">
        <f t="shared" si="2"/>
        <v>II</v>
      </c>
      <c r="C78" s="82">
        <v>47666.447</v>
      </c>
      <c r="D78" s="83" t="s">
        <v>519</v>
      </c>
      <c r="E78" s="83">
        <f>VLOOKUP(C78,Active!C$21:E$99,3,FALSE)</f>
        <v>55.529118875807256</v>
      </c>
      <c r="F78" s="83" t="s">
        <v>205</v>
      </c>
      <c r="G78" s="82">
        <v>-11535.5</v>
      </c>
      <c r="H78" s="82" t="s">
        <v>206</v>
      </c>
      <c r="J78" s="83"/>
      <c r="K78" s="84" t="s">
        <v>207</v>
      </c>
    </row>
    <row r="79" spans="1:11">
      <c r="A79" s="85" t="s">
        <v>208</v>
      </c>
      <c r="B79" s="2" t="str">
        <f t="shared" si="2"/>
        <v>I</v>
      </c>
      <c r="C79" s="82">
        <v>47670.421000000002</v>
      </c>
      <c r="D79" s="83" t="s">
        <v>519</v>
      </c>
      <c r="E79" s="83">
        <f>VLOOKUP(C79,Active!C$21:E$99,3,FALSE)</f>
        <v>65.012913138092586</v>
      </c>
      <c r="F79" s="83" t="s">
        <v>209</v>
      </c>
      <c r="G79" s="82">
        <v>-11526</v>
      </c>
      <c r="H79" s="82" t="s">
        <v>210</v>
      </c>
      <c r="J79" s="83"/>
      <c r="K79" s="84" t="s">
        <v>207</v>
      </c>
    </row>
    <row r="80" spans="1:11">
      <c r="A80" s="84" t="s">
        <v>267</v>
      </c>
      <c r="B80" s="2" t="str">
        <f t="shared" si="2"/>
        <v>I</v>
      </c>
      <c r="C80" s="82">
        <v>49112.391000000003</v>
      </c>
      <c r="D80" s="83" t="s">
        <v>518</v>
      </c>
      <c r="E80" s="83">
        <f>VLOOKUP(C80,Active!C$21:E$99,3,FALSE)</f>
        <v>3506.2174456949065</v>
      </c>
      <c r="F80" s="83" t="s">
        <v>272</v>
      </c>
      <c r="G80" s="82">
        <v>-8085</v>
      </c>
      <c r="H80" s="82" t="s">
        <v>273</v>
      </c>
      <c r="J80" s="83"/>
      <c r="K80" s="84" t="s">
        <v>203</v>
      </c>
    </row>
    <row r="81" spans="1:11">
      <c r="A81" s="85" t="s">
        <v>335</v>
      </c>
      <c r="B81" s="2" t="str">
        <f t="shared" si="2"/>
        <v>I</v>
      </c>
      <c r="C81" s="82">
        <v>51425.406000000003</v>
      </c>
      <c r="D81" s="83" t="s">
        <v>518</v>
      </c>
      <c r="E81" s="83">
        <f>VLOOKUP(C81,Active!C$21:E$99,3,FALSE)</f>
        <v>9026.136516044422</v>
      </c>
      <c r="F81" s="83" t="s">
        <v>332</v>
      </c>
      <c r="G81" s="82">
        <v>-2565</v>
      </c>
      <c r="H81" s="82" t="s">
        <v>333</v>
      </c>
      <c r="J81" s="83"/>
      <c r="K81" s="84" t="s">
        <v>334</v>
      </c>
    </row>
    <row r="82" spans="1:11">
      <c r="A82" s="85" t="s">
        <v>335</v>
      </c>
      <c r="B82" s="2" t="str">
        <f t="shared" si="2"/>
        <v>I</v>
      </c>
      <c r="C82" s="82">
        <v>51660.464999999997</v>
      </c>
      <c r="D82" s="83" t="s">
        <v>518</v>
      </c>
      <c r="E82" s="83">
        <f>VLOOKUP(C82,Active!C$21:E$99,3,FALSE)</f>
        <v>9587.095548630572</v>
      </c>
      <c r="F82" s="83" t="s">
        <v>340</v>
      </c>
      <c r="G82" s="82">
        <v>-2004</v>
      </c>
      <c r="H82" s="82" t="s">
        <v>341</v>
      </c>
      <c r="J82" s="83"/>
      <c r="K82" s="84" t="s">
        <v>342</v>
      </c>
    </row>
    <row r="83" spans="1:11">
      <c r="A83" s="85" t="s">
        <v>335</v>
      </c>
      <c r="B83" s="2" t="str">
        <f t="shared" si="2"/>
        <v>I</v>
      </c>
      <c r="C83" s="82">
        <v>51670.531000000003</v>
      </c>
      <c r="D83" s="83" t="s">
        <v>518</v>
      </c>
      <c r="E83" s="83">
        <f>VLOOKUP(C83,Active!C$21:E$99,3,FALSE)</f>
        <v>9611.117660619544</v>
      </c>
      <c r="F83" s="83" t="s">
        <v>349</v>
      </c>
      <c r="G83" s="82">
        <v>-1980</v>
      </c>
      <c r="H83" s="82" t="s">
        <v>350</v>
      </c>
      <c r="J83" s="83"/>
      <c r="K83" s="84" t="s">
        <v>342</v>
      </c>
    </row>
    <row r="84" spans="1:11">
      <c r="A84" s="85" t="s">
        <v>354</v>
      </c>
      <c r="B84" s="2" t="str">
        <f t="shared" si="2"/>
        <v>I</v>
      </c>
      <c r="C84" s="82">
        <v>51782.402000000002</v>
      </c>
      <c r="D84" s="83" t="s">
        <v>518</v>
      </c>
      <c r="E84" s="83">
        <f>VLOOKUP(C84,Active!C$21:E$99,3,FALSE)</f>
        <v>9878.0933898383628</v>
      </c>
      <c r="F84" s="83" t="s">
        <v>352</v>
      </c>
      <c r="G84" s="82">
        <v>-1713</v>
      </c>
      <c r="H84" s="82" t="s">
        <v>353</v>
      </c>
      <c r="J84" s="83"/>
      <c r="K84" s="84" t="s">
        <v>342</v>
      </c>
    </row>
    <row r="85" spans="1:11">
      <c r="A85" s="85" t="s">
        <v>324</v>
      </c>
      <c r="B85" s="2" t="str">
        <f t="shared" si="2"/>
        <v>II</v>
      </c>
      <c r="C85" s="82">
        <v>51786.385999999999</v>
      </c>
      <c r="D85" s="83" t="s">
        <v>520</v>
      </c>
      <c r="E85" s="83">
        <f>VLOOKUP(C85,Active!C$21:E$99,3,FALSE)</f>
        <v>9887.6010487062267</v>
      </c>
      <c r="F85" s="83" t="s">
        <v>355</v>
      </c>
      <c r="G85" s="82">
        <v>-1703.5</v>
      </c>
      <c r="H85" s="82" t="s">
        <v>331</v>
      </c>
      <c r="J85" s="83" t="s">
        <v>120</v>
      </c>
      <c r="K85" s="84" t="s">
        <v>323</v>
      </c>
    </row>
    <row r="86" spans="1:11">
      <c r="A86" s="85" t="s">
        <v>354</v>
      </c>
      <c r="B86" s="2" t="str">
        <f t="shared" si="2"/>
        <v>I</v>
      </c>
      <c r="C86" s="82">
        <v>51816.355000000003</v>
      </c>
      <c r="D86" s="83" t="s">
        <v>518</v>
      </c>
      <c r="E86" s="83">
        <f>VLOOKUP(C86,Active!C$21:E$99,3,FALSE)</f>
        <v>9959.1208852050531</v>
      </c>
      <c r="F86" s="83" t="s">
        <v>358</v>
      </c>
      <c r="G86" s="82">
        <v>-1632</v>
      </c>
      <c r="H86" s="82" t="s">
        <v>350</v>
      </c>
      <c r="J86" s="83"/>
      <c r="K86" s="84" t="s">
        <v>342</v>
      </c>
    </row>
    <row r="87" spans="1:11">
      <c r="A87" s="85" t="s">
        <v>354</v>
      </c>
      <c r="B87" s="2" t="str">
        <f t="shared" si="2"/>
        <v>I</v>
      </c>
      <c r="C87" s="82">
        <v>52053.51</v>
      </c>
      <c r="D87" s="83" t="s">
        <v>518</v>
      </c>
      <c r="E87" s="83">
        <f>VLOOKUP(C87,Active!C$21:E$99,3,FALSE)</f>
        <v>10525.081939123307</v>
      </c>
      <c r="F87" s="83" t="s">
        <v>359</v>
      </c>
      <c r="G87" s="82">
        <v>-1066</v>
      </c>
      <c r="H87" s="82" t="s">
        <v>329</v>
      </c>
      <c r="J87" s="83"/>
      <c r="K87" s="84" t="s">
        <v>342</v>
      </c>
    </row>
    <row r="88" spans="1:11">
      <c r="A88" s="85" t="s">
        <v>362</v>
      </c>
      <c r="B88" s="2" t="str">
        <f t="shared" si="2"/>
        <v>I</v>
      </c>
      <c r="C88" s="82">
        <v>52087.455000000002</v>
      </c>
      <c r="D88" s="83" t="s">
        <v>518</v>
      </c>
      <c r="E88" s="83" t="e">
        <f>VLOOKUP(C88,Active!C$21:E$99,3,FALSE)</f>
        <v>#N/A</v>
      </c>
      <c r="F88" s="83" t="s">
        <v>360</v>
      </c>
      <c r="G88" s="82">
        <v>-985</v>
      </c>
      <c r="H88" s="82" t="s">
        <v>361</v>
      </c>
      <c r="J88" s="83"/>
      <c r="K88" s="84" t="s">
        <v>342</v>
      </c>
    </row>
    <row r="89" spans="1:11">
      <c r="A89" s="85" t="s">
        <v>362</v>
      </c>
      <c r="B89" s="2" t="str">
        <f t="shared" si="2"/>
        <v>I</v>
      </c>
      <c r="C89" s="82">
        <v>52113.455999999998</v>
      </c>
      <c r="D89" s="83" t="s">
        <v>518</v>
      </c>
      <c r="E89" s="83" t="e">
        <f>VLOOKUP(C89,Active!C$21:E$99,3,FALSE)</f>
        <v>#N/A</v>
      </c>
      <c r="F89" s="83" t="s">
        <v>363</v>
      </c>
      <c r="G89" s="82">
        <v>-923</v>
      </c>
      <c r="H89" s="82" t="s">
        <v>364</v>
      </c>
      <c r="J89" s="83"/>
      <c r="K89" s="84" t="s">
        <v>342</v>
      </c>
    </row>
    <row r="90" spans="1:11">
      <c r="A90" s="85" t="s">
        <v>362</v>
      </c>
      <c r="B90" s="2" t="str">
        <f t="shared" si="2"/>
        <v>II</v>
      </c>
      <c r="C90" s="82">
        <v>52347.483999999997</v>
      </c>
      <c r="D90" s="83" t="s">
        <v>518</v>
      </c>
      <c r="E90" s="83" t="e">
        <f>VLOOKUP(C90,Active!C$21:E$99,3,FALSE)</f>
        <v>#N/A</v>
      </c>
      <c r="F90" s="83" t="s">
        <v>370</v>
      </c>
      <c r="G90" s="82">
        <v>-364.5</v>
      </c>
      <c r="H90" s="82" t="s">
        <v>371</v>
      </c>
      <c r="J90" s="83"/>
      <c r="K90" s="84" t="s">
        <v>342</v>
      </c>
    </row>
    <row r="91" spans="1:11">
      <c r="A91" s="85" t="s">
        <v>362</v>
      </c>
      <c r="B91" s="2" t="str">
        <f t="shared" si="2"/>
        <v>I</v>
      </c>
      <c r="C91" s="82">
        <v>52367.377999999997</v>
      </c>
      <c r="D91" s="83" t="s">
        <v>518</v>
      </c>
      <c r="E91" s="83" t="e">
        <f>VLOOKUP(C91,Active!C$21:E$99,3,FALSE)</f>
        <v>#N/A</v>
      </c>
      <c r="F91" s="83" t="s">
        <v>376</v>
      </c>
      <c r="G91" s="82">
        <v>-317</v>
      </c>
      <c r="H91" s="82" t="s">
        <v>377</v>
      </c>
      <c r="J91" s="83"/>
      <c r="K91" s="84" t="s">
        <v>342</v>
      </c>
    </row>
    <row r="92" spans="1:11">
      <c r="A92" s="85" t="s">
        <v>208</v>
      </c>
      <c r="B92" s="2" t="str">
        <f t="shared" si="2"/>
        <v>II</v>
      </c>
      <c r="C92" s="82">
        <v>52764.415000000001</v>
      </c>
      <c r="D92" s="83" t="s">
        <v>518</v>
      </c>
      <c r="E92" s="83" t="e">
        <f>VLOOKUP(C92,Active!C$21:E$99,3,FALSE)</f>
        <v>#N/A</v>
      </c>
      <c r="F92" s="83" t="s">
        <v>385</v>
      </c>
      <c r="G92" s="82">
        <v>630.5</v>
      </c>
      <c r="H92" s="82" t="s">
        <v>386</v>
      </c>
      <c r="J92" s="83"/>
      <c r="K92" s="84" t="s">
        <v>342</v>
      </c>
    </row>
    <row r="93" spans="1:11">
      <c r="A93" s="85" t="s">
        <v>388</v>
      </c>
      <c r="B93" s="2" t="str">
        <f t="shared" si="2"/>
        <v>II</v>
      </c>
      <c r="C93" s="82">
        <v>52800.451999999997</v>
      </c>
      <c r="D93" s="83" t="s">
        <v>518</v>
      </c>
      <c r="E93" s="83" t="e">
        <f>VLOOKUP(C93,Active!C$21:E$99,3,FALSE)</f>
        <v>#N/A</v>
      </c>
      <c r="F93" s="83" t="s">
        <v>387</v>
      </c>
      <c r="G93" s="82">
        <v>716.5</v>
      </c>
      <c r="H93" s="82" t="s">
        <v>386</v>
      </c>
      <c r="J93" s="83"/>
      <c r="K93" s="84" t="s">
        <v>342</v>
      </c>
    </row>
    <row r="94" spans="1:11">
      <c r="A94" s="85" t="s">
        <v>388</v>
      </c>
      <c r="B94" s="2" t="str">
        <f t="shared" si="2"/>
        <v>I</v>
      </c>
      <c r="C94" s="82">
        <v>53112.432999999997</v>
      </c>
      <c r="D94" s="83" t="s">
        <v>518</v>
      </c>
      <c r="E94" s="83" t="e">
        <f>VLOOKUP(C94,Active!C$21:E$99,3,FALSE)</f>
        <v>#N/A</v>
      </c>
      <c r="F94" s="83" t="s">
        <v>404</v>
      </c>
      <c r="G94" s="82">
        <v>1461</v>
      </c>
      <c r="H94" s="82" t="s">
        <v>364</v>
      </c>
      <c r="J94" s="83"/>
      <c r="K94" s="84" t="s">
        <v>342</v>
      </c>
    </row>
    <row r="95" spans="1:11">
      <c r="A95" s="85" t="s">
        <v>482</v>
      </c>
      <c r="B95" s="2" t="str">
        <f t="shared" si="2"/>
        <v>II</v>
      </c>
      <c r="C95" s="82">
        <v>54937.313000000002</v>
      </c>
      <c r="D95" s="83" t="s">
        <v>517</v>
      </c>
      <c r="E95" s="83" t="e">
        <f>VLOOKUP(C95,Active!C$21:E$99,3,FALSE)</f>
        <v>#N/A</v>
      </c>
      <c r="F95" s="83" t="s">
        <v>479</v>
      </c>
      <c r="G95" s="82" t="s">
        <v>480</v>
      </c>
      <c r="H95" s="82" t="s">
        <v>377</v>
      </c>
      <c r="J95" s="83" t="s">
        <v>296</v>
      </c>
      <c r="K95" s="84" t="s">
        <v>481</v>
      </c>
    </row>
    <row r="96" spans="1:11" ht="12.75" customHeight="1">
      <c r="A96" s="84" t="s">
        <v>204</v>
      </c>
      <c r="B96" s="2" t="str">
        <f t="shared" si="2"/>
        <v>I</v>
      </c>
      <c r="C96" s="82">
        <v>47646.525800000003</v>
      </c>
      <c r="D96" s="83" t="s">
        <v>518</v>
      </c>
      <c r="E96" s="83">
        <f>VLOOKUP(C96,Active!C$21:E$99,3,FALSE)</f>
        <v>7.9879607837799798</v>
      </c>
      <c r="F96" s="83" t="s">
        <v>201</v>
      </c>
      <c r="G96" s="82">
        <v>-11583</v>
      </c>
      <c r="H96" s="82" t="s">
        <v>202</v>
      </c>
      <c r="J96" s="83"/>
      <c r="K96" s="84" t="s">
        <v>203</v>
      </c>
    </row>
    <row r="97" spans="1:11" ht="12.75" customHeight="1">
      <c r="A97" s="84" t="s">
        <v>204</v>
      </c>
      <c r="B97" s="2" t="str">
        <f t="shared" si="2"/>
        <v>I</v>
      </c>
      <c r="C97" s="82">
        <v>47724.457300000002</v>
      </c>
      <c r="D97" s="83" t="s">
        <v>518</v>
      </c>
      <c r="E97" s="83">
        <f>VLOOKUP(C97,Active!C$21:E$99,3,FALSE)</f>
        <v>193.96841185346028</v>
      </c>
      <c r="F97" s="83" t="s">
        <v>211</v>
      </c>
      <c r="G97" s="82">
        <v>-11397</v>
      </c>
      <c r="H97" s="82" t="s">
        <v>212</v>
      </c>
      <c r="J97" s="83"/>
      <c r="K97" s="84" t="s">
        <v>203</v>
      </c>
    </row>
    <row r="98" spans="1:11" ht="12.75" customHeight="1">
      <c r="A98" s="84" t="s">
        <v>204</v>
      </c>
      <c r="B98" s="2" t="str">
        <f t="shared" si="2"/>
        <v>I</v>
      </c>
      <c r="C98" s="82">
        <v>47758.4179</v>
      </c>
      <c r="D98" s="83" t="s">
        <v>518</v>
      </c>
      <c r="E98" s="83">
        <f>VLOOKUP(C98,Active!C$21:E$99,3,FALSE)</f>
        <v>275.01404432039357</v>
      </c>
      <c r="F98" s="83" t="s">
        <v>213</v>
      </c>
      <c r="G98" s="82">
        <v>-11316</v>
      </c>
      <c r="H98" s="82" t="s">
        <v>214</v>
      </c>
      <c r="J98" s="83"/>
      <c r="K98" s="84" t="s">
        <v>203</v>
      </c>
    </row>
    <row r="99" spans="1:11" ht="12.75" customHeight="1">
      <c r="A99" s="84" t="s">
        <v>204</v>
      </c>
      <c r="B99" s="2" t="str">
        <f t="shared" si="2"/>
        <v>II</v>
      </c>
      <c r="C99" s="82">
        <v>48072.482900000003</v>
      </c>
      <c r="D99" s="83" t="s">
        <v>518</v>
      </c>
      <c r="E99" s="83">
        <f>VLOOKUP(C99,Active!C$21:E$99,3,FALSE)</f>
        <v>1024.5177798471125</v>
      </c>
      <c r="F99" s="83" t="s">
        <v>215</v>
      </c>
      <c r="G99" s="82">
        <v>-10566.5</v>
      </c>
      <c r="H99" s="82" t="s">
        <v>216</v>
      </c>
      <c r="J99" s="83"/>
      <c r="K99" s="84" t="s">
        <v>203</v>
      </c>
    </row>
    <row r="100" spans="1:11" ht="12.75" customHeight="1">
      <c r="A100" s="84" t="s">
        <v>204</v>
      </c>
      <c r="B100" s="2" t="str">
        <f t="shared" si="2"/>
        <v>I</v>
      </c>
      <c r="C100" s="82">
        <v>48086.510199999997</v>
      </c>
      <c r="D100" s="83" t="s">
        <v>518</v>
      </c>
      <c r="E100" s="83">
        <f>VLOOKUP(C100,Active!C$21:E$99,3,FALSE)</f>
        <v>1057.9933780492349</v>
      </c>
      <c r="F100" s="83" t="s">
        <v>217</v>
      </c>
      <c r="G100" s="82">
        <v>-10533</v>
      </c>
      <c r="H100" s="82" t="s">
        <v>218</v>
      </c>
      <c r="J100" s="83"/>
      <c r="K100" s="84" t="s">
        <v>203</v>
      </c>
    </row>
    <row r="101" spans="1:11" ht="12.75" customHeight="1">
      <c r="A101" s="84" t="s">
        <v>204</v>
      </c>
      <c r="B101" s="2" t="str">
        <f t="shared" si="2"/>
        <v>II</v>
      </c>
      <c r="C101" s="82">
        <v>48148.333200000001</v>
      </c>
      <c r="D101" s="83" t="s">
        <v>518</v>
      </c>
      <c r="E101" s="83">
        <f>VLOOKUP(C101,Active!C$21:E$99,3,FALSE)</f>
        <v>1205.5315292009741</v>
      </c>
      <c r="F101" s="83" t="s">
        <v>219</v>
      </c>
      <c r="G101" s="82">
        <v>-10385.5</v>
      </c>
      <c r="H101" s="82" t="s">
        <v>220</v>
      </c>
      <c r="J101" s="83"/>
      <c r="K101" s="84" t="s">
        <v>203</v>
      </c>
    </row>
    <row r="102" spans="1:11" ht="12.75" customHeight="1">
      <c r="A102" s="84" t="s">
        <v>204</v>
      </c>
      <c r="B102" s="2" t="str">
        <f t="shared" si="2"/>
        <v>II</v>
      </c>
      <c r="C102" s="82">
        <v>48513.311600000001</v>
      </c>
      <c r="D102" s="83" t="s">
        <v>518</v>
      </c>
      <c r="E102" s="83">
        <f>VLOOKUP(C102,Active!C$21:E$99,3,FALSE)</f>
        <v>2076.5380857627142</v>
      </c>
      <c r="F102" s="83" t="s">
        <v>221</v>
      </c>
      <c r="G102" s="82">
        <v>-9514.5</v>
      </c>
      <c r="H102" s="82" t="s">
        <v>222</v>
      </c>
      <c r="J102" s="83"/>
      <c r="K102" s="84" t="s">
        <v>203</v>
      </c>
    </row>
    <row r="103" spans="1:11" ht="12.75" customHeight="1">
      <c r="A103" s="84" t="s">
        <v>204</v>
      </c>
      <c r="B103" s="2" t="str">
        <f t="shared" si="2"/>
        <v>II</v>
      </c>
      <c r="C103" s="82">
        <v>48622.662900000003</v>
      </c>
      <c r="D103" s="83" t="s">
        <v>520</v>
      </c>
      <c r="E103" s="83">
        <f>VLOOKUP(C103,Active!C$21:E$99,3,FALSE)</f>
        <v>2337.5006503105114</v>
      </c>
      <c r="F103" s="83" t="s">
        <v>223</v>
      </c>
      <c r="G103" s="82">
        <v>-9253.5</v>
      </c>
      <c r="H103" s="82" t="s">
        <v>224</v>
      </c>
      <c r="J103" s="83" t="s">
        <v>225</v>
      </c>
      <c r="K103" s="84" t="s">
        <v>203</v>
      </c>
    </row>
    <row r="104" spans="1:11" ht="12.75" customHeight="1">
      <c r="A104" s="84" t="s">
        <v>204</v>
      </c>
      <c r="B104" s="2" t="str">
        <f t="shared" si="2"/>
        <v>II</v>
      </c>
      <c r="C104" s="82">
        <v>48661.633900000001</v>
      </c>
      <c r="D104" s="83" t="s">
        <v>518</v>
      </c>
      <c r="E104" s="83">
        <f>VLOOKUP(C104,Active!C$21:E$99,3,FALSE)</f>
        <v>2430.5034047632835</v>
      </c>
      <c r="F104" s="83" t="s">
        <v>226</v>
      </c>
      <c r="G104" s="82">
        <v>-9160.5</v>
      </c>
      <c r="H104" s="82" t="s">
        <v>227</v>
      </c>
      <c r="J104" s="83"/>
      <c r="K104" s="84" t="s">
        <v>203</v>
      </c>
    </row>
    <row r="105" spans="1:11" ht="12.75" customHeight="1">
      <c r="A105" s="84" t="s">
        <v>204</v>
      </c>
      <c r="B105" s="2" t="str">
        <f t="shared" si="2"/>
        <v>I</v>
      </c>
      <c r="C105" s="82">
        <v>48714.642999999996</v>
      </c>
      <c r="D105" s="83" t="s">
        <v>518</v>
      </c>
      <c r="E105" s="83">
        <f>VLOOKUP(C105,Active!C$21:E$99,3,FALSE)</f>
        <v>2557.007531192226</v>
      </c>
      <c r="F105" s="83" t="s">
        <v>228</v>
      </c>
      <c r="G105" s="82">
        <v>-9034</v>
      </c>
      <c r="H105" s="82" t="s">
        <v>229</v>
      </c>
      <c r="J105" s="83"/>
      <c r="K105" s="84" t="s">
        <v>203</v>
      </c>
    </row>
    <row r="106" spans="1:11" ht="12.75" customHeight="1">
      <c r="A106" s="84" t="s">
        <v>204</v>
      </c>
      <c r="B106" s="2" t="str">
        <f t="shared" si="2"/>
        <v>II</v>
      </c>
      <c r="C106" s="82">
        <v>48732.445200000002</v>
      </c>
      <c r="D106" s="83" t="s">
        <v>518</v>
      </c>
      <c r="E106" s="83">
        <f>VLOOKUP(C106,Active!C$21:E$99,3,FALSE)</f>
        <v>2599.4917793593181</v>
      </c>
      <c r="F106" s="83" t="s">
        <v>230</v>
      </c>
      <c r="G106" s="82">
        <v>-8991.5</v>
      </c>
      <c r="H106" s="82" t="s">
        <v>231</v>
      </c>
      <c r="J106" s="83"/>
      <c r="K106" s="84" t="s">
        <v>203</v>
      </c>
    </row>
    <row r="107" spans="1:11" ht="12.75" customHeight="1">
      <c r="A107" s="84" t="s">
        <v>204</v>
      </c>
      <c r="B107" s="2" t="str">
        <f t="shared" ref="B107:B137" si="3">IF(G107=INT(G107),"I","II")</f>
        <v>I</v>
      </c>
      <c r="C107" s="82">
        <v>48733.499400000001</v>
      </c>
      <c r="D107" s="83" t="s">
        <v>518</v>
      </c>
      <c r="E107" s="83">
        <f>VLOOKUP(C107,Active!C$21:E$99,3,FALSE)</f>
        <v>2602.0075860808288</v>
      </c>
      <c r="F107" s="83" t="s">
        <v>232</v>
      </c>
      <c r="G107" s="82">
        <v>-8989</v>
      </c>
      <c r="H107" s="82" t="s">
        <v>233</v>
      </c>
      <c r="J107" s="83"/>
      <c r="K107" s="84" t="s">
        <v>203</v>
      </c>
    </row>
    <row r="108" spans="1:11" ht="12.75" customHeight="1">
      <c r="A108" s="84" t="s">
        <v>204</v>
      </c>
      <c r="B108" s="2" t="str">
        <f t="shared" si="3"/>
        <v>I</v>
      </c>
      <c r="C108" s="82">
        <v>48746.4931</v>
      </c>
      <c r="D108" s="83" t="s">
        <v>518</v>
      </c>
      <c r="E108" s="83">
        <f>VLOOKUP(C108,Active!C$21:E$99,3,FALSE)</f>
        <v>2633.0165386489684</v>
      </c>
      <c r="F108" s="83" t="s">
        <v>234</v>
      </c>
      <c r="G108" s="82">
        <v>-8958</v>
      </c>
      <c r="H108" s="82" t="s">
        <v>235</v>
      </c>
      <c r="J108" s="83"/>
      <c r="K108" s="84" t="s">
        <v>203</v>
      </c>
    </row>
    <row r="109" spans="1:11" ht="12.75" customHeight="1">
      <c r="A109" s="84" t="s">
        <v>204</v>
      </c>
      <c r="B109" s="2" t="str">
        <f t="shared" si="3"/>
        <v>II</v>
      </c>
      <c r="C109" s="82">
        <v>48747.536200000002</v>
      </c>
      <c r="D109" s="83" t="s">
        <v>518</v>
      </c>
      <c r="E109" s="83">
        <f>VLOOKUP(C109,Active!C$21:E$99,3,FALSE)</f>
        <v>2635.5058556582812</v>
      </c>
      <c r="F109" s="83" t="s">
        <v>236</v>
      </c>
      <c r="G109" s="82">
        <v>-8955.5</v>
      </c>
      <c r="H109" s="82" t="s">
        <v>218</v>
      </c>
      <c r="J109" s="83"/>
      <c r="K109" s="84" t="s">
        <v>203</v>
      </c>
    </row>
    <row r="110" spans="1:11" ht="12.75" customHeight="1">
      <c r="A110" s="84" t="s">
        <v>204</v>
      </c>
      <c r="B110" s="2" t="str">
        <f t="shared" si="3"/>
        <v>I</v>
      </c>
      <c r="C110" s="82">
        <v>48749.434099999999</v>
      </c>
      <c r="D110" s="83" t="s">
        <v>518</v>
      </c>
      <c r="E110" s="83">
        <f>VLOOKUP(C110,Active!C$21:E$99,3,FALSE)</f>
        <v>2640.0351191535879</v>
      </c>
      <c r="F110" s="83" t="s">
        <v>237</v>
      </c>
      <c r="G110" s="82">
        <v>-8951</v>
      </c>
      <c r="H110" s="82" t="s">
        <v>238</v>
      </c>
      <c r="J110" s="83"/>
      <c r="K110" s="84" t="s">
        <v>203</v>
      </c>
    </row>
    <row r="111" spans="1:11" ht="12.75" customHeight="1">
      <c r="A111" s="84" t="s">
        <v>204</v>
      </c>
      <c r="B111" s="2" t="str">
        <f t="shared" si="3"/>
        <v>II</v>
      </c>
      <c r="C111" s="82">
        <v>48755.504099999998</v>
      </c>
      <c r="D111" s="83" t="s">
        <v>518</v>
      </c>
      <c r="E111" s="83">
        <f>VLOOKUP(C111,Active!C$21:E$99,3,FALSE)</f>
        <v>2654.5209347479613</v>
      </c>
      <c r="F111" s="83" t="s">
        <v>239</v>
      </c>
      <c r="G111" s="82">
        <v>-8936.5</v>
      </c>
      <c r="H111" s="82" t="s">
        <v>240</v>
      </c>
      <c r="J111" s="83"/>
      <c r="K111" s="84" t="s">
        <v>203</v>
      </c>
    </row>
    <row r="112" spans="1:11" ht="12.75" customHeight="1">
      <c r="A112" s="84" t="s">
        <v>204</v>
      </c>
      <c r="B112" s="2" t="str">
        <f t="shared" si="3"/>
        <v>I</v>
      </c>
      <c r="C112" s="82">
        <v>48756.5507</v>
      </c>
      <c r="D112" s="83" t="s">
        <v>518</v>
      </c>
      <c r="E112" s="83">
        <f>VLOOKUP(C112,Active!C$21:E$99,3,FALSE)</f>
        <v>2657.0186043692288</v>
      </c>
      <c r="F112" s="83" t="s">
        <v>241</v>
      </c>
      <c r="G112" s="82">
        <v>-8934</v>
      </c>
      <c r="H112" s="82" t="s">
        <v>242</v>
      </c>
      <c r="J112" s="83"/>
      <c r="K112" s="84" t="s">
        <v>203</v>
      </c>
    </row>
    <row r="113" spans="1:11" ht="12.75" customHeight="1">
      <c r="A113" s="84" t="s">
        <v>204</v>
      </c>
      <c r="B113" s="2" t="str">
        <f t="shared" si="3"/>
        <v>I</v>
      </c>
      <c r="C113" s="82">
        <v>48759.4833</v>
      </c>
      <c r="D113" s="83" t="s">
        <v>518</v>
      </c>
      <c r="E113" s="83">
        <f>VLOOKUP(C113,Active!C$21:E$99,3,FALSE)</f>
        <v>2664.0171386051534</v>
      </c>
      <c r="F113" s="83" t="s">
        <v>243</v>
      </c>
      <c r="G113" s="82">
        <v>-8927</v>
      </c>
      <c r="H113" s="82" t="s">
        <v>244</v>
      </c>
      <c r="J113" s="83"/>
      <c r="K113" s="84" t="s">
        <v>203</v>
      </c>
    </row>
    <row r="114" spans="1:11" ht="12.75" customHeight="1">
      <c r="A114" s="84" t="s">
        <v>204</v>
      </c>
      <c r="B114" s="2" t="str">
        <f t="shared" si="3"/>
        <v>II</v>
      </c>
      <c r="C114" s="82">
        <v>48760.538099999998</v>
      </c>
      <c r="D114" s="83" t="s">
        <v>518</v>
      </c>
      <c r="E114" s="83">
        <f>VLOOKUP(C114,Active!C$21:E$99,3,FALSE)</f>
        <v>2666.5343772029983</v>
      </c>
      <c r="F114" s="83" t="s">
        <v>245</v>
      </c>
      <c r="G114" s="82">
        <v>-8924.5</v>
      </c>
      <c r="H114" s="82" t="s">
        <v>246</v>
      </c>
      <c r="J114" s="83"/>
      <c r="K114" s="84" t="s">
        <v>203</v>
      </c>
    </row>
    <row r="115" spans="1:11" ht="12.75" customHeight="1">
      <c r="A115" s="84" t="s">
        <v>204</v>
      </c>
      <c r="B115" s="2" t="str">
        <f t="shared" si="3"/>
        <v>II</v>
      </c>
      <c r="C115" s="82">
        <v>48763.463100000001</v>
      </c>
      <c r="D115" s="83" t="s">
        <v>518</v>
      </c>
      <c r="E115" s="83">
        <f>VLOOKUP(C115,Active!C$21:E$99,3,FALSE)</f>
        <v>2673.5147743386797</v>
      </c>
      <c r="F115" s="83" t="s">
        <v>247</v>
      </c>
      <c r="G115" s="82">
        <v>-8917.5</v>
      </c>
      <c r="H115" s="82" t="s">
        <v>248</v>
      </c>
      <c r="J115" s="83"/>
      <c r="K115" s="84" t="s">
        <v>203</v>
      </c>
    </row>
    <row r="116" spans="1:11" ht="12.75" customHeight="1">
      <c r="A116" s="84" t="s">
        <v>204</v>
      </c>
      <c r="B116" s="2" t="str">
        <f t="shared" si="3"/>
        <v>II</v>
      </c>
      <c r="C116" s="82">
        <v>48768.477599999998</v>
      </c>
      <c r="D116" s="83" t="s">
        <v>518</v>
      </c>
      <c r="E116" s="83">
        <f>VLOOKUP(C116,Active!C$21:E$99,3,FALSE)</f>
        <v>2685.4816808128071</v>
      </c>
      <c r="F116" s="83" t="s">
        <v>249</v>
      </c>
      <c r="G116" s="82">
        <v>-8905.5</v>
      </c>
      <c r="H116" s="82" t="s">
        <v>250</v>
      </c>
      <c r="J116" s="83"/>
      <c r="K116" s="84" t="s">
        <v>203</v>
      </c>
    </row>
    <row r="117" spans="1:11" ht="12.75" customHeight="1">
      <c r="A117" s="84" t="s">
        <v>204</v>
      </c>
      <c r="B117" s="2" t="str">
        <f t="shared" si="3"/>
        <v>I</v>
      </c>
      <c r="C117" s="82">
        <v>48803.471799999999</v>
      </c>
      <c r="D117" s="83" t="s">
        <v>518</v>
      </c>
      <c r="E117" s="83">
        <f>VLOOKUP(C117,Active!C$21:E$99,3,FALSE)</f>
        <v>2768.9939589137407</v>
      </c>
      <c r="F117" s="83" t="s">
        <v>251</v>
      </c>
      <c r="G117" s="82">
        <v>-8822</v>
      </c>
      <c r="H117" s="82" t="s">
        <v>252</v>
      </c>
      <c r="J117" s="83"/>
      <c r="K117" s="84" t="s">
        <v>203</v>
      </c>
    </row>
    <row r="118" spans="1:11" ht="12.75" customHeight="1">
      <c r="A118" s="84" t="s">
        <v>204</v>
      </c>
      <c r="B118" s="2" t="str">
        <f t="shared" si="3"/>
        <v>I</v>
      </c>
      <c r="C118" s="82">
        <v>48811.427100000001</v>
      </c>
      <c r="D118" s="83" t="s">
        <v>518</v>
      </c>
      <c r="E118" s="83">
        <f>VLOOKUP(C118,Active!C$21:E$99,3,FALSE)</f>
        <v>2787.9789686003878</v>
      </c>
      <c r="F118" s="83" t="s">
        <v>253</v>
      </c>
      <c r="G118" s="82">
        <v>-8803</v>
      </c>
      <c r="H118" s="82" t="s">
        <v>254</v>
      </c>
      <c r="J118" s="83"/>
      <c r="K118" s="84" t="s">
        <v>203</v>
      </c>
    </row>
    <row r="119" spans="1:11" ht="12.75" customHeight="1">
      <c r="A119" s="84" t="s">
        <v>204</v>
      </c>
      <c r="B119" s="2" t="str">
        <f t="shared" si="3"/>
        <v>II</v>
      </c>
      <c r="C119" s="82">
        <v>48862.354500000001</v>
      </c>
      <c r="D119" s="83" t="s">
        <v>518</v>
      </c>
      <c r="E119" s="83">
        <f>VLOOKUP(C119,Active!C$21:E$99,3,FALSE)</f>
        <v>2909.5152000832445</v>
      </c>
      <c r="F119" s="83" t="s">
        <v>255</v>
      </c>
      <c r="G119" s="82">
        <v>-8681.5</v>
      </c>
      <c r="H119" s="82" t="s">
        <v>256</v>
      </c>
      <c r="J119" s="83"/>
      <c r="K119" s="84" t="s">
        <v>203</v>
      </c>
    </row>
    <row r="120" spans="1:11" ht="12.75" customHeight="1">
      <c r="A120" s="84" t="s">
        <v>204</v>
      </c>
      <c r="B120" s="2" t="str">
        <f t="shared" si="3"/>
        <v>II</v>
      </c>
      <c r="C120" s="82">
        <v>48877.433900000004</v>
      </c>
      <c r="D120" s="83" t="s">
        <v>518</v>
      </c>
      <c r="E120" s="83">
        <f>VLOOKUP(C120,Active!C$21:E$99,3,FALSE)</f>
        <v>2945.5015934397261</v>
      </c>
      <c r="F120" s="83" t="s">
        <v>257</v>
      </c>
      <c r="G120" s="82">
        <v>-8645.5</v>
      </c>
      <c r="H120" s="82" t="s">
        <v>258</v>
      </c>
      <c r="J120" s="83"/>
      <c r="K120" s="84" t="s">
        <v>203</v>
      </c>
    </row>
    <row r="121" spans="1:11" ht="12.75" customHeight="1">
      <c r="A121" s="84" t="s">
        <v>204</v>
      </c>
      <c r="B121" s="2" t="str">
        <f t="shared" si="3"/>
        <v>II</v>
      </c>
      <c r="C121" s="82">
        <v>48888.326699999998</v>
      </c>
      <c r="D121" s="83" t="s">
        <v>518</v>
      </c>
      <c r="E121" s="83">
        <f>VLOOKUP(C121,Active!C$21:E$99,3,FALSE)</f>
        <v>2971.4968310190202</v>
      </c>
      <c r="F121" s="83" t="s">
        <v>259</v>
      </c>
      <c r="G121" s="82">
        <v>-8619.5</v>
      </c>
      <c r="H121" s="82" t="s">
        <v>260</v>
      </c>
      <c r="J121" s="83"/>
      <c r="K121" s="84" t="s">
        <v>203</v>
      </c>
    </row>
    <row r="122" spans="1:11" ht="12.75" customHeight="1">
      <c r="A122" s="84" t="s">
        <v>204</v>
      </c>
      <c r="B122" s="2" t="str">
        <f t="shared" si="3"/>
        <v>I</v>
      </c>
      <c r="C122" s="82">
        <v>48983.653400000003</v>
      </c>
      <c r="D122" s="83" t="s">
        <v>520</v>
      </c>
      <c r="E122" s="83">
        <f>VLOOKUP(C122,Active!C$21:E$99,3,FALSE)</f>
        <v>3198.990240808198</v>
      </c>
      <c r="F122" s="83" t="s">
        <v>261</v>
      </c>
      <c r="G122" s="82">
        <v>-8392</v>
      </c>
      <c r="H122" s="82" t="s">
        <v>262</v>
      </c>
      <c r="J122" s="83" t="s">
        <v>225</v>
      </c>
      <c r="K122" s="84" t="s">
        <v>203</v>
      </c>
    </row>
    <row r="123" spans="1:11" ht="12.75" customHeight="1">
      <c r="A123" s="84" t="s">
        <v>204</v>
      </c>
      <c r="B123" s="2" t="str">
        <f t="shared" si="3"/>
        <v>I</v>
      </c>
      <c r="C123" s="82">
        <v>49061.591200000003</v>
      </c>
      <c r="D123" s="83" t="s">
        <v>518</v>
      </c>
      <c r="E123" s="83">
        <f>VLOOKUP(C123,Active!C$21:E$99,3,FALSE)</f>
        <v>3384.9857265794035</v>
      </c>
      <c r="F123" s="83" t="s">
        <v>263</v>
      </c>
      <c r="G123" s="82">
        <v>-8206</v>
      </c>
      <c r="H123" s="82" t="s">
        <v>264</v>
      </c>
      <c r="J123" s="83"/>
      <c r="K123" s="84" t="s">
        <v>203</v>
      </c>
    </row>
    <row r="124" spans="1:11" ht="12.75" customHeight="1">
      <c r="A124" s="85" t="s">
        <v>279</v>
      </c>
      <c r="B124" s="2" t="str">
        <f t="shared" si="3"/>
        <v>II</v>
      </c>
      <c r="C124" s="82">
        <v>49124.659500000002</v>
      </c>
      <c r="D124" s="83" t="s">
        <v>520</v>
      </c>
      <c r="E124" s="83">
        <f>VLOOKUP(C124,Active!C$21:E$99,3,FALSE)</f>
        <v>3535.4957370655088</v>
      </c>
      <c r="F124" s="83" t="s">
        <v>276</v>
      </c>
      <c r="G124" s="82">
        <v>-8055.5</v>
      </c>
      <c r="H124" s="82" t="s">
        <v>277</v>
      </c>
      <c r="J124" s="83" t="s">
        <v>225</v>
      </c>
      <c r="K124" s="84" t="s">
        <v>278</v>
      </c>
    </row>
    <row r="125" spans="1:11" ht="12.75" customHeight="1">
      <c r="A125" s="85" t="s">
        <v>305</v>
      </c>
      <c r="B125" s="2" t="str">
        <f t="shared" si="3"/>
        <v>I</v>
      </c>
      <c r="C125" s="82">
        <v>50177.476699999999</v>
      </c>
      <c r="D125" s="83" t="s">
        <v>520</v>
      </c>
      <c r="E125" s="83">
        <f>VLOOKUP(C125,Active!C$21:E$99,3,FALSE)</f>
        <v>6048.0024609181291</v>
      </c>
      <c r="F125" s="83" t="s">
        <v>302</v>
      </c>
      <c r="G125" s="82">
        <v>-5543</v>
      </c>
      <c r="H125" s="82" t="s">
        <v>303</v>
      </c>
      <c r="J125" s="83" t="s">
        <v>225</v>
      </c>
      <c r="K125" s="84" t="s">
        <v>304</v>
      </c>
    </row>
    <row r="126" spans="1:11" ht="12.75" customHeight="1">
      <c r="A126" s="85" t="s">
        <v>324</v>
      </c>
      <c r="B126" s="2" t="str">
        <f t="shared" si="3"/>
        <v>I</v>
      </c>
      <c r="C126" s="82">
        <v>51326.489200000004</v>
      </c>
      <c r="D126" s="83" t="s">
        <v>520</v>
      </c>
      <c r="E126" s="83">
        <f>VLOOKUP(C126,Active!C$21:E$99,3,FALSE)</f>
        <v>8790.0754742016561</v>
      </c>
      <c r="F126" s="83" t="s">
        <v>320</v>
      </c>
      <c r="G126" s="82">
        <v>-2801</v>
      </c>
      <c r="H126" s="82" t="s">
        <v>321</v>
      </c>
      <c r="J126" s="83" t="s">
        <v>322</v>
      </c>
      <c r="K126" s="84" t="s">
        <v>323</v>
      </c>
    </row>
    <row r="127" spans="1:11" ht="12.75" customHeight="1">
      <c r="A127" s="85" t="s">
        <v>324</v>
      </c>
      <c r="B127" s="2" t="str">
        <f t="shared" si="3"/>
        <v>I</v>
      </c>
      <c r="C127" s="82">
        <v>51326.489699999998</v>
      </c>
      <c r="D127" s="83" t="s">
        <v>520</v>
      </c>
      <c r="E127" s="83">
        <f>VLOOKUP(C127,Active!C$21:E$99,3,FALSE)</f>
        <v>8790.0766674319239</v>
      </c>
      <c r="F127" s="83" t="s">
        <v>325</v>
      </c>
      <c r="G127" s="82">
        <v>-2801</v>
      </c>
      <c r="H127" s="82" t="s">
        <v>326</v>
      </c>
      <c r="J127" s="83" t="s">
        <v>327</v>
      </c>
      <c r="K127" s="84" t="s">
        <v>323</v>
      </c>
    </row>
    <row r="128" spans="1:11" ht="12.75" customHeight="1">
      <c r="A128" s="84" t="s">
        <v>375</v>
      </c>
      <c r="B128" s="2" t="str">
        <f t="shared" si="3"/>
        <v>I</v>
      </c>
      <c r="C128" s="82">
        <v>52359.421699999999</v>
      </c>
      <c r="D128" s="83" t="s">
        <v>520</v>
      </c>
      <c r="E128" s="83" t="e">
        <f>VLOOKUP(C128,Active!C$21:E$99,3,FALSE)</f>
        <v>#N/A</v>
      </c>
      <c r="F128" s="83" t="s">
        <v>372</v>
      </c>
      <c r="G128" s="82">
        <v>-336</v>
      </c>
      <c r="H128" s="82" t="s">
        <v>373</v>
      </c>
      <c r="J128" s="83" t="s">
        <v>225</v>
      </c>
      <c r="K128" s="84" t="s">
        <v>374</v>
      </c>
    </row>
    <row r="129" spans="1:11" ht="12.75" customHeight="1">
      <c r="A129" s="84" t="s">
        <v>375</v>
      </c>
      <c r="B129" s="2" t="str">
        <f t="shared" si="3"/>
        <v>II</v>
      </c>
      <c r="C129" s="82">
        <v>52427.5141</v>
      </c>
      <c r="D129" s="83" t="s">
        <v>520</v>
      </c>
      <c r="E129" s="83" t="e">
        <f>VLOOKUP(C129,Active!C$21:E$99,3,FALSE)</f>
        <v>#N/A</v>
      </c>
      <c r="F129" s="83" t="s">
        <v>381</v>
      </c>
      <c r="G129" s="82">
        <v>-173.5</v>
      </c>
      <c r="H129" s="82" t="s">
        <v>382</v>
      </c>
      <c r="J129" s="83" t="s">
        <v>225</v>
      </c>
      <c r="K129" s="84" t="s">
        <v>278</v>
      </c>
    </row>
    <row r="130" spans="1:11" ht="12.75" customHeight="1">
      <c r="A130" s="84" t="s">
        <v>392</v>
      </c>
      <c r="B130" s="2" t="str">
        <f t="shared" si="3"/>
        <v>I</v>
      </c>
      <c r="C130" s="82">
        <v>52825.388299999999</v>
      </c>
      <c r="D130" s="83" t="s">
        <v>520</v>
      </c>
      <c r="E130" s="83" t="e">
        <f>VLOOKUP(C130,Active!C$21:E$99,3,FALSE)</f>
        <v>#N/A</v>
      </c>
      <c r="F130" s="83" t="s">
        <v>389</v>
      </c>
      <c r="G130" s="82">
        <v>776</v>
      </c>
      <c r="H130" s="82" t="s">
        <v>390</v>
      </c>
      <c r="J130" s="83" t="s">
        <v>225</v>
      </c>
      <c r="K130" s="84" t="s">
        <v>391</v>
      </c>
    </row>
    <row r="131" spans="1:11" ht="12.75" customHeight="1">
      <c r="A131" s="84" t="s">
        <v>392</v>
      </c>
      <c r="B131" s="2" t="str">
        <f t="shared" si="3"/>
        <v>II</v>
      </c>
      <c r="C131" s="82">
        <v>52826.437899999997</v>
      </c>
      <c r="D131" s="83" t="s">
        <v>520</v>
      </c>
      <c r="E131" s="83" t="e">
        <f>VLOOKUP(C131,Active!C$21:E$99,3,FALSE)</f>
        <v>#N/A</v>
      </c>
      <c r="F131" s="83" t="s">
        <v>393</v>
      </c>
      <c r="G131" s="82">
        <v>778.5</v>
      </c>
      <c r="H131" s="82" t="s">
        <v>394</v>
      </c>
      <c r="J131" s="83" t="s">
        <v>225</v>
      </c>
      <c r="K131" s="84" t="s">
        <v>391</v>
      </c>
    </row>
    <row r="132" spans="1:11" ht="12.75" customHeight="1">
      <c r="A132" s="85" t="s">
        <v>401</v>
      </c>
      <c r="B132" s="2" t="str">
        <f t="shared" si="3"/>
        <v>I</v>
      </c>
      <c r="C132" s="82">
        <v>53081.838799999998</v>
      </c>
      <c r="D132" s="83" t="s">
        <v>520</v>
      </c>
      <c r="E132" s="83" t="e">
        <f>VLOOKUP(C132,Active!C$21:E$99,3,FALSE)</f>
        <v>#N/A</v>
      </c>
      <c r="F132" s="83" t="s">
        <v>398</v>
      </c>
      <c r="G132" s="82">
        <v>1388</v>
      </c>
      <c r="H132" s="82" t="s">
        <v>399</v>
      </c>
      <c r="J132" s="83" t="s">
        <v>225</v>
      </c>
      <c r="K132" s="84" t="s">
        <v>400</v>
      </c>
    </row>
    <row r="133" spans="1:11" ht="12.75" customHeight="1">
      <c r="A133" s="85" t="s">
        <v>401</v>
      </c>
      <c r="B133" s="2" t="str">
        <f t="shared" si="3"/>
        <v>II</v>
      </c>
      <c r="C133" s="82">
        <v>53111.800499999998</v>
      </c>
      <c r="D133" s="83" t="s">
        <v>520</v>
      </c>
      <c r="E133" s="83" t="e">
        <f>VLOOKUP(C133,Active!C$21:E$99,3,FALSE)</f>
        <v>#N/A</v>
      </c>
      <c r="F133" s="83" t="s">
        <v>402</v>
      </c>
      <c r="G133" s="82">
        <v>1459.5</v>
      </c>
      <c r="H133" s="82" t="s">
        <v>403</v>
      </c>
      <c r="J133" s="83" t="s">
        <v>225</v>
      </c>
      <c r="K133" s="84" t="s">
        <v>400</v>
      </c>
    </row>
    <row r="134" spans="1:11" ht="12.75" customHeight="1">
      <c r="A134" s="84" t="s">
        <v>392</v>
      </c>
      <c r="B134" s="2" t="str">
        <f t="shared" si="3"/>
        <v>I</v>
      </c>
      <c r="C134" s="82">
        <v>53211.318700000003</v>
      </c>
      <c r="D134" s="83" t="s">
        <v>520</v>
      </c>
      <c r="E134" s="83" t="e">
        <f>VLOOKUP(C134,Active!C$21:E$99,3,FALSE)</f>
        <v>#N/A</v>
      </c>
      <c r="F134" s="83" t="s">
        <v>413</v>
      </c>
      <c r="G134" s="82">
        <v>1697</v>
      </c>
      <c r="H134" s="82" t="s">
        <v>414</v>
      </c>
      <c r="J134" s="83" t="s">
        <v>225</v>
      </c>
      <c r="K134" s="84" t="s">
        <v>391</v>
      </c>
    </row>
    <row r="135" spans="1:11" ht="12.75" customHeight="1">
      <c r="A135" s="84" t="s">
        <v>392</v>
      </c>
      <c r="B135" s="2" t="str">
        <f t="shared" si="3"/>
        <v>II</v>
      </c>
      <c r="C135" s="82">
        <v>53214.464800000002</v>
      </c>
      <c r="D135" s="83" t="s">
        <v>520</v>
      </c>
      <c r="E135" s="83" t="e">
        <f>VLOOKUP(C135,Active!C$21:E$99,3,FALSE)</f>
        <v>#N/A</v>
      </c>
      <c r="F135" s="83" t="s">
        <v>415</v>
      </c>
      <c r="G135" s="82">
        <v>1704.5</v>
      </c>
      <c r="H135" s="82" t="s">
        <v>416</v>
      </c>
      <c r="J135" s="83" t="s">
        <v>225</v>
      </c>
      <c r="K135" s="84" t="s">
        <v>391</v>
      </c>
    </row>
    <row r="136" spans="1:11" ht="12.75" customHeight="1">
      <c r="A136" s="85" t="s">
        <v>492</v>
      </c>
      <c r="B136" s="2" t="str">
        <f t="shared" si="3"/>
        <v>I</v>
      </c>
      <c r="C136" s="82">
        <v>55290.142999999996</v>
      </c>
      <c r="D136" s="83" t="s">
        <v>517</v>
      </c>
      <c r="E136" s="83" t="e">
        <f>VLOOKUP(C136,Active!C$21:E$99,3,FALSE)</f>
        <v>#N/A</v>
      </c>
      <c r="F136" s="83" t="s">
        <v>488</v>
      </c>
      <c r="G136" s="82">
        <v>6658</v>
      </c>
      <c r="H136" s="82" t="s">
        <v>489</v>
      </c>
      <c r="J136" s="83" t="s">
        <v>490</v>
      </c>
      <c r="K136" s="84" t="s">
        <v>491</v>
      </c>
    </row>
    <row r="137" spans="1:11" ht="12.75" customHeight="1">
      <c r="A137" s="85" t="s">
        <v>497</v>
      </c>
      <c r="B137" s="2" t="str">
        <f t="shared" si="3"/>
        <v>I</v>
      </c>
      <c r="C137" s="82">
        <v>55376.463300000003</v>
      </c>
      <c r="D137" s="83" t="s">
        <v>517</v>
      </c>
      <c r="E137" s="83" t="e">
        <f>VLOOKUP(C137,Active!C$21:E$99,3,FALSE)</f>
        <v>#N/A</v>
      </c>
      <c r="F137" s="83" t="s">
        <v>494</v>
      </c>
      <c r="G137" s="82">
        <v>6864</v>
      </c>
      <c r="H137" s="82" t="s">
        <v>495</v>
      </c>
      <c r="J137" s="83" t="s">
        <v>473</v>
      </c>
      <c r="K137" s="84" t="s">
        <v>496</v>
      </c>
    </row>
    <row r="138" spans="1:11" ht="12.75" customHeight="1"/>
    <row r="139" spans="1:11" ht="12.75" customHeight="1"/>
    <row r="140" spans="1:11" ht="12.75" customHeight="1"/>
    <row r="141" spans="1:11" ht="12.75" customHeight="1"/>
    <row r="142" spans="1:11" ht="12.75" customHeight="1"/>
    <row r="143" spans="1:11" ht="12.75" customHeight="1"/>
    <row r="144" spans="1:1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</sheetData>
  <phoneticPr fontId="8" type="noConversion"/>
  <hyperlinks>
    <hyperlink ref="A78" r:id="rId1" display="http://www.bav-astro.de/sfs/BAVM_link.php?BAVMnr=157"/>
    <hyperlink ref="A79" r:id="rId2" display="http://www.bav-astro.de/sfs/BAVM_link.php?BAVMnr=157"/>
    <hyperlink ref="A124" r:id="rId3" display="http://www.konkoly.hu/cgi-bin/IBVS?4011"/>
    <hyperlink ref="A21" r:id="rId4" display="http://www.bav-astro.de/sfs/BAVM_link.php?BAVMnr=99"/>
    <hyperlink ref="A22" r:id="rId5" display="http://www.bav-astro.de/sfs/BAVM_link.php?BAVMnr=99"/>
    <hyperlink ref="A23" r:id="rId6" display="http://www.bav-astro.de/sfs/BAVM_link.php?BAVMnr=99"/>
    <hyperlink ref="A125" r:id="rId7" display="http://www.konkoly.hu/cgi-bin/IBVS?4365"/>
    <hyperlink ref="A25" r:id="rId8" display="http://www.bav-astro.de/sfs/BAVM_link.php?BAVMnr=102"/>
    <hyperlink ref="A27" r:id="rId9" display="http://www.bav-astro.de/sfs/BAVM_link.php?BAVMnr=102"/>
    <hyperlink ref="A126" r:id="rId10" display="http://www.bav-astro.de/sfs/BAVM_link.php?BAVMnr=158"/>
    <hyperlink ref="A127" r:id="rId11" display="http://www.bav-astro.de/sfs/BAVM_link.php?BAVMnr=158"/>
    <hyperlink ref="A81" r:id="rId12" display="http://www.bav-astro.de/sfs/BAVM_link.php?BAVMnr=131"/>
    <hyperlink ref="A33" r:id="rId13" display="http://www.bav-astro.de/sfs/BAVM_link.php?BAVMnr=158"/>
    <hyperlink ref="A34" r:id="rId14" display="http://www.bav-astro.de/sfs/BAVM_link.php?BAVMnr=158"/>
    <hyperlink ref="A82" r:id="rId15" display="http://www.bav-astro.de/sfs/BAVM_link.php?BAVMnr=131"/>
    <hyperlink ref="A35" r:id="rId16" display="http://www.konkoly.hu/cgi-bin/IBVS?5191"/>
    <hyperlink ref="A36" r:id="rId17" display="http://www.konkoly.hu/cgi-bin/IBVS?5191"/>
    <hyperlink ref="A83" r:id="rId18" display="http://www.bav-astro.de/sfs/BAVM_link.php?BAVMnr=131"/>
    <hyperlink ref="A37" r:id="rId19" display="http://www.konkoly.hu/cgi-bin/IBVS?5191"/>
    <hyperlink ref="A84" r:id="rId20" display="http://www.bav-astro.de/sfs/BAVM_link.php?BAVMnr=143"/>
    <hyperlink ref="A85" r:id="rId21" display="http://www.bav-astro.de/sfs/BAVM_link.php?BAVMnr=158"/>
    <hyperlink ref="A38" r:id="rId22" display="http://www.bav-astro.de/sfs/BAVM_link.php?BAVMnr=158"/>
    <hyperlink ref="A86" r:id="rId23" display="http://www.bav-astro.de/sfs/BAVM_link.php?BAVMnr=143"/>
    <hyperlink ref="A87" r:id="rId24" display="http://www.bav-astro.de/sfs/BAVM_link.php?BAVMnr=143"/>
    <hyperlink ref="A88" r:id="rId25" display="http://www.bav-astro.de/sfs/BAVM_link.php?BAVMnr=154"/>
    <hyperlink ref="A89" r:id="rId26" display="http://www.bav-astro.de/sfs/BAVM_link.php?BAVMnr=154"/>
    <hyperlink ref="A90" r:id="rId27" display="http://www.bav-astro.de/sfs/BAVM_link.php?BAVMnr=154"/>
    <hyperlink ref="A91" r:id="rId28" display="http://www.bav-astro.de/sfs/BAVM_link.php?BAVMnr=154"/>
    <hyperlink ref="A41" r:id="rId29" display="http://www.bav-astro.de/sfs/BAVM_link.php?BAVMnr=158"/>
    <hyperlink ref="A42" r:id="rId30" display="http://www.bav-astro.de/sfs/BAVM_link.php?BAVMnr=158"/>
    <hyperlink ref="A92" r:id="rId31" display="http://www.bav-astro.de/sfs/BAVM_link.php?BAVMnr=157"/>
    <hyperlink ref="A93" r:id="rId32" display="http://www.bav-astro.de/sfs/BAVM_link.php?BAVMnr=171"/>
    <hyperlink ref="A43" r:id="rId33" display="http://www.bav-astro.de/sfs/BAVM_link.php?BAVMnr=172"/>
    <hyperlink ref="A132" r:id="rId34" display="http://www.konkoly.hu/cgi-bin/IBVS?5602"/>
    <hyperlink ref="A133" r:id="rId35" display="http://www.konkoly.hu/cgi-bin/IBVS?5602"/>
    <hyperlink ref="A94" r:id="rId36" display="http://www.bav-astro.de/sfs/BAVM_link.php?BAVMnr=171"/>
    <hyperlink ref="A44" r:id="rId37" display="http://www.konkoly.hu/cgi-bin/IBVS?5603"/>
    <hyperlink ref="A45" r:id="rId38" display="http://www.bav-astro.de/sfs/BAVM_link.php?BAVMnr=172"/>
    <hyperlink ref="A46" r:id="rId39" display="http://www.bav-astro.de/sfs/BAVM_link.php?BAVMnr=174"/>
    <hyperlink ref="A47" r:id="rId40" display="http://www.bav-astro.de/sfs/BAVM_link.php?BAVMnr=174"/>
    <hyperlink ref="A48" r:id="rId41" display="http://www.bav-astro.de/sfs/BAVM_link.php?BAVMnr=178"/>
    <hyperlink ref="A49" r:id="rId42" display="http://www.konkoly.hu/cgi-bin/IBVS?5653"/>
    <hyperlink ref="A50" r:id="rId43" display="http://www.bav-astro.de/sfs/BAVM_link.php?BAVMnr=173"/>
    <hyperlink ref="A51" r:id="rId44" display="http://www.bav-astro.de/sfs/BAVM_link.php?BAVMnr=173"/>
    <hyperlink ref="A52" r:id="rId45" display="http://www.bav-astro.de/sfs/BAVM_link.php?BAVMnr=178"/>
    <hyperlink ref="A53" r:id="rId46" display="http://www.bav-astro.de/sfs/BAVM_link.php?BAVMnr=178"/>
    <hyperlink ref="A54" r:id="rId47" display="http://www.konkoly.hu/cgi-bin/IBVS?5760"/>
    <hyperlink ref="A55" r:id="rId48" display="http://www.konkoly.hu/cgi-bin/IBVS?5760"/>
    <hyperlink ref="A56" r:id="rId49" display="http://www.bav-astro.de/sfs/BAVM_link.php?BAVMnr=178"/>
    <hyperlink ref="A57" r:id="rId50" display="http://www.konkoly.hu/cgi-bin/IBVS?5801"/>
    <hyperlink ref="A58" r:id="rId51" display="http://www.konkoly.hu/cgi-bin/IBVS?5801"/>
    <hyperlink ref="A59" r:id="rId52" display="http://www.konkoly.hu/cgi-bin/IBVS?5801"/>
    <hyperlink ref="A60" r:id="rId53" display="http://www.konkoly.hu/cgi-bin/IBVS?5801"/>
    <hyperlink ref="A61" r:id="rId54" display="http://www.bav-astro.de/sfs/BAVM_link.php?BAVMnr=186"/>
    <hyperlink ref="A62" r:id="rId55" display="http://www.konkoly.hu/cgi-bin/IBVS?5887"/>
    <hyperlink ref="A63" r:id="rId56" display="http://www.bav-astro.de/sfs/BAVM_link.php?BAVMnr=201"/>
    <hyperlink ref="A64" r:id="rId57" display="http://www.konkoly.hu/cgi-bin/IBVS?5887"/>
    <hyperlink ref="A65" r:id="rId58" display="http://www.bav-astro.de/sfs/BAVM_link.php?BAVMnr=209"/>
    <hyperlink ref="A66" r:id="rId59" display="http://www.konkoly.hu/cgi-bin/IBVS?5929"/>
    <hyperlink ref="A67" r:id="rId60" display="http://www.bav-astro.de/sfs/BAVM_link.php?BAVMnr=214"/>
    <hyperlink ref="A95" r:id="rId61" display="http://www.bav-astro.de/sfs/BAVM_link.php?BAVMnr=212"/>
    <hyperlink ref="A68" r:id="rId62" display="http://www.bav-astro.de/sfs/BAVM_link.php?BAVMnr=209"/>
    <hyperlink ref="A69" r:id="rId63" display="http://www.konkoly.hu/cgi-bin/IBVS?5938"/>
    <hyperlink ref="A136" r:id="rId64" display="http://vsolj.cetus-net.org/vsoljno51.pdf"/>
    <hyperlink ref="A70" r:id="rId65" display="http://www.bav-astro.de/sfs/BAVM_link.php?BAVMnr=214"/>
    <hyperlink ref="A137" r:id="rId66" display="http://var.astro.cz/oejv/issues/oejv0137.pdf"/>
    <hyperlink ref="A71" r:id="rId67" display="http://www.bav-astro.de/sfs/BAVM_link.php?BAVMnr=214"/>
    <hyperlink ref="A72" r:id="rId68" display="http://www.bav-astro.de/sfs/BAVM_link.php?BAVMnr=214"/>
    <hyperlink ref="A73" r:id="rId69" display="http://www.konkoly.hu/cgi-bin/IBVS?5992"/>
    <hyperlink ref="A74" r:id="rId70" display="http://www.bav-astro.de/sfs/BAVM_link.php?BAVMnr=220"/>
    <hyperlink ref="A75" r:id="rId71" display="http://www.bav-astro.de/sfs/BAVM_link.php?BAVMnr=220"/>
    <hyperlink ref="A76" r:id="rId72" display="http://www.konkoly.hu/cgi-bin/IBVS?6029"/>
    <hyperlink ref="A77" r:id="rId73" display="http://www.bav-astro.de/sfs/BAVM_link.php?BAVMnr=232"/>
  </hyperlinks>
  <pageMargins left="0.75" right="0.75" top="1" bottom="1" header="0.5" footer="0.5"/>
  <pageSetup orientation="portrait" verticalDpi="0" r:id="rId7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27"/>
  <sheetViews>
    <sheetView workbookViewId="0">
      <selection activeCell="A11" sqref="A11:E27"/>
    </sheetView>
  </sheetViews>
  <sheetFormatPr defaultRowHeight="12.75"/>
  <cols>
    <col min="1" max="1" width="22.28515625" customWidth="1"/>
    <col min="2" max="2" width="6.5703125" style="2" customWidth="1"/>
    <col min="3" max="3" width="13.28515625" style="8" customWidth="1"/>
    <col min="4" max="4" width="9.28515625" customWidth="1"/>
    <col min="5" max="6" width="19.7109375" customWidth="1"/>
    <col min="8" max="8" width="19.7109375" customWidth="1"/>
  </cols>
  <sheetData>
    <row r="11" spans="1:11">
      <c r="A11" s="138" t="s">
        <v>12</v>
      </c>
      <c r="B11" s="139" t="s">
        <v>143</v>
      </c>
      <c r="C11" s="140">
        <v>52770.495900000002</v>
      </c>
      <c r="D11" s="140">
        <v>4.0000000000000002E-4</v>
      </c>
      <c r="E11" s="138" t="s">
        <v>2</v>
      </c>
      <c r="F11" t="s">
        <v>9</v>
      </c>
      <c r="H11">
        <v>1</v>
      </c>
      <c r="K11">
        <v>4</v>
      </c>
    </row>
    <row r="12" spans="1:11">
      <c r="A12" s="138" t="s">
        <v>12</v>
      </c>
      <c r="B12" s="139" t="s">
        <v>143</v>
      </c>
      <c r="C12" s="140">
        <v>52776.359799999998</v>
      </c>
      <c r="D12" s="140">
        <v>8.0000000000000004E-4</v>
      </c>
      <c r="E12" s="138" t="s">
        <v>2</v>
      </c>
      <c r="F12" t="s">
        <v>9</v>
      </c>
      <c r="H12">
        <v>1</v>
      </c>
      <c r="K12">
        <v>8</v>
      </c>
    </row>
    <row r="13" spans="1:11">
      <c r="A13" s="138" t="s">
        <v>12</v>
      </c>
      <c r="B13" s="139" t="s">
        <v>117</v>
      </c>
      <c r="C13" s="140">
        <v>52780.34</v>
      </c>
      <c r="D13" s="140">
        <v>8.9999999999999998E-4</v>
      </c>
      <c r="E13" s="138" t="s">
        <v>2</v>
      </c>
      <c r="F13" t="s">
        <v>9</v>
      </c>
      <c r="H13">
        <v>1</v>
      </c>
      <c r="K13">
        <v>9</v>
      </c>
    </row>
    <row r="14" spans="1:11">
      <c r="A14" s="138" t="s">
        <v>12</v>
      </c>
      <c r="B14" s="139" t="s">
        <v>143</v>
      </c>
      <c r="C14" s="140">
        <v>52794.376600000003</v>
      </c>
      <c r="D14" s="140">
        <v>8.9999999999999998E-4</v>
      </c>
      <c r="E14" s="138" t="s">
        <v>2</v>
      </c>
      <c r="F14" t="s">
        <v>9</v>
      </c>
      <c r="H14">
        <v>1</v>
      </c>
      <c r="K14">
        <v>9</v>
      </c>
    </row>
    <row r="15" spans="1:11">
      <c r="A15" s="138" t="s">
        <v>12</v>
      </c>
      <c r="B15" s="139" t="s">
        <v>143</v>
      </c>
      <c r="C15" s="140">
        <v>53087.7048</v>
      </c>
      <c r="D15" s="140">
        <v>1E-4</v>
      </c>
      <c r="E15" s="138" t="s">
        <v>523</v>
      </c>
      <c r="F15" t="s">
        <v>10</v>
      </c>
      <c r="H15">
        <v>2</v>
      </c>
      <c r="K15">
        <v>1</v>
      </c>
    </row>
    <row r="16" spans="1:11">
      <c r="A16" s="138" t="s">
        <v>12</v>
      </c>
      <c r="B16" s="139" t="s">
        <v>117</v>
      </c>
      <c r="C16" s="140">
        <v>53088.752699999997</v>
      </c>
      <c r="D16" s="140">
        <v>1E-4</v>
      </c>
      <c r="E16" s="138" t="s">
        <v>523</v>
      </c>
      <c r="F16" t="s">
        <v>10</v>
      </c>
      <c r="H16">
        <v>2</v>
      </c>
      <c r="K16">
        <v>1</v>
      </c>
    </row>
    <row r="17" spans="1:11">
      <c r="A17" s="138" t="s">
        <v>12</v>
      </c>
      <c r="B17" s="139" t="s">
        <v>117</v>
      </c>
      <c r="C17" s="140">
        <v>53101.7425</v>
      </c>
      <c r="D17" s="140">
        <v>1E-4</v>
      </c>
      <c r="E17" s="138" t="s">
        <v>523</v>
      </c>
      <c r="F17" t="s">
        <v>10</v>
      </c>
      <c r="H17">
        <v>2</v>
      </c>
      <c r="K17">
        <v>1</v>
      </c>
    </row>
    <row r="18" spans="1:11">
      <c r="A18" s="138" t="s">
        <v>12</v>
      </c>
      <c r="B18" s="139" t="s">
        <v>143</v>
      </c>
      <c r="C18" s="140">
        <v>53164.806299999997</v>
      </c>
      <c r="D18" s="140">
        <v>2.0000000000000001E-4</v>
      </c>
      <c r="E18" s="138" t="s">
        <v>523</v>
      </c>
      <c r="F18" t="s">
        <v>10</v>
      </c>
      <c r="H18">
        <v>2</v>
      </c>
      <c r="K18">
        <v>2</v>
      </c>
    </row>
    <row r="19" spans="1:11">
      <c r="A19" s="138" t="s">
        <v>12</v>
      </c>
      <c r="B19" s="139" t="s">
        <v>117</v>
      </c>
      <c r="C19" s="140">
        <v>53235.419500000004</v>
      </c>
      <c r="D19" s="140">
        <v>8.9999999999999998E-4</v>
      </c>
      <c r="E19" s="138" t="s">
        <v>523</v>
      </c>
      <c r="F19" t="s">
        <v>11</v>
      </c>
      <c r="H19">
        <v>1</v>
      </c>
      <c r="K19">
        <v>9</v>
      </c>
    </row>
    <row r="20" spans="1:11">
      <c r="A20" s="138" t="s">
        <v>12</v>
      </c>
      <c r="B20" s="139" t="s">
        <v>143</v>
      </c>
      <c r="C20" s="140">
        <v>53244.425600000002</v>
      </c>
      <c r="D20" s="140">
        <v>8.9999999999999998E-4</v>
      </c>
      <c r="E20" s="138" t="s">
        <v>523</v>
      </c>
      <c r="F20" t="s">
        <v>11</v>
      </c>
      <c r="H20">
        <v>1</v>
      </c>
      <c r="K20">
        <v>9</v>
      </c>
    </row>
    <row r="21" spans="1:11">
      <c r="A21" s="138" t="s">
        <v>12</v>
      </c>
      <c r="B21" s="139" t="s">
        <v>143</v>
      </c>
      <c r="C21" s="140">
        <v>53547.385499999997</v>
      </c>
      <c r="D21" s="140">
        <v>5.9999999999999995E-4</v>
      </c>
      <c r="E21" s="138" t="s">
        <v>2</v>
      </c>
      <c r="F21" t="s">
        <v>9</v>
      </c>
      <c r="H21">
        <v>1</v>
      </c>
      <c r="K21">
        <v>6</v>
      </c>
    </row>
    <row r="22" spans="1:11">
      <c r="A22" s="138" t="s">
        <v>12</v>
      </c>
      <c r="B22" s="139" t="s">
        <v>143</v>
      </c>
      <c r="C22" s="140">
        <v>53549.479299999999</v>
      </c>
      <c r="D22" s="140">
        <v>5.9999999999999995E-4</v>
      </c>
      <c r="E22" s="138" t="s">
        <v>2</v>
      </c>
      <c r="F22" t="s">
        <v>9</v>
      </c>
      <c r="H22">
        <v>1</v>
      </c>
      <c r="K22">
        <v>6</v>
      </c>
    </row>
    <row r="23" spans="1:11">
      <c r="A23" s="138" t="s">
        <v>12</v>
      </c>
      <c r="B23" s="139" t="s">
        <v>143</v>
      </c>
      <c r="C23" s="140">
        <v>53562.469899999996</v>
      </c>
      <c r="D23" s="140">
        <v>8.0000000000000004E-4</v>
      </c>
      <c r="E23" s="138" t="s">
        <v>2</v>
      </c>
      <c r="F23" t="s">
        <v>9</v>
      </c>
      <c r="H23">
        <v>1</v>
      </c>
      <c r="K23">
        <v>8</v>
      </c>
    </row>
    <row r="24" spans="1:11">
      <c r="A24" s="138" t="s">
        <v>12</v>
      </c>
      <c r="B24" s="139" t="s">
        <v>117</v>
      </c>
      <c r="C24" s="140">
        <v>53571.479899999998</v>
      </c>
      <c r="D24" s="140">
        <v>1.4E-3</v>
      </c>
      <c r="E24" s="138" t="s">
        <v>2</v>
      </c>
      <c r="F24" t="s">
        <v>9</v>
      </c>
      <c r="H24">
        <v>1</v>
      </c>
      <c r="K24">
        <v>14</v>
      </c>
    </row>
    <row r="25" spans="1:11">
      <c r="A25" s="138" t="s">
        <v>12</v>
      </c>
      <c r="B25" s="139" t="s">
        <v>117</v>
      </c>
      <c r="C25" s="140">
        <v>53587.403700000003</v>
      </c>
      <c r="D25" s="140">
        <v>6.9999999999999999E-4</v>
      </c>
      <c r="E25" s="138" t="s">
        <v>2</v>
      </c>
      <c r="F25" t="s">
        <v>9</v>
      </c>
      <c r="H25">
        <v>1</v>
      </c>
      <c r="K25">
        <v>7</v>
      </c>
    </row>
    <row r="26" spans="1:11">
      <c r="A26" s="138" t="s">
        <v>12</v>
      </c>
      <c r="B26" s="139" t="s">
        <v>117</v>
      </c>
      <c r="C26" s="140">
        <v>54278.3894</v>
      </c>
      <c r="D26" s="140">
        <v>4.0000000000000002E-4</v>
      </c>
      <c r="E26" s="138" t="s">
        <v>523</v>
      </c>
      <c r="F26" t="s">
        <v>11</v>
      </c>
      <c r="H26">
        <v>1</v>
      </c>
      <c r="K26">
        <v>4</v>
      </c>
    </row>
    <row r="27" spans="1:11">
      <c r="A27" s="138" t="s">
        <v>12</v>
      </c>
      <c r="B27" s="139" t="s">
        <v>143</v>
      </c>
      <c r="C27" s="140">
        <v>54279.433299999997</v>
      </c>
      <c r="D27" s="140">
        <v>2.0000000000000001E-4</v>
      </c>
      <c r="E27" s="138" t="s">
        <v>523</v>
      </c>
      <c r="F27" t="s">
        <v>11</v>
      </c>
      <c r="H27">
        <v>1</v>
      </c>
      <c r="K27">
        <v>2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Active</vt:lpstr>
      <vt:lpstr>A(1)</vt:lpstr>
      <vt:lpstr>A (2)</vt:lpstr>
      <vt:lpstr>Q_fit</vt:lpstr>
      <vt:lpstr>BAV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2023-01-16T03:48:17Z</dcterms:modified>
</cp:coreProperties>
</file>