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<sst xmlns="http://schemas.openxmlformats.org/spreadsheetml/2006/main" count="58" uniqueCount="49">
  <si>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</si>
  <si>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</si>
  <si>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</si>
  <si>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</si>
  <si>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</si>
  <si>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</si>
  <si>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</si>
  <si>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</si>
  <si>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</si>
  <si>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</si>
  <si>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</si>
  <si>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</si>
  <si>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</si>
  <si>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</si>
  <si>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</si>
  <si>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</si>
  <si>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</si>
  <si>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</si>
  <si>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</si>
  <si>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</si>
  <si>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</si>
  <si>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</si>
  <si>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</si>
  <si>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</si>
  <si>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</si>
  <si>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</si>
  <si>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</si>
  <si>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</si>
  <si>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</si>
  <si>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</si>
  <si>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</si>
  <si>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</si>
  <si>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</si>
  <si>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</si>
  <si>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</si>
  <si>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</si>
  <si>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</si>
  <si>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</si>
  <si>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</si>
  <si>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V1105 Her / GSC 2622-1223</t>
  </si>
  <si>
    <t>EW</t>
  </si>
  <si>
    <t>Nelson</t>
  </si>
  <si>
    <t>Add cycle</t>
  </si>
  <si>
    <t>Old Cycle</t>
  </si>
  <si>
    <t>IBVS 5966</t>
  </si>
  <si>
    <t>IBVS 6010</t>
  </si>
  <si>
    <t>II</t>
  </si>
  <si>
    <t>I</t>
  </si>
  <si>
    <t>IBVS 6070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</si>
</sst>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V1105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</c:v>
                  </c:pt>
                  <c:pt idx="2">
                    <c:v>0.0017</c:v>
                  </c:pt>
                  <c:pt idx="3">
                    <c:v>0.0021</c:v>
                  </c:pt>
                  <c:pt idx="4">
                    <c:v>0.0026</c:v>
                  </c:pt>
                  <c:pt idx="5">
                    <c:v>0.0011</c:v>
                  </c:pt>
                  <c:pt idx="6">
                    <c:v>0.0017</c:v>
                  </c:pt>
                  <c:pt idx="7">
                    <c:v>0.0029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</c:v>
                  </c:pt>
                  <c:pt idx="2">
                    <c:v>0.0017</c:v>
                  </c:pt>
                  <c:pt idx="3">
                    <c:v>0.0021</c:v>
                  </c:pt>
                  <c:pt idx="4">
                    <c:v>0.0026</c:v>
                  </c:pt>
                  <c:pt idx="5">
                    <c:v>0.0011</c:v>
                  </c:pt>
                  <c:pt idx="6">
                    <c:v>0.0017</c:v>
                  </c:pt>
                  <c:pt idx="7">
                    <c:v>0.0029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0.0017</c:v>
                  </c:pt>
                  <c:pt idx="3">
                    <c:v>0.0021</c:v>
                  </c:pt>
                  <c:pt idx="4">
                    <c:v>0.0026</c:v>
                  </c:pt>
                  <c:pt idx="5">
                    <c:v>0.0011</c:v>
                  </c:pt>
                  <c:pt idx="6">
                    <c:v>0.0017</c:v>
                  </c:pt>
                  <c:pt idx="7">
                    <c:v>0.0029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0.0017</c:v>
                  </c:pt>
                  <c:pt idx="3">
                    <c:v>0.0021</c:v>
                  </c:pt>
                  <c:pt idx="4">
                    <c:v>0.0026</c:v>
                  </c:pt>
                  <c:pt idx="5">
                    <c:v>0.0011</c:v>
                  </c:pt>
                  <c:pt idx="6">
                    <c:v>0.0017</c:v>
                  </c:pt>
                  <c:pt idx="7">
                    <c:v>0.0029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0.0017</c:v>
                  </c:pt>
                  <c:pt idx="3">
                    <c:v>0.0021</c:v>
                  </c:pt>
                  <c:pt idx="4">
                    <c:v>0.0026</c:v>
                  </c:pt>
                  <c:pt idx="5">
                    <c:v>0.0011</c:v>
                  </c:pt>
                  <c:pt idx="6">
                    <c:v>0.0017</c:v>
                  </c:pt>
                  <c:pt idx="7">
                    <c:v>0.0029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0.0017</c:v>
                  </c:pt>
                  <c:pt idx="3">
                    <c:v>0.0021</c:v>
                  </c:pt>
                  <c:pt idx="4">
                    <c:v>0.0026</c:v>
                  </c:pt>
                  <c:pt idx="5">
                    <c:v>0.0011</c:v>
                  </c:pt>
                  <c:pt idx="6">
                    <c:v>0.0017</c:v>
                  </c:pt>
                  <c:pt idx="7">
                    <c:v>0.0029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0.0017</c:v>
                  </c:pt>
                  <c:pt idx="3">
                    <c:v>0.0021</c:v>
                  </c:pt>
                  <c:pt idx="4">
                    <c:v>0.0026</c:v>
                  </c:pt>
                  <c:pt idx="5">
                    <c:v>0.0011</c:v>
                  </c:pt>
                  <c:pt idx="6">
                    <c:v>0.0017</c:v>
                  </c:pt>
                  <c:pt idx="7">
                    <c:v>0.0029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0.0017</c:v>
                  </c:pt>
                  <c:pt idx="3">
                    <c:v>0.0021</c:v>
                  </c:pt>
                  <c:pt idx="4">
                    <c:v>0.0026</c:v>
                  </c:pt>
                  <c:pt idx="5">
                    <c:v>0.0011</c:v>
                  </c:pt>
                  <c:pt idx="6">
                    <c:v>0.0017</c:v>
                  </c:pt>
                  <c:pt idx="7">
                    <c:v>0.0029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0.0017</c:v>
                  </c:pt>
                  <c:pt idx="3">
                    <c:v>0.0021</c:v>
                  </c:pt>
                  <c:pt idx="4">
                    <c:v>0.0026</c:v>
                  </c:pt>
                  <c:pt idx="5">
                    <c:v>0.0011</c:v>
                  </c:pt>
                  <c:pt idx="6">
                    <c:v>0.0017</c:v>
                  </c:pt>
                  <c:pt idx="7">
                    <c:v>0.0029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0.0017</c:v>
                  </c:pt>
                  <c:pt idx="3">
                    <c:v>0.0021</c:v>
                  </c:pt>
                  <c:pt idx="4">
                    <c:v>0.0026</c:v>
                  </c:pt>
                  <c:pt idx="5">
                    <c:v>0.0011</c:v>
                  </c:pt>
                  <c:pt idx="6">
                    <c:v>0.0017</c:v>
                  </c:pt>
                  <c:pt idx="7">
                    <c:v>0.0029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0.0017</c:v>
                  </c:pt>
                  <c:pt idx="3">
                    <c:v>0.0021</c:v>
                  </c:pt>
                  <c:pt idx="4">
                    <c:v>0.0026</c:v>
                  </c:pt>
                  <c:pt idx="5">
                    <c:v>0.0011</c:v>
                  </c:pt>
                  <c:pt idx="6">
                    <c:v>0.0017</c:v>
                  </c:pt>
                  <c:pt idx="7">
                    <c:v>0.0029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0.0017</c:v>
                  </c:pt>
                  <c:pt idx="3">
                    <c:v>0.0021</c:v>
                  </c:pt>
                  <c:pt idx="4">
                    <c:v>0.0026</c:v>
                  </c:pt>
                  <c:pt idx="5">
                    <c:v>0.0011</c:v>
                  </c:pt>
                  <c:pt idx="6">
                    <c:v>0.0017</c:v>
                  </c:pt>
                  <c:pt idx="7">
                    <c:v>0.0029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0.0017</c:v>
                  </c:pt>
                  <c:pt idx="3">
                    <c:v>0.0021</c:v>
                  </c:pt>
                  <c:pt idx="4">
                    <c:v>0.0026</c:v>
                  </c:pt>
                  <c:pt idx="5">
                    <c:v>0.0011</c:v>
                  </c:pt>
                  <c:pt idx="6">
                    <c:v>0.0017</c:v>
                  </c:pt>
                  <c:pt idx="7">
                    <c:v>0.0029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0.0017</c:v>
                  </c:pt>
                  <c:pt idx="3">
                    <c:v>0.0021</c:v>
                  </c:pt>
                  <c:pt idx="4">
                    <c:v>0.0026</c:v>
                  </c:pt>
                  <c:pt idx="5">
                    <c:v>0.0011</c:v>
                  </c:pt>
                  <c:pt idx="6">
                    <c:v>0.0017</c:v>
                  </c:pt>
                  <c:pt idx="7">
                    <c:v>0.0029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5382476"/>
        <c:axId val="27946125"/>
      </c:scatterChart>
      <c:valAx>
        <c:axId val="4538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6125"/>
        <c:crosses val="autoZero"/>
        <c:crossBetween val="midCat"/>
        <c:dispUnits/>
      </c:valAx>
      <c:valAx>
        <c:axId val="27946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824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3375"/>
          <c:w val="0.675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25</v>
      </c>
      <c r="B2" t="s">
        <v>40</v>
      </c>
      <c r="C2" s="3"/>
      <c r="D2" s="3"/>
    </row>
    <row r="3" ht="13.5" thickBot="1"/>
    <row r="4" spans="1:4" ht="14.25" thickBot="1" thickTop="1">
      <c r="A4" s="5" t="s">
        <v>0</v>
      </c>
      <c r="C4" s="8">
        <v>52542.022</v>
      </c>
      <c r="D4" s="9">
        <v>0.321704</v>
      </c>
    </row>
    <row r="6" ht="12.75">
      <c r="A6" s="5" t="s">
        <v>1</v>
      </c>
    </row>
    <row r="7" spans="1:3" ht="12.75">
      <c r="A7" t="s">
        <v>2</v>
      </c>
      <c r="C7">
        <f>+C4</f>
        <v>52542.022</v>
      </c>
    </row>
    <row r="8" spans="1:3" ht="12.75">
      <c r="A8" t="s">
        <v>3</v>
      </c>
      <c r="C8">
        <f>+D4</f>
        <v>0.321704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0.030025182669672856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17</v>
      </c>
      <c r="B12" s="12"/>
      <c r="C12" s="24">
        <f ca="1">SLOPE(INDIRECT($G$11):G992,INDIRECT($F$11):F992)</f>
        <v>2.8751708155635755E-05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42</v>
      </c>
      <c r="E13" s="13">
        <v>1</v>
      </c>
    </row>
    <row r="14" spans="1:5" ht="12.75">
      <c r="A14" s="12"/>
      <c r="B14" s="12"/>
      <c r="C14" s="12"/>
      <c r="D14" s="16" t="s">
        <v>34</v>
      </c>
      <c r="E14" s="17">
        <f ca="1">NOW()+15018.5+$C$9/24</f>
        <v>59901.63083912037</v>
      </c>
    </row>
    <row r="15" spans="1:5" ht="12.75">
      <c r="A15" s="14" t="s">
        <v>18</v>
      </c>
      <c r="B15" s="12"/>
      <c r="C15" s="15">
        <f>(C7+C11)+(C8+C12)*INT(MAX(F21:F3533))</f>
        <v>56074.35590618651</v>
      </c>
      <c r="D15" s="16" t="s">
        <v>43</v>
      </c>
      <c r="E15" s="17">
        <f>ROUND(2*(E14-$C$7)/$C$8,0)/2+E13</f>
        <v>22878</v>
      </c>
    </row>
    <row r="16" spans="1:5" ht="12.75">
      <c r="A16" s="18" t="s">
        <v>4</v>
      </c>
      <c r="B16" s="12"/>
      <c r="C16" s="19">
        <f>+C8+C12</f>
        <v>0.32173275170815563</v>
      </c>
      <c r="D16" s="16" t="s">
        <v>35</v>
      </c>
      <c r="E16" s="26">
        <f>ROUND(2*(E14-$C$15)/$C$16,0)/2+E13</f>
        <v>11897</v>
      </c>
    </row>
    <row r="17" spans="1:5" ht="13.5" thickBot="1">
      <c r="A17" s="16" t="s">
        <v>31</v>
      </c>
      <c r="B17" s="12"/>
      <c r="C17" s="12">
        <f>COUNT(C21:C2191)</f>
        <v>8</v>
      </c>
      <c r="D17" s="16" t="s">
        <v>36</v>
      </c>
      <c r="E17" s="20">
        <f>+$C$15+$C$16*E16-15018.5-$C$9/24</f>
        <v>44883.90628659177</v>
      </c>
    </row>
    <row r="18" spans="1:5" ht="14.25" thickBot="1" thickTop="1">
      <c r="A18" s="18" t="s">
        <v>5</v>
      </c>
      <c r="B18" s="12"/>
      <c r="C18" s="21">
        <f>+C15</f>
        <v>56074.35590618651</v>
      </c>
      <c r="D18" s="22">
        <f>+C16</f>
        <v>0.32173275170815563</v>
      </c>
      <c r="E18" s="23" t="s">
        <v>37</v>
      </c>
    </row>
    <row r="19" spans="1:5" ht="13.5" thickTop="1">
      <c r="A19" s="27" t="s">
        <v>38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30</v>
      </c>
      <c r="I20" s="7" t="s">
        <v>41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52542.022</v>
      </c>
      <c r="D21" s="10" t="s">
        <v>14</v>
      </c>
      <c r="E21">
        <f aca="true" t="shared" si="0" ref="E21:E26">+(C21-C$7)/C$8</f>
        <v>0</v>
      </c>
      <c r="F21">
        <f>ROUND(2*E21,0)/2</f>
        <v>0</v>
      </c>
      <c r="G21">
        <f aca="true" t="shared" si="1" ref="G21:G26">+C21-(C$7+F21*C$8)</f>
        <v>0</v>
      </c>
      <c r="H21">
        <f>+G21</f>
        <v>0</v>
      </c>
      <c r="O21">
        <f aca="true" t="shared" si="2" ref="O21:O26">+C$11+C$12*$F21</f>
        <v>0.030025182669672856</v>
      </c>
      <c r="Q21" s="2">
        <f aca="true" t="shared" si="3" ref="Q21:Q26">+C21-15018.5</f>
        <v>37523.522</v>
      </c>
    </row>
    <row r="22" spans="1:18" ht="12.75">
      <c r="A22" s="5" t="s">
        <v>44</v>
      </c>
      <c r="C22" s="10">
        <v>55345.795</v>
      </c>
      <c r="D22" s="10">
        <v>0.001</v>
      </c>
      <c r="E22">
        <f t="shared" si="0"/>
        <v>8715.381220003484</v>
      </c>
      <c r="F22" s="34">
        <f>ROUND(2*E22,0)/2-1</f>
        <v>8714.5</v>
      </c>
      <c r="G22">
        <f t="shared" si="1"/>
        <v>0.2834920000022976</v>
      </c>
      <c r="I22">
        <f>+G22</f>
        <v>0.2834920000022976</v>
      </c>
      <c r="O22">
        <f t="shared" si="2"/>
        <v>0.28058194339196063</v>
      </c>
      <c r="Q22" s="2">
        <f t="shared" si="3"/>
        <v>40327.295</v>
      </c>
      <c r="R22">
        <f>IF(ABS(C22-C21)&lt;0.00001,1,"")</f>
      </c>
    </row>
    <row r="23" spans="1:17" ht="12.75">
      <c r="A23" s="29" t="s">
        <v>45</v>
      </c>
      <c r="B23" s="30" t="s">
        <v>46</v>
      </c>
      <c r="C23" s="29">
        <v>55670.4192</v>
      </c>
      <c r="D23" s="29">
        <v>0.0017</v>
      </c>
      <c r="E23">
        <f t="shared" si="0"/>
        <v>9724.458508442542</v>
      </c>
      <c r="F23" s="34">
        <f aca="true" t="shared" si="4" ref="F23:F28">ROUND(2*E23,0)/2-1</f>
        <v>9723.5</v>
      </c>
      <c r="G23">
        <f t="shared" si="1"/>
        <v>0.30835600000136765</v>
      </c>
      <c r="H23">
        <f aca="true" t="shared" si="5" ref="H23:H28">+G23</f>
        <v>0.30835600000136765</v>
      </c>
      <c r="O23">
        <f t="shared" si="2"/>
        <v>0.3095924169209971</v>
      </c>
      <c r="Q23" s="2">
        <f t="shared" si="3"/>
        <v>40651.9192</v>
      </c>
    </row>
    <row r="24" spans="1:17" ht="12.75">
      <c r="A24" s="29" t="s">
        <v>45</v>
      </c>
      <c r="B24" s="30" t="s">
        <v>47</v>
      </c>
      <c r="C24" s="29">
        <v>55670.5805</v>
      </c>
      <c r="D24" s="29">
        <v>0.0021</v>
      </c>
      <c r="E24">
        <f t="shared" si="0"/>
        <v>9724.959901027029</v>
      </c>
      <c r="F24" s="34">
        <f t="shared" si="4"/>
        <v>9724</v>
      </c>
      <c r="G24">
        <f t="shared" si="1"/>
        <v>0.30880400000023656</v>
      </c>
      <c r="H24">
        <f t="shared" si="5"/>
        <v>0.30880400000023656</v>
      </c>
      <c r="O24">
        <f t="shared" si="2"/>
        <v>0.3096067927750749</v>
      </c>
      <c r="Q24" s="2">
        <f t="shared" si="3"/>
        <v>40652.0805</v>
      </c>
    </row>
    <row r="25" spans="1:17" ht="12.75">
      <c r="A25" s="29" t="s">
        <v>45</v>
      </c>
      <c r="B25" s="30" t="s">
        <v>47</v>
      </c>
      <c r="C25" s="29">
        <v>55673.4751</v>
      </c>
      <c r="D25" s="29">
        <v>0.0026</v>
      </c>
      <c r="E25">
        <f t="shared" si="0"/>
        <v>9733.957613209677</v>
      </c>
      <c r="F25" s="34">
        <f t="shared" si="4"/>
        <v>9733</v>
      </c>
      <c r="G25">
        <f t="shared" si="1"/>
        <v>0.30806800000573276</v>
      </c>
      <c r="H25">
        <f t="shared" si="5"/>
        <v>0.30806800000573276</v>
      </c>
      <c r="O25">
        <f t="shared" si="2"/>
        <v>0.30986555814847566</v>
      </c>
      <c r="Q25" s="2">
        <f t="shared" si="3"/>
        <v>40654.9751</v>
      </c>
    </row>
    <row r="26" spans="1:17" ht="12.75">
      <c r="A26" s="29" t="s">
        <v>45</v>
      </c>
      <c r="B26" s="30" t="s">
        <v>46</v>
      </c>
      <c r="C26" s="29">
        <v>55705.4877</v>
      </c>
      <c r="D26" s="29">
        <v>0.0011</v>
      </c>
      <c r="E26">
        <f t="shared" si="0"/>
        <v>9833.467100191483</v>
      </c>
      <c r="F26" s="34">
        <f t="shared" si="4"/>
        <v>9832.5</v>
      </c>
      <c r="G26">
        <f t="shared" si="1"/>
        <v>0.31111999999848194</v>
      </c>
      <c r="H26">
        <f t="shared" si="5"/>
        <v>0.31111999999848194</v>
      </c>
      <c r="O26">
        <f t="shared" si="2"/>
        <v>0.3127263531099614</v>
      </c>
      <c r="Q26" s="2">
        <f t="shared" si="3"/>
        <v>40686.9877</v>
      </c>
    </row>
    <row r="27" spans="1:17" ht="12.75">
      <c r="A27" s="31" t="s">
        <v>48</v>
      </c>
      <c r="B27" s="32" t="s">
        <v>47</v>
      </c>
      <c r="C27" s="33">
        <v>56062.4532</v>
      </c>
      <c r="D27" s="33">
        <v>0.0017</v>
      </c>
      <c r="E27">
        <f>+(C27-C$7)/C$8</f>
        <v>10943.075622311213</v>
      </c>
      <c r="F27" s="34">
        <f t="shared" si="4"/>
        <v>10942</v>
      </c>
      <c r="G27">
        <f>+C27-(C$7+F27*C$8)</f>
        <v>0.34603200000856305</v>
      </c>
      <c r="H27">
        <f t="shared" si="5"/>
        <v>0.34603200000856305</v>
      </c>
      <c r="O27">
        <f>+C$11+C$12*$F27</f>
        <v>0.34462637330863927</v>
      </c>
      <c r="Q27" s="2">
        <f>+C27-15018.5</f>
        <v>41043.9532</v>
      </c>
    </row>
    <row r="28" spans="1:17" ht="12.75">
      <c r="A28" s="31" t="s">
        <v>48</v>
      </c>
      <c r="B28" s="32" t="s">
        <v>46</v>
      </c>
      <c r="C28" s="33">
        <v>56074.5179</v>
      </c>
      <c r="D28" s="33">
        <v>0.0029</v>
      </c>
      <c r="E28">
        <f>+(C28-C$7)/C$8</f>
        <v>10980.578109069213</v>
      </c>
      <c r="F28" s="34">
        <f t="shared" si="4"/>
        <v>10979.5</v>
      </c>
      <c r="G28">
        <f>+C28-(C$7+F28*C$8)</f>
        <v>0.34683200000290526</v>
      </c>
      <c r="H28">
        <f t="shared" si="5"/>
        <v>0.34683200000290526</v>
      </c>
      <c r="O28">
        <f>+C$11+C$12*$F28</f>
        <v>0.3457045623644756</v>
      </c>
      <c r="Q28" s="2">
        <f>+C28-15018.5</f>
        <v>41056.0179</v>
      </c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2022-11-18T02:08:24Z</dcterms:modified>
  <cp:category/>
  <cp:version/>
  <cp:contentType/>
  <cp:contentStatus/>
</cp:coreProperties>
</file>