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2CE696C-AA5D-4B16-8FCF-1EFD9C292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3" i="1" l="1"/>
  <c r="F43" i="1" s="1"/>
  <c r="G43" i="1" s="1"/>
  <c r="K43" i="1" s="1"/>
  <c r="Q43" i="1"/>
  <c r="E44" i="1"/>
  <c r="F44" i="1" s="1"/>
  <c r="G44" i="1" s="1"/>
  <c r="K44" i="1" s="1"/>
  <c r="Q44" i="1"/>
  <c r="E45" i="1"/>
  <c r="F45" i="1" s="1"/>
  <c r="G45" i="1" s="1"/>
  <c r="K45" i="1" s="1"/>
  <c r="Q45" i="1"/>
  <c r="E46" i="1"/>
  <c r="F46" i="1"/>
  <c r="G46" i="1" s="1"/>
  <c r="K46" i="1" s="1"/>
  <c r="Q46" i="1"/>
  <c r="E40" i="1"/>
  <c r="F40" i="1" s="1"/>
  <c r="G40" i="1" s="1"/>
  <c r="K40" i="1" s="1"/>
  <c r="Q40" i="1"/>
  <c r="E41" i="1"/>
  <c r="F41" i="1" s="1"/>
  <c r="G41" i="1" s="1"/>
  <c r="K41" i="1" s="1"/>
  <c r="Q41" i="1"/>
  <c r="E30" i="1"/>
  <c r="F30" i="1"/>
  <c r="G30" i="1" s="1"/>
  <c r="K30" i="1" s="1"/>
  <c r="D9" i="1"/>
  <c r="C9" i="1"/>
  <c r="E21" i="1"/>
  <c r="F21" i="1" s="1"/>
  <c r="G21" i="1" s="1"/>
  <c r="K21" i="1" s="1"/>
  <c r="E22" i="1"/>
  <c r="F22" i="1" s="1"/>
  <c r="G22" i="1" s="1"/>
  <c r="K22" i="1" s="1"/>
  <c r="E23" i="1"/>
  <c r="F23" i="1" s="1"/>
  <c r="G23" i="1" s="1"/>
  <c r="K23" i="1" s="1"/>
  <c r="E24" i="1"/>
  <c r="F24" i="1"/>
  <c r="G24" i="1" s="1"/>
  <c r="K24" i="1" s="1"/>
  <c r="E25" i="1"/>
  <c r="F25" i="1" s="1"/>
  <c r="G25" i="1" s="1"/>
  <c r="K25" i="1" s="1"/>
  <c r="E26" i="1"/>
  <c r="F26" i="1"/>
  <c r="G26" i="1" s="1"/>
  <c r="K26" i="1" s="1"/>
  <c r="E27" i="1"/>
  <c r="F27" i="1" s="1"/>
  <c r="G27" i="1" s="1"/>
  <c r="K27" i="1" s="1"/>
  <c r="E28" i="1"/>
  <c r="F28" i="1"/>
  <c r="G28" i="1" s="1"/>
  <c r="K28" i="1" s="1"/>
  <c r="E29" i="1"/>
  <c r="F29" i="1" s="1"/>
  <c r="G29" i="1" s="1"/>
  <c r="K29" i="1" s="1"/>
  <c r="E31" i="1"/>
  <c r="F31" i="1"/>
  <c r="G31" i="1" s="1"/>
  <c r="J31" i="1" s="1"/>
  <c r="E32" i="1"/>
  <c r="F32" i="1" s="1"/>
  <c r="G32" i="1" s="1"/>
  <c r="K32" i="1" s="1"/>
  <c r="E33" i="1"/>
  <c r="F33" i="1"/>
  <c r="G33" i="1" s="1"/>
  <c r="K33" i="1" s="1"/>
  <c r="E34" i="1"/>
  <c r="F34" i="1" s="1"/>
  <c r="G34" i="1" s="1"/>
  <c r="K34" i="1" s="1"/>
  <c r="E35" i="1"/>
  <c r="F35" i="1" s="1"/>
  <c r="G35" i="1" s="1"/>
  <c r="K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K38" i="1" s="1"/>
  <c r="E39" i="1"/>
  <c r="F39" i="1" s="1"/>
  <c r="G39" i="1" s="1"/>
  <c r="K39" i="1" s="1"/>
  <c r="E42" i="1"/>
  <c r="F42" i="1" s="1"/>
  <c r="G42" i="1" s="1"/>
  <c r="K42" i="1" s="1"/>
  <c r="Q42" i="1"/>
  <c r="Q24" i="1"/>
  <c r="Q21" i="1"/>
  <c r="Q30" i="1"/>
  <c r="Q38" i="1"/>
  <c r="Q39" i="1"/>
  <c r="Q33" i="1"/>
  <c r="Q36" i="1"/>
  <c r="Q34" i="1"/>
  <c r="Q35" i="1"/>
  <c r="Q37" i="1"/>
  <c r="Q31" i="1"/>
  <c r="Q32" i="1"/>
  <c r="Q22" i="1"/>
  <c r="Q23" i="1"/>
  <c r="Q26" i="1"/>
  <c r="Q27" i="1"/>
  <c r="Q28" i="1"/>
  <c r="Q29" i="1"/>
  <c r="F16" i="1"/>
  <c r="F17" i="1" s="1"/>
  <c r="C17" i="1"/>
  <c r="Q25" i="1"/>
  <c r="C11" i="1"/>
  <c r="C12" i="1"/>
  <c r="O43" i="1" l="1"/>
  <c r="S43" i="1" s="1"/>
  <c r="O46" i="1"/>
  <c r="S46" i="1" s="1"/>
  <c r="O45" i="1"/>
  <c r="S45" i="1" s="1"/>
  <c r="O44" i="1"/>
  <c r="S44" i="1" s="1"/>
  <c r="O41" i="1"/>
  <c r="S41" i="1" s="1"/>
  <c r="O40" i="1"/>
  <c r="S40" i="1" s="1"/>
  <c r="C16" i="1"/>
  <c r="D18" i="1" s="1"/>
  <c r="C15" i="1"/>
  <c r="O38" i="1"/>
  <c r="S38" i="1" s="1"/>
  <c r="O25" i="1"/>
  <c r="S25" i="1" s="1"/>
  <c r="O31" i="1"/>
  <c r="S31" i="1" s="1"/>
  <c r="O24" i="1"/>
  <c r="S24" i="1" s="1"/>
  <c r="O34" i="1"/>
  <c r="S34" i="1" s="1"/>
  <c r="O37" i="1"/>
  <c r="S37" i="1" s="1"/>
  <c r="O36" i="1"/>
  <c r="S36" i="1" s="1"/>
  <c r="O30" i="1"/>
  <c r="S30" i="1" s="1"/>
  <c r="O26" i="1"/>
  <c r="S26" i="1" s="1"/>
  <c r="O29" i="1"/>
  <c r="S29" i="1" s="1"/>
  <c r="O21" i="1"/>
  <c r="S21" i="1" s="1"/>
  <c r="O23" i="1"/>
  <c r="S23" i="1" s="1"/>
  <c r="O39" i="1"/>
  <c r="S39" i="1" s="1"/>
  <c r="O32" i="1"/>
  <c r="S32" i="1" s="1"/>
  <c r="O27" i="1"/>
  <c r="S27" i="1" s="1"/>
  <c r="O42" i="1"/>
  <c r="S42" i="1" s="1"/>
  <c r="O28" i="1"/>
  <c r="S28" i="1" s="1"/>
  <c r="O33" i="1"/>
  <c r="S33" i="1" s="1"/>
  <c r="O35" i="1"/>
  <c r="S35" i="1" s="1"/>
  <c r="O22" i="1"/>
  <c r="S22" i="1" s="1"/>
  <c r="F18" i="1" l="1"/>
  <c r="F19" i="1" s="1"/>
  <c r="C18" i="1"/>
</calcChain>
</file>

<file path=xl/sharedStrings.xml><?xml version="1.0" encoding="utf-8"?>
<sst xmlns="http://schemas.openxmlformats.org/spreadsheetml/2006/main" count="94" uniqueCount="65">
  <si>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</si>
  <si>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</si>
  <si>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</si>
  <si>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</si>
  <si>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</si>
  <si>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</si>
  <si>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</si>
  <si>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</si>
  <si>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</si>
  <si>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</si>
  <si>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</si>
  <si>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</si>
  <si>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</si>
  <si>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</si>
  <si>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</si>
  <si>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</si>
  <si>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</si>
  <si>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</si>
  <si>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</si>
  <si>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</si>
  <si>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</si>
  <si>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</si>
  <si>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</si>
  <si>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</si>
  <si>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</si>
  <si>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</si>
  <si>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</si>
  <si>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</si>
  <si>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</si>
  <si>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</si>
  <si>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</si>
  <si>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</si>
  <si>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</si>
  <si>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</si>
  <si>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</si>
  <si>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</si>
  <si>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</si>
  <si>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V1167 Her / GSC 0380-0247</t>
  </si>
  <si>
    <t>EW?</t>
  </si>
  <si>
    <t>GCVS 4</t>
  </si>
  <si>
    <t>I</t>
  </si>
  <si>
    <t>IBVS 5898</t>
  </si>
  <si>
    <t>II</t>
  </si>
  <si>
    <t>IBVS 6005</t>
  </si>
  <si>
    <t>diff^2</t>
  </si>
  <si>
    <t>IBVS 6157</t>
  </si>
  <si>
    <t>IBVS 6195</t>
  </si>
  <si>
    <t>IBVS 6196</t>
  </si>
  <si>
    <t>OEJV 0179</t>
  </si>
  <si>
    <t>pg</t>
  </si>
  <si>
    <t>vis</t>
  </si>
  <si>
    <t>PE</t>
  </si>
  <si>
    <t>CCD</t>
  </si>
  <si>
    <t>Rucinski 13</t>
  </si>
  <si>
    <t>IBVS 5777</t>
  </si>
  <si>
    <t>IBVS 6092</t>
  </si>
  <si>
    <t>BAD?</t>
  </si>
  <si>
    <t>RHN 2021</t>
  </si>
  <si>
    <t>IBVS 6262</t>
  </si>
  <si>
    <t>Nelson</t>
  </si>
  <si>
    <t>&lt;&lt;checked by ToMcat 2019-07-14, 2021-05-23</t>
  </si>
  <si>
    <t>IBVS, 63, 6262</t>
  </si>
  <si>
    <t>JAVSO, 48, 256</t>
  </si>
  <si>
    <t>JBAV, 79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</si>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</sst>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50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15" fillId="0" borderId="0"/>
    <xf numFmtId="0" fontId="15" fillId="0" borderId="0"/>
    <xf numFmtId="0" fontId="16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5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3" fillId="0" borderId="0" xfId="41" applyFont="1" applyAlignment="1">
      <alignment vertical="center" wrapText="1"/>
    </xf>
    <xf numFmtId="0" fontId="13" fillId="0" borderId="0" xfId="41" applyFont="1" applyAlignment="1">
      <alignment horizontal="center" vertical="center" wrapText="1"/>
    </xf>
    <xf numFmtId="0" fontId="13" fillId="0" borderId="0" xfId="41" applyFont="1" applyAlignment="1">
      <alignment horizontal="left" vertical="center" wrapText="1"/>
    </xf>
    <xf numFmtId="0" fontId="13" fillId="0" borderId="0" xfId="42" applyFont="1" applyAlignment="1">
      <alignment vertical="center"/>
    </xf>
    <xf numFmtId="0" fontId="13" fillId="0" borderId="0" xfId="42" applyFont="1" applyAlignment="1">
      <alignment horizontal="center" vertical="center"/>
    </xf>
    <xf numFmtId="0" fontId="13" fillId="0" borderId="0" xfId="42" applyFont="1" applyAlignment="1">
      <alignment horizontal="left" vertical="center"/>
    </xf>
    <xf numFmtId="0" fontId="13" fillId="0" borderId="5" xfId="42" applyFont="1" applyBorder="1" applyAlignment="1">
      <alignment vertical="center"/>
    </xf>
    <xf numFmtId="0" fontId="32" fillId="0" borderId="0" xfId="43" applyFont="1" applyAlignment="1">
      <alignment horizontal="left" vertical="center"/>
    </xf>
    <xf numFmtId="0" fontId="32" fillId="0" borderId="0" xfId="43" applyFont="1" applyAlignment="1">
      <alignment horizontal="left" vertical="center" wrapText="1"/>
    </xf>
    <xf numFmtId="0" fontId="30" fillId="0" borderId="0" xfId="42" applyFont="1" applyAlignment="1">
      <alignment vertical="center"/>
    </xf>
    <xf numFmtId="43" fontId="37" fillId="0" borderId="0" xfId="49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166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65" fontId="37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165" fontId="37" fillId="0" borderId="0" xfId="0" applyNumberFormat="1" applyFont="1" applyAlignment="1" applyProtection="1">
      <alignment horizontal="left" vertical="center" wrapText="1"/>
      <protection locked="0"/>
    </xf>
    <xf numFmtId="0" fontId="32" fillId="0" borderId="0" xfId="43" applyFont="1" applyAlignment="1">
      <alignment horizontal="center" vertical="center" wrapText="1"/>
    </xf>
    <xf numFmtId="43" fontId="37" fillId="0" borderId="0" xfId="49" applyFont="1" applyBorder="1" applyAlignment="1">
      <alignment horizontal="center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V1167 Her - O-C Diagr.</a:t>
            </a:r>
          </a:p>
        </c:rich>
      </c:tx>
      <c:layout>
        <c:manualLayout>
          <c:xMode val="edge"/>
          <c:yMode val="edge"/>
          <c:x val="0.3699248120300752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769252958613219"/>
          <c:w val="0.81052631578947365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83-41B9-A528-7D6B06EB0A2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83-41B9-A528-7D6B06EB0A2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  <c:pt idx="10">
                  <c:v>3.1654999984311871E-3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83-41B9-A528-7D6B06EB0A2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0">
                  <c:v>0</c:v>
                </c:pt>
                <c:pt idx="1">
                  <c:v>-1.1171599981025793E-3</c:v>
                </c:pt>
                <c:pt idx="2">
                  <c:v>1.1435799970058724E-3</c:v>
                </c:pt>
                <c:pt idx="3">
                  <c:v>-1.9312400036142208E-3</c:v>
                </c:pt>
                <c:pt idx="4">
                  <c:v>5.2601399947889149E-3</c:v>
                </c:pt>
                <c:pt idx="5">
                  <c:v>-2.4399600006290711E-3</c:v>
                </c:pt>
                <c:pt idx="6">
                  <c:v>-1.0147800057893619E-3</c:v>
                </c:pt>
                <c:pt idx="7">
                  <c:v>-2.5896000006468967E-3</c:v>
                </c:pt>
                <c:pt idx="8">
                  <c:v>-1.528859997051768E-3</c:v>
                </c:pt>
                <c:pt idx="9">
                  <c:v>-1.1851264294818975E-2</c:v>
                </c:pt>
                <c:pt idx="11">
                  <c:v>5.2926799980923533E-3</c:v>
                </c:pt>
                <c:pt idx="12">
                  <c:v>5.2926799980923533E-3</c:v>
                </c:pt>
                <c:pt idx="13">
                  <c:v>7.0092199966893531E-3</c:v>
                </c:pt>
                <c:pt idx="14">
                  <c:v>6.1235999964992516E-3</c:v>
                </c:pt>
                <c:pt idx="15">
                  <c:v>7.0613399948342703E-3</c:v>
                </c:pt>
                <c:pt idx="16">
                  <c:v>7.1208999943337403E-3</c:v>
                </c:pt>
                <c:pt idx="17">
                  <c:v>7.3281999939354137E-3</c:v>
                </c:pt>
                <c:pt idx="18">
                  <c:v>6.3442800019402057E-3</c:v>
                </c:pt>
                <c:pt idx="19">
                  <c:v>6.3442800019402057E-3</c:v>
                </c:pt>
                <c:pt idx="20">
                  <c:v>-5.1621800012071617E-3</c:v>
                </c:pt>
                <c:pt idx="21">
                  <c:v>-1.5670040003897157E-2</c:v>
                </c:pt>
                <c:pt idx="22">
                  <c:v>-3.4020000020973384E-3</c:v>
                </c:pt>
                <c:pt idx="23">
                  <c:v>-2.0791680086404085E-2</c:v>
                </c:pt>
                <c:pt idx="24">
                  <c:v>-1.9852099932904821E-2</c:v>
                </c:pt>
                <c:pt idx="25">
                  <c:v>-1.849135996599216E-2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83-41B9-A528-7D6B06EB0A2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83-41B9-A528-7D6B06EB0A2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883-41B9-A528-7D6B06EB0A2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1E-4</c:v>
                  </c:pt>
                  <c:pt idx="1">
                    <c:v>1E-4</c:v>
                  </c:pt>
                  <c:pt idx="2">
                    <c:v>1E-4</c:v>
                  </c:pt>
                  <c:pt idx="3">
                    <c:v>0</c:v>
                  </c:pt>
                  <c:pt idx="4">
                    <c:v>0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5.4999999999999997E-3</c:v>
                  </c:pt>
                  <c:pt idx="11">
                    <c:v>4.0000000000000002E-4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4.0000000000000002E-4</c:v>
                  </c:pt>
                  <c:pt idx="15">
                    <c:v>1.1999999999999999E-3</c:v>
                  </c:pt>
                  <c:pt idx="16">
                    <c:v>1E-4</c:v>
                  </c:pt>
                  <c:pt idx="17">
                    <c:v>1.1000000000000001E-3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8.0000000000000004E-4</c:v>
                  </c:pt>
                  <c:pt idx="24">
                    <c:v>2E-3</c:v>
                  </c:pt>
                  <c:pt idx="25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883-41B9-A528-7D6B06EB0A2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3.9865694377070483E-3</c:v>
                </c:pt>
                <c:pt idx="1">
                  <c:v>3.9435905550632474E-3</c:v>
                </c:pt>
                <c:pt idx="2">
                  <c:v>3.9433316461316582E-3</c:v>
                </c:pt>
                <c:pt idx="3">
                  <c:v>3.9415192836105336E-3</c:v>
                </c:pt>
                <c:pt idx="4">
                  <c:v>2.4820496362424217E-3</c:v>
                </c:pt>
                <c:pt idx="5">
                  <c:v>1.1525522725320697E-3</c:v>
                </c:pt>
                <c:pt idx="6">
                  <c:v>1.1507399100109455E-3</c:v>
                </c:pt>
                <c:pt idx="7">
                  <c:v>1.1489275474898214E-3</c:v>
                </c:pt>
                <c:pt idx="8">
                  <c:v>1.1486686385582322E-3</c:v>
                </c:pt>
                <c:pt idx="9">
                  <c:v>-2.4011887048603839E-4</c:v>
                </c:pt>
                <c:pt idx="10">
                  <c:v>-1.5993907613291447E-3</c:v>
                </c:pt>
                <c:pt idx="11">
                  <c:v>-2.1966936665053435E-3</c:v>
                </c:pt>
                <c:pt idx="12">
                  <c:v>-2.1966936665053435E-3</c:v>
                </c:pt>
                <c:pt idx="13">
                  <c:v>-2.2409670938070905E-3</c:v>
                </c:pt>
                <c:pt idx="14">
                  <c:v>-2.2634921708553479E-3</c:v>
                </c:pt>
                <c:pt idx="15">
                  <c:v>-2.2766965263663948E-3</c:v>
                </c:pt>
                <c:pt idx="16">
                  <c:v>-2.3010339659357767E-3</c:v>
                </c:pt>
                <c:pt idx="17">
                  <c:v>-2.9858480899891127E-3</c:v>
                </c:pt>
                <c:pt idx="18">
                  <c:v>-3.579267361191474E-3</c:v>
                </c:pt>
                <c:pt idx="19">
                  <c:v>-3.579267361191474E-3</c:v>
                </c:pt>
                <c:pt idx="20">
                  <c:v>-5.0604853588130765E-3</c:v>
                </c:pt>
                <c:pt idx="21">
                  <c:v>-5.7364965791923805E-3</c:v>
                </c:pt>
                <c:pt idx="22">
                  <c:v>-5.7742972832043986E-3</c:v>
                </c:pt>
                <c:pt idx="23">
                  <c:v>-6.3097209537307884E-3</c:v>
                </c:pt>
                <c:pt idx="24">
                  <c:v>-6.456522317941844E-3</c:v>
                </c:pt>
                <c:pt idx="25">
                  <c:v>-6.4567812268734332E-3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883-41B9-A528-7D6B06EB0A2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83</c:v>
                </c:pt>
                <c:pt idx="2">
                  <c:v>83.5</c:v>
                </c:pt>
                <c:pt idx="3">
                  <c:v>87</c:v>
                </c:pt>
                <c:pt idx="4">
                  <c:v>2905.5</c:v>
                </c:pt>
                <c:pt idx="5">
                  <c:v>5473</c:v>
                </c:pt>
                <c:pt idx="6">
                  <c:v>5476.5</c:v>
                </c:pt>
                <c:pt idx="7">
                  <c:v>5480</c:v>
                </c:pt>
                <c:pt idx="8">
                  <c:v>5480.5</c:v>
                </c:pt>
                <c:pt idx="9">
                  <c:v>8162.5</c:v>
                </c:pt>
                <c:pt idx="10">
                  <c:v>10787.5</c:v>
                </c:pt>
                <c:pt idx="11">
                  <c:v>11941</c:v>
                </c:pt>
                <c:pt idx="12">
                  <c:v>11941</c:v>
                </c:pt>
                <c:pt idx="13">
                  <c:v>12026.5</c:v>
                </c:pt>
                <c:pt idx="14">
                  <c:v>12070</c:v>
                </c:pt>
                <c:pt idx="15">
                  <c:v>12095.5</c:v>
                </c:pt>
                <c:pt idx="16">
                  <c:v>12142.5</c:v>
                </c:pt>
                <c:pt idx="17">
                  <c:v>13465</c:v>
                </c:pt>
                <c:pt idx="18">
                  <c:v>14611</c:v>
                </c:pt>
                <c:pt idx="19">
                  <c:v>14611</c:v>
                </c:pt>
                <c:pt idx="20">
                  <c:v>17471.5</c:v>
                </c:pt>
                <c:pt idx="21">
                  <c:v>18777</c:v>
                </c:pt>
                <c:pt idx="22">
                  <c:v>18850</c:v>
                </c:pt>
                <c:pt idx="23">
                  <c:v>19884</c:v>
                </c:pt>
                <c:pt idx="24">
                  <c:v>20167.5</c:v>
                </c:pt>
                <c:pt idx="25">
                  <c:v>20168</c:v>
                </c:pt>
              </c:numCache>
            </c:numRef>
          </c:xVal>
          <c:yVal>
            <c:numRef>
              <c:f>Active!$U$21:$U$997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83-41B9-A528-7D6B06EB0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85896"/>
        <c:axId val="1"/>
      </c:scatterChart>
      <c:valAx>
        <c:axId val="942185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1858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99248120300752"/>
          <c:y val="0.92000129214617399"/>
          <c:w val="0.75338345864661649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18</xdr:row>
      <xdr:rowOff>9525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4655F02A-8DBE-7793-4F8C-82C60080B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8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2" sqref="F12"/>
    </sheetView>
  </sheetViews>
  <sheetFormatPr defaultColWidth="10.28515625" defaultRowHeight="12.75" x14ac:dyDescent="0.2"/>
  <cols>
    <col min="1" max="1" width="14.42578125" customWidth="1"/>
    <col min="2" max="2" width="6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37</v>
      </c>
    </row>
    <row r="2" spans="1:6" s="15" customFormat="1" ht="12.95" customHeight="1" x14ac:dyDescent="0.2">
      <c r="A2" s="15" t="s">
        <v>24</v>
      </c>
      <c r="B2" s="3" t="s">
        <v>38</v>
      </c>
      <c r="D2" s="16"/>
    </row>
    <row r="3" spans="1:6" s="15" customFormat="1" ht="12.95" customHeight="1" thickBot="1" x14ac:dyDescent="0.25"/>
    <row r="4" spans="1:6" s="15" customFormat="1" ht="12.95" customHeight="1" thickTop="1" thickBot="1" x14ac:dyDescent="0.25">
      <c r="A4" s="17" t="s">
        <v>1</v>
      </c>
      <c r="C4" s="18">
        <v>54988.693299999999</v>
      </c>
      <c r="D4" s="19">
        <v>0.27528200000000003</v>
      </c>
    </row>
    <row r="5" spans="1:6" s="15" customFormat="1" ht="12.95" customHeight="1" thickTop="1" x14ac:dyDescent="0.2">
      <c r="A5" s="20" t="s">
        <v>28</v>
      </c>
      <c r="C5" s="21">
        <v>-9.5</v>
      </c>
      <c r="D5" s="15" t="s">
        <v>29</v>
      </c>
    </row>
    <row r="6" spans="1:6" s="15" customFormat="1" ht="12.95" customHeight="1" x14ac:dyDescent="0.2">
      <c r="A6" s="17" t="s">
        <v>2</v>
      </c>
    </row>
    <row r="7" spans="1:6" s="15" customFormat="1" ht="12.95" customHeight="1" x14ac:dyDescent="0.2">
      <c r="A7" s="15" t="s">
        <v>3</v>
      </c>
      <c r="C7" s="15">
        <v>54188.866300000002</v>
      </c>
      <c r="D7" s="4" t="s">
        <v>36</v>
      </c>
    </row>
    <row r="8" spans="1:6" s="15" customFormat="1" ht="12.95" customHeight="1" x14ac:dyDescent="0.2">
      <c r="A8" s="15" t="s">
        <v>4</v>
      </c>
      <c r="C8" s="15">
        <v>0.27527852000000003</v>
      </c>
      <c r="D8" s="4" t="s">
        <v>36</v>
      </c>
      <c r="E8" s="22" t="s">
        <v>60</v>
      </c>
    </row>
    <row r="9" spans="1:6" s="15" customFormat="1" ht="12.95" customHeight="1" x14ac:dyDescent="0.2">
      <c r="A9" s="23" t="s">
        <v>32</v>
      </c>
      <c r="B9" s="24">
        <v>21</v>
      </c>
      <c r="C9" s="25" t="str">
        <f>"F"&amp;B9</f>
        <v>F21</v>
      </c>
      <c r="D9" s="26" t="str">
        <f>"G"&amp;B9</f>
        <v>G21</v>
      </c>
      <c r="E9" s="22"/>
    </row>
    <row r="10" spans="1:6" s="15" customFormat="1" ht="12.95" customHeight="1" thickBot="1" x14ac:dyDescent="0.25">
      <c r="C10" s="27" t="s">
        <v>20</v>
      </c>
      <c r="D10" s="27" t="s">
        <v>21</v>
      </c>
    </row>
    <row r="11" spans="1:6" s="15" customFormat="1" ht="12.95" customHeight="1" x14ac:dyDescent="0.2">
      <c r="A11" s="15" t="s">
        <v>16</v>
      </c>
      <c r="C11" s="26">
        <f ca="1">INTERCEPT(INDIRECT($D$9):G990,INDIRECT($C$9):F990)</f>
        <v>3.9865694377070483E-3</v>
      </c>
      <c r="D11" s="16"/>
    </row>
    <row r="12" spans="1:6" s="15" customFormat="1" ht="12.95" customHeight="1" x14ac:dyDescent="0.2">
      <c r="A12" s="15" t="s">
        <v>17</v>
      </c>
      <c r="C12" s="26">
        <f ca="1">SLOPE(INDIRECT($D$9):G990,INDIRECT($C$9):F990)</f>
        <v>-5.178178631783261E-7</v>
      </c>
      <c r="D12" s="16"/>
    </row>
    <row r="13" spans="1:6" s="15" customFormat="1" ht="12.95" customHeight="1" x14ac:dyDescent="0.2">
      <c r="A13" s="15" t="s">
        <v>19</v>
      </c>
      <c r="C13" s="16" t="s">
        <v>14</v>
      </c>
    </row>
    <row r="14" spans="1:6" s="15" customFormat="1" ht="12.95" customHeight="1" x14ac:dyDescent="0.2"/>
    <row r="15" spans="1:6" s="15" customFormat="1" ht="12.95" customHeight="1" x14ac:dyDescent="0.2">
      <c r="A15" s="28" t="s">
        <v>18</v>
      </c>
      <c r="C15" s="29">
        <f ca="1">(C7+C11)+(C8+C12)*INT(MAX(F21:F3531))</f>
        <v>59740.677034578774</v>
      </c>
      <c r="E15" s="30" t="s">
        <v>33</v>
      </c>
      <c r="F15" s="21">
        <v>1</v>
      </c>
    </row>
    <row r="16" spans="1:6" s="15" customFormat="1" ht="12.95" customHeight="1" x14ac:dyDescent="0.2">
      <c r="A16" s="17" t="s">
        <v>5</v>
      </c>
      <c r="C16" s="31">
        <f ca="1">+C8+C12</f>
        <v>0.27527800218213683</v>
      </c>
      <c r="E16" s="30" t="s">
        <v>30</v>
      </c>
      <c r="F16" s="32">
        <f ca="1">NOW()+15018.5+$C$5/24</f>
        <v>60312.81029050926</v>
      </c>
    </row>
    <row r="17" spans="1:21" s="15" customFormat="1" ht="12.95" customHeight="1" thickBot="1" x14ac:dyDescent="0.25">
      <c r="A17" s="30" t="s">
        <v>27</v>
      </c>
      <c r="C17" s="15">
        <f>COUNT(C21:C2189)</f>
        <v>26</v>
      </c>
      <c r="E17" s="30" t="s">
        <v>34</v>
      </c>
      <c r="F17" s="32">
        <f ca="1">ROUND(2*(F16-$C$7)/$C$8,0)/2+F15</f>
        <v>22247.5</v>
      </c>
    </row>
    <row r="18" spans="1:21" s="15" customFormat="1" ht="12.95" customHeight="1" thickTop="1" thickBot="1" x14ac:dyDescent="0.25">
      <c r="A18" s="17" t="s">
        <v>6</v>
      </c>
      <c r="C18" s="33">
        <f ca="1">+C15</f>
        <v>59740.677034578774</v>
      </c>
      <c r="D18" s="34">
        <f ca="1">+C16</f>
        <v>0.27527800218213683</v>
      </c>
      <c r="E18" s="30" t="s">
        <v>35</v>
      </c>
      <c r="F18" s="26">
        <f ca="1">ROUND(2*(F16-$C$15)/$C$16,0)/2+F15</f>
        <v>2079.5</v>
      </c>
    </row>
    <row r="19" spans="1:21" s="15" customFormat="1" ht="12.95" customHeight="1" thickTop="1" x14ac:dyDescent="0.2">
      <c r="E19" s="30" t="s">
        <v>31</v>
      </c>
      <c r="F19" s="35">
        <f ca="1">+$C$15+$C$16*F18-15018.5-$C$5/24</f>
        <v>45295.013473449864</v>
      </c>
    </row>
    <row r="20" spans="1:21" s="15" customFormat="1" ht="12.95" customHeight="1" thickBot="1" x14ac:dyDescent="0.25">
      <c r="A20" s="27" t="s">
        <v>7</v>
      </c>
      <c r="B20" s="27" t="s">
        <v>8</v>
      </c>
      <c r="C20" s="27" t="s">
        <v>9</v>
      </c>
      <c r="D20" s="27" t="s">
        <v>13</v>
      </c>
      <c r="E20" s="27" t="s">
        <v>10</v>
      </c>
      <c r="F20" s="27" t="s">
        <v>11</v>
      </c>
      <c r="G20" s="27" t="s">
        <v>12</v>
      </c>
      <c r="H20" s="36" t="s">
        <v>49</v>
      </c>
      <c r="I20" s="36" t="s">
        <v>50</v>
      </c>
      <c r="J20" s="36" t="s">
        <v>51</v>
      </c>
      <c r="K20" s="36" t="s">
        <v>52</v>
      </c>
      <c r="L20" s="36" t="s">
        <v>59</v>
      </c>
      <c r="M20" s="36" t="s">
        <v>25</v>
      </c>
      <c r="N20" s="36" t="s">
        <v>26</v>
      </c>
      <c r="O20" s="36" t="s">
        <v>23</v>
      </c>
      <c r="P20" s="37" t="s">
        <v>22</v>
      </c>
      <c r="Q20" s="27" t="s">
        <v>15</v>
      </c>
      <c r="S20" s="37" t="s">
        <v>44</v>
      </c>
      <c r="U20" s="38" t="s">
        <v>56</v>
      </c>
    </row>
    <row r="21" spans="1:21" s="15" customFormat="1" ht="12.95" customHeight="1" x14ac:dyDescent="0.2">
      <c r="A21" s="5" t="s">
        <v>54</v>
      </c>
      <c r="B21" s="6" t="s">
        <v>40</v>
      </c>
      <c r="C21" s="7">
        <v>54188.866300000002</v>
      </c>
      <c r="D21" s="5">
        <v>1E-4</v>
      </c>
      <c r="E21" s="15">
        <f t="shared" ref="E21:E46" si="0">+(C21-C$7)/C$8</f>
        <v>0</v>
      </c>
      <c r="F21" s="15">
        <f t="shared" ref="F21:F46" si="1">ROUND(2*E21,0)/2</f>
        <v>0</v>
      </c>
      <c r="G21" s="15">
        <f t="shared" ref="G21:G46" si="2">+C21-(C$7+F21*C$8)</f>
        <v>0</v>
      </c>
      <c r="K21" s="15">
        <f t="shared" ref="K21:K30" si="3">+G21</f>
        <v>0</v>
      </c>
      <c r="O21" s="15">
        <f t="shared" ref="O21:O46" ca="1" si="4">+C$11+C$12*$F21</f>
        <v>3.9865694377070483E-3</v>
      </c>
      <c r="Q21" s="39">
        <f t="shared" ref="Q21:Q46" si="5">+C21-15018.5</f>
        <v>39170.366300000002</v>
      </c>
      <c r="S21" s="15">
        <f ca="1">(O21-H21)^2</f>
        <v>1.5892735881659892E-5</v>
      </c>
    </row>
    <row r="22" spans="1:21" s="15" customFormat="1" ht="12.95" customHeight="1" x14ac:dyDescent="0.2">
      <c r="A22" s="15" t="s">
        <v>41</v>
      </c>
      <c r="B22" s="16" t="s">
        <v>42</v>
      </c>
      <c r="C22" s="40">
        <v>54211.713300000003</v>
      </c>
      <c r="D22" s="40">
        <v>1E-4</v>
      </c>
      <c r="E22" s="15">
        <f t="shared" si="0"/>
        <v>82.995941710241581</v>
      </c>
      <c r="F22" s="15">
        <f t="shared" si="1"/>
        <v>83</v>
      </c>
      <c r="G22" s="15">
        <f t="shared" si="2"/>
        <v>-1.1171599981025793E-3</v>
      </c>
      <c r="K22" s="15">
        <f t="shared" si="3"/>
        <v>-1.1171599981025793E-3</v>
      </c>
      <c r="O22" s="15">
        <f t="shared" ca="1" si="4"/>
        <v>3.9435905550632474E-3</v>
      </c>
      <c r="Q22" s="39">
        <f t="shared" si="5"/>
        <v>39193.213300000003</v>
      </c>
      <c r="S22" s="15">
        <f ca="1">(O22-K22)^2</f>
        <v>2.5611196161368222E-5</v>
      </c>
    </row>
    <row r="23" spans="1:21" s="15" customFormat="1" ht="12.95" customHeight="1" x14ac:dyDescent="0.2">
      <c r="A23" s="15" t="s">
        <v>41</v>
      </c>
      <c r="B23" s="16" t="s">
        <v>40</v>
      </c>
      <c r="C23" s="40">
        <v>54211.853199999998</v>
      </c>
      <c r="D23" s="40">
        <v>1E-4</v>
      </c>
      <c r="E23" s="15">
        <f t="shared" si="0"/>
        <v>83.504154265273726</v>
      </c>
      <c r="F23" s="15">
        <f t="shared" si="1"/>
        <v>83.5</v>
      </c>
      <c r="G23" s="15">
        <f t="shared" si="2"/>
        <v>1.1435799970058724E-3</v>
      </c>
      <c r="K23" s="15">
        <f t="shared" si="3"/>
        <v>1.1435799970058724E-3</v>
      </c>
      <c r="O23" s="15">
        <f t="shared" ca="1" si="4"/>
        <v>3.9433316461316582E-3</v>
      </c>
      <c r="Q23" s="39">
        <f t="shared" si="5"/>
        <v>39193.353199999998</v>
      </c>
      <c r="S23" s="15">
        <f t="shared" ref="S23:S46" ca="1" si="6">(O23-H23)^2</f>
        <v>1.5549864471383413E-5</v>
      </c>
    </row>
    <row r="24" spans="1:21" s="15" customFormat="1" ht="12.95" customHeight="1" x14ac:dyDescent="0.2">
      <c r="A24" s="9" t="s">
        <v>53</v>
      </c>
      <c r="B24" s="16"/>
      <c r="C24" s="40">
        <v>54212.813600000001</v>
      </c>
      <c r="D24" s="40" t="s">
        <v>14</v>
      </c>
      <c r="E24" s="15">
        <f t="shared" si="0"/>
        <v>86.992984414475245</v>
      </c>
      <c r="F24" s="15">
        <f t="shared" si="1"/>
        <v>87</v>
      </c>
      <c r="G24" s="15">
        <f t="shared" si="2"/>
        <v>-1.9312400036142208E-3</v>
      </c>
      <c r="K24" s="15">
        <f t="shared" si="3"/>
        <v>-1.9312400036142208E-3</v>
      </c>
      <c r="O24" s="15">
        <f t="shared" ca="1" si="4"/>
        <v>3.9415192836105336E-3</v>
      </c>
      <c r="Q24" s="39">
        <f t="shared" si="5"/>
        <v>39194.313600000001</v>
      </c>
      <c r="S24" s="15">
        <f t="shared" ca="1" si="6"/>
        <v>1.5535574263073695E-5</v>
      </c>
    </row>
    <row r="25" spans="1:21" s="15" customFormat="1" ht="12.95" customHeight="1" x14ac:dyDescent="0.2">
      <c r="A25" s="15" t="s">
        <v>39</v>
      </c>
      <c r="B25" s="16"/>
      <c r="C25" s="40">
        <v>54988.693299999999</v>
      </c>
      <c r="D25" s="40" t="s">
        <v>14</v>
      </c>
      <c r="E25" s="15">
        <f t="shared" si="0"/>
        <v>2905.5191084287922</v>
      </c>
      <c r="F25" s="15">
        <f t="shared" si="1"/>
        <v>2905.5</v>
      </c>
      <c r="G25" s="15">
        <f t="shared" si="2"/>
        <v>5.2601399947889149E-3</v>
      </c>
      <c r="K25" s="15">
        <f t="shared" si="3"/>
        <v>5.2601399947889149E-3</v>
      </c>
      <c r="O25" s="15">
        <f t="shared" ca="1" si="4"/>
        <v>2.4820496362424217E-3</v>
      </c>
      <c r="Q25" s="39">
        <f t="shared" si="5"/>
        <v>39970.193299999999</v>
      </c>
      <c r="S25" s="15">
        <f t="shared" ca="1" si="6"/>
        <v>6.1605703967711376E-6</v>
      </c>
    </row>
    <row r="26" spans="1:21" s="15" customFormat="1" ht="12.95" customHeight="1" x14ac:dyDescent="0.2">
      <c r="A26" s="15" t="s">
        <v>43</v>
      </c>
      <c r="B26" s="16" t="s">
        <v>42</v>
      </c>
      <c r="C26" s="40">
        <v>55695.463199999998</v>
      </c>
      <c r="D26" s="40">
        <v>2.0000000000000001E-4</v>
      </c>
      <c r="E26" s="15">
        <f t="shared" si="0"/>
        <v>5472.9911363952288</v>
      </c>
      <c r="F26" s="15">
        <f t="shared" si="1"/>
        <v>5473</v>
      </c>
      <c r="G26" s="15">
        <f t="shared" si="2"/>
        <v>-2.4399600006290711E-3</v>
      </c>
      <c r="K26" s="15">
        <f t="shared" si="3"/>
        <v>-2.4399600006290711E-3</v>
      </c>
      <c r="O26" s="15">
        <f t="shared" ca="1" si="4"/>
        <v>1.1525522725320697E-3</v>
      </c>
      <c r="Q26" s="39">
        <f t="shared" si="5"/>
        <v>40676.963199999998</v>
      </c>
      <c r="S26" s="15">
        <f t="shared" ca="1" si="6"/>
        <v>1.3283767409188382E-6</v>
      </c>
    </row>
    <row r="27" spans="1:21" s="15" customFormat="1" ht="12.95" customHeight="1" x14ac:dyDescent="0.2">
      <c r="A27" s="15" t="s">
        <v>43</v>
      </c>
      <c r="B27" s="16" t="s">
        <v>40</v>
      </c>
      <c r="C27" s="40">
        <v>55696.428099999997</v>
      </c>
      <c r="D27" s="40">
        <v>2.0000000000000001E-4</v>
      </c>
      <c r="E27" s="15">
        <f t="shared" si="0"/>
        <v>5476.4963136244551</v>
      </c>
      <c r="F27" s="15">
        <f t="shared" si="1"/>
        <v>5476.5</v>
      </c>
      <c r="G27" s="15">
        <f t="shared" si="2"/>
        <v>-1.0147800057893619E-3</v>
      </c>
      <c r="K27" s="15">
        <f t="shared" si="3"/>
        <v>-1.0147800057893619E-3</v>
      </c>
      <c r="O27" s="15">
        <f t="shared" ca="1" si="4"/>
        <v>1.1507399100109455E-3</v>
      </c>
      <c r="Q27" s="39">
        <f t="shared" si="5"/>
        <v>40677.928099999997</v>
      </c>
      <c r="S27" s="15">
        <f t="shared" ca="1" si="6"/>
        <v>1.3242023404919991E-6</v>
      </c>
    </row>
    <row r="28" spans="1:21" s="15" customFormat="1" ht="12.95" customHeight="1" x14ac:dyDescent="0.2">
      <c r="A28" s="15" t="s">
        <v>43</v>
      </c>
      <c r="B28" s="16" t="s">
        <v>42</v>
      </c>
      <c r="C28" s="40">
        <v>55697.39</v>
      </c>
      <c r="D28" s="40">
        <v>2.0000000000000001E-4</v>
      </c>
      <c r="E28" s="15">
        <f t="shared" si="0"/>
        <v>5479.9905928003309</v>
      </c>
      <c r="F28" s="15">
        <f t="shared" si="1"/>
        <v>5480</v>
      </c>
      <c r="G28" s="15">
        <f t="shared" si="2"/>
        <v>-2.5896000006468967E-3</v>
      </c>
      <c r="K28" s="15">
        <f t="shared" si="3"/>
        <v>-2.5896000006468967E-3</v>
      </c>
      <c r="O28" s="15">
        <f t="shared" ca="1" si="4"/>
        <v>1.1489275474898214E-3</v>
      </c>
      <c r="Q28" s="39">
        <f t="shared" si="5"/>
        <v>40678.89</v>
      </c>
      <c r="S28" s="15">
        <f t="shared" ca="1" si="6"/>
        <v>1.3200345093809757E-6</v>
      </c>
    </row>
    <row r="29" spans="1:21" s="15" customFormat="1" ht="12.95" customHeight="1" x14ac:dyDescent="0.2">
      <c r="A29" s="15" t="s">
        <v>43</v>
      </c>
      <c r="B29" s="16" t="s">
        <v>40</v>
      </c>
      <c r="C29" s="40">
        <v>55697.528700000003</v>
      </c>
      <c r="D29" s="40">
        <v>2.0000000000000001E-4</v>
      </c>
      <c r="E29" s="15">
        <f t="shared" si="0"/>
        <v>5480.4944461340501</v>
      </c>
      <c r="F29" s="15">
        <f t="shared" si="1"/>
        <v>5480.5</v>
      </c>
      <c r="G29" s="15">
        <f t="shared" si="2"/>
        <v>-1.528859997051768E-3</v>
      </c>
      <c r="K29" s="15">
        <f t="shared" si="3"/>
        <v>-1.528859997051768E-3</v>
      </c>
      <c r="O29" s="15">
        <f t="shared" ca="1" si="4"/>
        <v>1.1486686385582322E-3</v>
      </c>
      <c r="Q29" s="39">
        <f t="shared" si="5"/>
        <v>40679.028700000003</v>
      </c>
      <c r="S29" s="15">
        <f t="shared" ca="1" si="6"/>
        <v>1.3194396412072225E-6</v>
      </c>
    </row>
    <row r="30" spans="1:21" s="15" customFormat="1" ht="12.95" customHeight="1" x14ac:dyDescent="0.2">
      <c r="A30" s="8" t="s">
        <v>55</v>
      </c>
      <c r="B30" s="16"/>
      <c r="C30" s="41">
        <v>56435.815368235708</v>
      </c>
      <c r="D30" s="42">
        <v>5.9999999999999995E-4</v>
      </c>
      <c r="E30" s="15">
        <f t="shared" si="0"/>
        <v>8162.4569480964446</v>
      </c>
      <c r="F30" s="15">
        <f t="shared" si="1"/>
        <v>8162.5</v>
      </c>
      <c r="G30" s="15">
        <f t="shared" si="2"/>
        <v>-1.1851264294818975E-2</v>
      </c>
      <c r="K30" s="15">
        <f t="shared" si="3"/>
        <v>-1.1851264294818975E-2</v>
      </c>
      <c r="O30" s="15">
        <f t="shared" ca="1" si="4"/>
        <v>-2.4011887048603839E-4</v>
      </c>
      <c r="Q30" s="39">
        <f t="shared" si="5"/>
        <v>41417.315368235708</v>
      </c>
      <c r="S30" s="15">
        <f t="shared" ca="1" si="6"/>
        <v>5.7657071963490876E-8</v>
      </c>
    </row>
    <row r="31" spans="1:21" s="15" customFormat="1" ht="12.95" customHeight="1" x14ac:dyDescent="0.2">
      <c r="A31" s="10" t="s">
        <v>45</v>
      </c>
      <c r="B31" s="16"/>
      <c r="C31" s="40">
        <v>57158.436500000003</v>
      </c>
      <c r="D31" s="40">
        <v>5.4999999999999997E-3</v>
      </c>
      <c r="E31" s="15">
        <f t="shared" si="0"/>
        <v>10787.511499262644</v>
      </c>
      <c r="F31" s="15">
        <f t="shared" si="1"/>
        <v>10787.5</v>
      </c>
      <c r="G31" s="15">
        <f t="shared" si="2"/>
        <v>3.1654999984311871E-3</v>
      </c>
      <c r="J31" s="15">
        <f>+G31</f>
        <v>3.1654999984311871E-3</v>
      </c>
      <c r="O31" s="15">
        <f t="shared" ca="1" si="4"/>
        <v>-1.5993907613291447E-3</v>
      </c>
      <c r="Q31" s="39">
        <f t="shared" si="5"/>
        <v>42139.936500000003</v>
      </c>
      <c r="S31" s="15">
        <f t="shared" ca="1" si="6"/>
        <v>2.5580508074250213E-6</v>
      </c>
    </row>
    <row r="32" spans="1:21" s="15" customFormat="1" ht="12.95" customHeight="1" x14ac:dyDescent="0.2">
      <c r="A32" s="17" t="s">
        <v>46</v>
      </c>
      <c r="B32" s="16"/>
      <c r="C32" s="40">
        <v>57475.972399999999</v>
      </c>
      <c r="D32" s="40">
        <v>4.0000000000000002E-4</v>
      </c>
      <c r="E32" s="15">
        <f t="shared" si="0"/>
        <v>11941.019226636343</v>
      </c>
      <c r="F32" s="15">
        <f t="shared" si="1"/>
        <v>11941</v>
      </c>
      <c r="G32" s="15">
        <f t="shared" si="2"/>
        <v>5.2926799980923533E-3</v>
      </c>
      <c r="K32" s="15">
        <f t="shared" ref="K32:K46" si="7">+G32</f>
        <v>5.2926799980923533E-3</v>
      </c>
      <c r="O32" s="15">
        <f t="shared" ca="1" si="4"/>
        <v>-2.1966936665053435E-3</v>
      </c>
      <c r="Q32" s="39">
        <f t="shared" si="5"/>
        <v>42457.472399999999</v>
      </c>
      <c r="S32" s="15">
        <f t="shared" ca="1" si="6"/>
        <v>4.8254630644646895E-6</v>
      </c>
    </row>
    <row r="33" spans="1:19" s="15" customFormat="1" ht="12.95" customHeight="1" x14ac:dyDescent="0.2">
      <c r="A33" s="43" t="s">
        <v>46</v>
      </c>
      <c r="B33" s="44" t="s">
        <v>40</v>
      </c>
      <c r="C33" s="45">
        <v>57475.972399999999</v>
      </c>
      <c r="D33" s="45">
        <v>4.0000000000000002E-4</v>
      </c>
      <c r="E33" s="15">
        <f t="shared" si="0"/>
        <v>11941.019226636343</v>
      </c>
      <c r="F33" s="15">
        <f t="shared" si="1"/>
        <v>11941</v>
      </c>
      <c r="G33" s="15">
        <f t="shared" si="2"/>
        <v>5.2926799980923533E-3</v>
      </c>
      <c r="K33" s="15">
        <f t="shared" si="7"/>
        <v>5.2926799980923533E-3</v>
      </c>
      <c r="O33" s="15">
        <f t="shared" ca="1" si="4"/>
        <v>-2.1966936665053435E-3</v>
      </c>
      <c r="Q33" s="39">
        <f t="shared" si="5"/>
        <v>42457.472399999999</v>
      </c>
      <c r="S33" s="15">
        <f t="shared" ca="1" si="6"/>
        <v>4.8254630644646895E-6</v>
      </c>
    </row>
    <row r="34" spans="1:19" s="15" customFormat="1" ht="12.95" customHeight="1" x14ac:dyDescent="0.2">
      <c r="A34" s="46" t="s">
        <v>48</v>
      </c>
      <c r="B34" s="47" t="s">
        <v>40</v>
      </c>
      <c r="C34" s="48">
        <v>57499.510430000002</v>
      </c>
      <c r="D34" s="48">
        <v>2.9999999999999997E-4</v>
      </c>
      <c r="E34" s="15">
        <f t="shared" si="0"/>
        <v>12026.525462284526</v>
      </c>
      <c r="F34" s="15">
        <f t="shared" si="1"/>
        <v>12026.5</v>
      </c>
      <c r="G34" s="15">
        <f t="shared" si="2"/>
        <v>7.0092199966893531E-3</v>
      </c>
      <c r="K34" s="15">
        <f t="shared" si="7"/>
        <v>7.0092199966893531E-3</v>
      </c>
      <c r="O34" s="15">
        <f t="shared" ca="1" si="4"/>
        <v>-2.2409670938070905E-3</v>
      </c>
      <c r="Q34" s="39">
        <f t="shared" si="5"/>
        <v>42481.010430000002</v>
      </c>
      <c r="S34" s="15">
        <f t="shared" ca="1" si="6"/>
        <v>5.0219335155261971E-6</v>
      </c>
    </row>
    <row r="35" spans="1:19" s="15" customFormat="1" ht="12.95" customHeight="1" x14ac:dyDescent="0.2">
      <c r="A35" s="46" t="s">
        <v>48</v>
      </c>
      <c r="B35" s="47" t="s">
        <v>42</v>
      </c>
      <c r="C35" s="48">
        <v>57511.48416</v>
      </c>
      <c r="D35" s="48">
        <v>4.0000000000000002E-4</v>
      </c>
      <c r="E35" s="15">
        <f t="shared" si="0"/>
        <v>12070.022245106513</v>
      </c>
      <c r="F35" s="15">
        <f t="shared" si="1"/>
        <v>12070</v>
      </c>
      <c r="G35" s="15">
        <f t="shared" si="2"/>
        <v>6.1235999964992516E-3</v>
      </c>
      <c r="K35" s="15">
        <f t="shared" si="7"/>
        <v>6.1235999964992516E-3</v>
      </c>
      <c r="O35" s="15">
        <f t="shared" ca="1" si="4"/>
        <v>-2.2634921708553479E-3</v>
      </c>
      <c r="Q35" s="39">
        <f t="shared" si="5"/>
        <v>42492.98416</v>
      </c>
      <c r="S35" s="15">
        <f t="shared" ca="1" si="6"/>
        <v>5.1233968075234552E-6</v>
      </c>
    </row>
    <row r="36" spans="1:19" s="15" customFormat="1" ht="12.95" customHeight="1" x14ac:dyDescent="0.2">
      <c r="A36" s="43" t="s">
        <v>47</v>
      </c>
      <c r="B36" s="44" t="s">
        <v>40</v>
      </c>
      <c r="C36" s="45">
        <v>57518.504699999998</v>
      </c>
      <c r="D36" s="45">
        <v>1.1999999999999999E-3</v>
      </c>
      <c r="E36" s="15">
        <f t="shared" si="0"/>
        <v>12095.525651620024</v>
      </c>
      <c r="F36" s="15">
        <f t="shared" si="1"/>
        <v>12095.5</v>
      </c>
      <c r="G36" s="15">
        <f t="shared" si="2"/>
        <v>7.0613399948342703E-3</v>
      </c>
      <c r="K36" s="15">
        <f t="shared" si="7"/>
        <v>7.0613399948342703E-3</v>
      </c>
      <c r="O36" s="15">
        <f t="shared" ca="1" si="4"/>
        <v>-2.2766965263663948E-3</v>
      </c>
      <c r="Q36" s="39">
        <f t="shared" si="5"/>
        <v>42500.004699999998</v>
      </c>
      <c r="S36" s="15">
        <f t="shared" ca="1" si="6"/>
        <v>5.1833470731688086E-6</v>
      </c>
    </row>
    <row r="37" spans="1:19" s="15" customFormat="1" ht="12.95" customHeight="1" x14ac:dyDescent="0.2">
      <c r="A37" s="49" t="s">
        <v>48</v>
      </c>
      <c r="B37" s="47" t="s">
        <v>42</v>
      </c>
      <c r="C37" s="48">
        <v>57531.442849999999</v>
      </c>
      <c r="D37" s="48">
        <v>1E-4</v>
      </c>
      <c r="E37" s="15">
        <f t="shared" si="0"/>
        <v>12142.525867982717</v>
      </c>
      <c r="F37" s="15">
        <f t="shared" si="1"/>
        <v>12142.5</v>
      </c>
      <c r="G37" s="15">
        <f t="shared" si="2"/>
        <v>7.1208999943337403E-3</v>
      </c>
      <c r="K37" s="15">
        <f t="shared" si="7"/>
        <v>7.1208999943337403E-3</v>
      </c>
      <c r="O37" s="15">
        <f t="shared" ca="1" si="4"/>
        <v>-2.3010339659357767E-3</v>
      </c>
      <c r="Q37" s="39">
        <f t="shared" si="5"/>
        <v>42512.942849999999</v>
      </c>
      <c r="S37" s="15">
        <f t="shared" ca="1" si="6"/>
        <v>5.2947573123901297E-6</v>
      </c>
    </row>
    <row r="38" spans="1:19" s="15" customFormat="1" ht="12.95" customHeight="1" x14ac:dyDescent="0.2">
      <c r="A38" s="50" t="s">
        <v>0</v>
      </c>
      <c r="B38" s="60" t="s">
        <v>40</v>
      </c>
      <c r="C38" s="51">
        <v>57895.498899999999</v>
      </c>
      <c r="D38" s="51">
        <v>1.1000000000000001E-3</v>
      </c>
      <c r="E38" s="15">
        <f t="shared" si="0"/>
        <v>13465.026621038201</v>
      </c>
      <c r="F38" s="15">
        <f t="shared" si="1"/>
        <v>13465</v>
      </c>
      <c r="G38" s="15">
        <f t="shared" si="2"/>
        <v>7.3281999939354137E-3</v>
      </c>
      <c r="K38" s="15">
        <f t="shared" si="7"/>
        <v>7.3281999939354137E-3</v>
      </c>
      <c r="O38" s="15">
        <f t="shared" ca="1" si="4"/>
        <v>-2.9858480899891127E-3</v>
      </c>
      <c r="Q38" s="39">
        <f t="shared" si="5"/>
        <v>42876.998899999999</v>
      </c>
      <c r="S38" s="15">
        <f t="shared" ca="1" si="6"/>
        <v>8.9152888164916324E-6</v>
      </c>
    </row>
    <row r="39" spans="1:19" s="15" customFormat="1" ht="12.95" customHeight="1" x14ac:dyDescent="0.2">
      <c r="A39" s="52" t="s">
        <v>58</v>
      </c>
      <c r="B39" s="16"/>
      <c r="C39" s="40">
        <v>58210.967100000002</v>
      </c>
      <c r="D39" s="40">
        <v>2.0000000000000001E-4</v>
      </c>
      <c r="E39" s="15">
        <f t="shared" si="0"/>
        <v>14611.023046767325</v>
      </c>
      <c r="F39" s="15">
        <f t="shared" si="1"/>
        <v>14611</v>
      </c>
      <c r="G39" s="15">
        <f t="shared" si="2"/>
        <v>6.3442800019402057E-3</v>
      </c>
      <c r="K39" s="15">
        <f t="shared" si="7"/>
        <v>6.3442800019402057E-3</v>
      </c>
      <c r="O39" s="15">
        <f t="shared" ca="1" si="4"/>
        <v>-3.579267361191474E-3</v>
      </c>
      <c r="Q39" s="39">
        <f t="shared" si="5"/>
        <v>43192.467100000002</v>
      </c>
      <c r="S39" s="15">
        <f t="shared" ca="1" si="6"/>
        <v>1.2811154842890578E-5</v>
      </c>
    </row>
    <row r="40" spans="1:19" s="15" customFormat="1" ht="12.95" customHeight="1" x14ac:dyDescent="0.2">
      <c r="A40" s="12" t="s">
        <v>61</v>
      </c>
      <c r="B40" s="13" t="s">
        <v>40</v>
      </c>
      <c r="C40" s="57">
        <v>58210.967100000002</v>
      </c>
      <c r="D40" s="58">
        <v>2.0000000000000001E-4</v>
      </c>
      <c r="E40" s="15">
        <f t="shared" si="0"/>
        <v>14611.023046767325</v>
      </c>
      <c r="F40" s="15">
        <f t="shared" si="1"/>
        <v>14611</v>
      </c>
      <c r="G40" s="15">
        <f t="shared" si="2"/>
        <v>6.3442800019402057E-3</v>
      </c>
      <c r="K40" s="15">
        <f t="shared" si="7"/>
        <v>6.3442800019402057E-3</v>
      </c>
      <c r="O40" s="15">
        <f t="shared" ca="1" si="4"/>
        <v>-3.579267361191474E-3</v>
      </c>
      <c r="Q40" s="39">
        <f t="shared" si="5"/>
        <v>43192.467100000002</v>
      </c>
      <c r="S40" s="15">
        <f t="shared" ca="1" si="6"/>
        <v>1.2811154842890578E-5</v>
      </c>
    </row>
    <row r="41" spans="1:19" s="15" customFormat="1" ht="12.95" customHeight="1" x14ac:dyDescent="0.2">
      <c r="A41" s="12" t="s">
        <v>62</v>
      </c>
      <c r="B41" s="13" t="s">
        <v>40</v>
      </c>
      <c r="C41" s="57">
        <v>58998.389799999997</v>
      </c>
      <c r="D41" s="58">
        <v>2.0000000000000001E-4</v>
      </c>
      <c r="E41" s="15">
        <f t="shared" si="0"/>
        <v>17471.48124742895</v>
      </c>
      <c r="F41" s="15">
        <f t="shared" si="1"/>
        <v>17471.5</v>
      </c>
      <c r="G41" s="15">
        <f t="shared" si="2"/>
        <v>-5.1621800012071617E-3</v>
      </c>
      <c r="K41" s="15">
        <f t="shared" si="7"/>
        <v>-5.1621800012071617E-3</v>
      </c>
      <c r="O41" s="15">
        <f t="shared" ca="1" si="4"/>
        <v>-5.0604853588130765E-3</v>
      </c>
      <c r="Q41" s="39">
        <f t="shared" si="5"/>
        <v>43979.889799999997</v>
      </c>
      <c r="S41" s="15">
        <f t="shared" ca="1" si="6"/>
        <v>2.5608512066761511E-5</v>
      </c>
    </row>
    <row r="42" spans="1:19" s="15" customFormat="1" ht="12.95" customHeight="1" x14ac:dyDescent="0.2">
      <c r="A42" s="8" t="s">
        <v>57</v>
      </c>
      <c r="B42" s="6"/>
      <c r="C42" s="11">
        <v>59357.755400000002</v>
      </c>
      <c r="D42" s="11">
        <v>2.9999999999999997E-4</v>
      </c>
      <c r="E42" s="15">
        <f t="shared" si="0"/>
        <v>18776.943075689305</v>
      </c>
      <c r="F42" s="15">
        <f t="shared" si="1"/>
        <v>18777</v>
      </c>
      <c r="G42" s="15">
        <f t="shared" si="2"/>
        <v>-1.5670040003897157E-2</v>
      </c>
      <c r="K42" s="15">
        <f t="shared" si="7"/>
        <v>-1.5670040003897157E-2</v>
      </c>
      <c r="O42" s="15">
        <f t="shared" ca="1" si="4"/>
        <v>-5.7364965791923805E-3</v>
      </c>
      <c r="Q42" s="39">
        <f t="shared" si="5"/>
        <v>44339.255400000002</v>
      </c>
      <c r="S42" s="15">
        <f t="shared" ca="1" si="6"/>
        <v>3.290739300308588E-5</v>
      </c>
    </row>
    <row r="43" spans="1:19" s="15" customFormat="1" ht="12.95" customHeight="1" x14ac:dyDescent="0.2">
      <c r="A43" s="14" t="s">
        <v>64</v>
      </c>
      <c r="B43" s="54" t="s">
        <v>40</v>
      </c>
      <c r="C43" s="55">
        <v>59377.862999999998</v>
      </c>
      <c r="D43" s="56">
        <v>1E-3</v>
      </c>
      <c r="E43" s="15">
        <f t="shared" si="0"/>
        <v>18849.987641607473</v>
      </c>
      <c r="F43" s="15">
        <f t="shared" si="1"/>
        <v>18850</v>
      </c>
      <c r="G43" s="15">
        <f t="shared" si="2"/>
        <v>-3.4020000020973384E-3</v>
      </c>
      <c r="K43" s="15">
        <f t="shared" si="7"/>
        <v>-3.4020000020973384E-3</v>
      </c>
      <c r="O43" s="15">
        <f t="shared" ca="1" si="4"/>
        <v>-5.7742972832043986E-3</v>
      </c>
      <c r="Q43" s="39">
        <f t="shared" si="5"/>
        <v>44359.362999999998</v>
      </c>
      <c r="S43" s="15">
        <f t="shared" ca="1" si="6"/>
        <v>3.3342509114821699E-5</v>
      </c>
    </row>
    <row r="44" spans="1:19" s="15" customFormat="1" ht="12.95" customHeight="1" x14ac:dyDescent="0.2">
      <c r="A44" s="53" t="s">
        <v>63</v>
      </c>
      <c r="B44" s="61" t="s">
        <v>40</v>
      </c>
      <c r="C44" s="59">
        <v>59662.48359999992</v>
      </c>
      <c r="D44" s="58">
        <v>8.0000000000000004E-4</v>
      </c>
      <c r="E44" s="15">
        <f t="shared" si="0"/>
        <v>19883.924470387003</v>
      </c>
      <c r="F44" s="15">
        <f t="shared" si="1"/>
        <v>19884</v>
      </c>
      <c r="G44" s="15">
        <f t="shared" si="2"/>
        <v>-2.0791680086404085E-2</v>
      </c>
      <c r="K44" s="15">
        <f t="shared" si="7"/>
        <v>-2.0791680086404085E-2</v>
      </c>
      <c r="O44" s="15">
        <f t="shared" ca="1" si="4"/>
        <v>-6.3097209537307884E-3</v>
      </c>
      <c r="Q44" s="39">
        <f t="shared" si="5"/>
        <v>44643.98359999992</v>
      </c>
      <c r="S44" s="15">
        <f t="shared" ca="1" si="6"/>
        <v>3.9812578513949369E-5</v>
      </c>
    </row>
    <row r="45" spans="1:19" s="15" customFormat="1" ht="12.95" customHeight="1" x14ac:dyDescent="0.2">
      <c r="A45" s="53" t="s">
        <v>63</v>
      </c>
      <c r="B45" s="61" t="s">
        <v>42</v>
      </c>
      <c r="C45" s="59">
        <v>59740.526000000071</v>
      </c>
      <c r="D45" s="58">
        <v>2E-3</v>
      </c>
      <c r="E45" s="15">
        <f t="shared" si="0"/>
        <v>20167.427883585209</v>
      </c>
      <c r="F45" s="15">
        <f t="shared" si="1"/>
        <v>20167.5</v>
      </c>
      <c r="G45" s="15">
        <f t="shared" si="2"/>
        <v>-1.9852099932904821E-2</v>
      </c>
      <c r="K45" s="15">
        <f t="shared" si="7"/>
        <v>-1.9852099932904821E-2</v>
      </c>
      <c r="O45" s="15">
        <f t="shared" ca="1" si="4"/>
        <v>-6.456522317941844E-3</v>
      </c>
      <c r="Q45" s="39">
        <f t="shared" si="5"/>
        <v>44722.026000000071</v>
      </c>
      <c r="S45" s="15">
        <f t="shared" ca="1" si="6"/>
        <v>4.1686680442081119E-5</v>
      </c>
    </row>
    <row r="46" spans="1:19" s="15" customFormat="1" ht="12.95" customHeight="1" x14ac:dyDescent="0.2">
      <c r="A46" s="53" t="s">
        <v>63</v>
      </c>
      <c r="B46" s="61" t="s">
        <v>40</v>
      </c>
      <c r="C46" s="59">
        <v>59740.665000000037</v>
      </c>
      <c r="D46" s="58">
        <v>5.0000000000000001E-3</v>
      </c>
      <c r="E46" s="15">
        <f t="shared" si="0"/>
        <v>20167.932826724133</v>
      </c>
      <c r="F46" s="15">
        <f t="shared" si="1"/>
        <v>20168</v>
      </c>
      <c r="G46" s="15">
        <f t="shared" si="2"/>
        <v>-1.849135996599216E-2</v>
      </c>
      <c r="K46" s="15">
        <f t="shared" si="7"/>
        <v>-1.849135996599216E-2</v>
      </c>
      <c r="O46" s="15">
        <f t="shared" ca="1" si="4"/>
        <v>-6.4567812268734332E-3</v>
      </c>
      <c r="Q46" s="39">
        <f t="shared" si="5"/>
        <v>44722.165000000037</v>
      </c>
      <c r="S46" s="15">
        <f t="shared" ca="1" si="6"/>
        <v>4.1690023811705201E-5</v>
      </c>
    </row>
    <row r="47" spans="1:19" s="15" customFormat="1" ht="12.95" customHeight="1" x14ac:dyDescent="0.2">
      <c r="B47" s="16"/>
      <c r="C47" s="40"/>
      <c r="D47" s="40"/>
    </row>
    <row r="48" spans="1:19" s="15" customFormat="1" ht="12.95" customHeight="1" x14ac:dyDescent="0.2">
      <c r="B48" s="16"/>
      <c r="C48" s="40"/>
      <c r="D48" s="40"/>
    </row>
    <row r="49" spans="2:4" s="15" customFormat="1" ht="12.95" customHeight="1" x14ac:dyDescent="0.2">
      <c r="B49" s="16"/>
      <c r="C49" s="40"/>
      <c r="D49" s="40"/>
    </row>
    <row r="50" spans="2:4" s="15" customFormat="1" ht="12.95" customHeight="1" x14ac:dyDescent="0.2">
      <c r="B50" s="16"/>
      <c r="C50" s="40"/>
      <c r="D50" s="40"/>
    </row>
    <row r="51" spans="2:4" s="15" customFormat="1" ht="12.95" customHeight="1" x14ac:dyDescent="0.2">
      <c r="B51" s="16"/>
      <c r="C51" s="40"/>
      <c r="D51" s="40"/>
    </row>
    <row r="52" spans="2:4" s="15" customFormat="1" ht="12.95" customHeight="1" x14ac:dyDescent="0.2">
      <c r="B52" s="16"/>
      <c r="C52" s="40"/>
      <c r="D52" s="40"/>
    </row>
    <row r="53" spans="2:4" s="15" customFormat="1" ht="12.95" customHeight="1" x14ac:dyDescent="0.2">
      <c r="B53" s="16"/>
      <c r="C53" s="40"/>
      <c r="D53" s="40"/>
    </row>
    <row r="54" spans="2:4" s="15" customFormat="1" ht="12.95" customHeight="1" x14ac:dyDescent="0.2">
      <c r="B54" s="16"/>
      <c r="C54" s="40"/>
      <c r="D54" s="40"/>
    </row>
    <row r="55" spans="2:4" s="15" customFormat="1" ht="12.95" customHeight="1" x14ac:dyDescent="0.2">
      <c r="B55" s="16"/>
      <c r="C55" s="40"/>
      <c r="D55" s="40"/>
    </row>
    <row r="56" spans="2:4" s="15" customFormat="1" ht="12.95" customHeight="1" x14ac:dyDescent="0.2">
      <c r="B56" s="16"/>
      <c r="C56" s="40"/>
      <c r="D56" s="40"/>
    </row>
    <row r="57" spans="2:4" s="15" customFormat="1" ht="12.95" customHeight="1" x14ac:dyDescent="0.2">
      <c r="B57" s="16"/>
      <c r="C57" s="40"/>
      <c r="D57" s="40"/>
    </row>
    <row r="58" spans="2:4" s="15" customFormat="1" ht="12.95" customHeight="1" x14ac:dyDescent="0.2">
      <c r="B58" s="16"/>
      <c r="C58" s="40"/>
      <c r="D58" s="40"/>
    </row>
    <row r="59" spans="2:4" s="15" customFormat="1" ht="12.95" customHeight="1" x14ac:dyDescent="0.2">
      <c r="B59" s="16"/>
      <c r="C59" s="40"/>
      <c r="D59" s="40"/>
    </row>
    <row r="60" spans="2:4" s="15" customFormat="1" ht="12.95" customHeight="1" x14ac:dyDescent="0.2">
      <c r="B60" s="16"/>
      <c r="C60" s="40"/>
      <c r="D60" s="40"/>
    </row>
    <row r="61" spans="2:4" s="15" customFormat="1" ht="12.95" customHeight="1" x14ac:dyDescent="0.2">
      <c r="B61" s="16"/>
      <c r="C61" s="40"/>
      <c r="D61" s="40"/>
    </row>
    <row r="62" spans="2:4" s="15" customFormat="1" ht="12.95" customHeight="1" x14ac:dyDescent="0.2">
      <c r="B62" s="16"/>
      <c r="C62" s="40"/>
      <c r="D62" s="40"/>
    </row>
    <row r="63" spans="2:4" s="15" customFormat="1" ht="12.95" customHeight="1" x14ac:dyDescent="0.2">
      <c r="B63" s="16"/>
      <c r="C63" s="40"/>
      <c r="D63" s="40"/>
    </row>
    <row r="64" spans="2:4" s="15" customFormat="1" ht="12.95" customHeight="1" x14ac:dyDescent="0.2">
      <c r="B64" s="16"/>
      <c r="C64" s="40"/>
      <c r="D64" s="40"/>
    </row>
    <row r="65" spans="2:4" s="15" customFormat="1" ht="12.95" customHeight="1" x14ac:dyDescent="0.2">
      <c r="B65" s="16"/>
      <c r="C65" s="40"/>
      <c r="D65" s="40"/>
    </row>
    <row r="66" spans="2:4" s="15" customFormat="1" ht="12.95" customHeight="1" x14ac:dyDescent="0.2">
      <c r="B66" s="16"/>
      <c r="C66" s="40"/>
      <c r="D66" s="40"/>
    </row>
    <row r="67" spans="2:4" s="15" customFormat="1" ht="12.95" customHeight="1" x14ac:dyDescent="0.2">
      <c r="B67" s="16"/>
      <c r="C67" s="40"/>
      <c r="D67" s="40"/>
    </row>
    <row r="68" spans="2:4" s="15" customFormat="1" ht="12.95" customHeight="1" x14ac:dyDescent="0.2">
      <c r="B68" s="16"/>
      <c r="C68" s="40"/>
      <c r="D68" s="40"/>
    </row>
    <row r="69" spans="2:4" s="15" customFormat="1" ht="12.95" customHeight="1" x14ac:dyDescent="0.2">
      <c r="B69" s="16"/>
      <c r="C69" s="40"/>
      <c r="D69" s="40"/>
    </row>
    <row r="70" spans="2:4" s="15" customFormat="1" ht="12.95" customHeight="1" x14ac:dyDescent="0.2">
      <c r="B70" s="16"/>
      <c r="C70" s="40"/>
      <c r="D70" s="40"/>
    </row>
    <row r="71" spans="2:4" s="15" customFormat="1" ht="12.95" customHeight="1" x14ac:dyDescent="0.2">
      <c r="B71" s="16"/>
      <c r="C71" s="40"/>
      <c r="D71" s="40"/>
    </row>
    <row r="72" spans="2:4" s="15" customFormat="1" ht="12.95" customHeight="1" x14ac:dyDescent="0.2">
      <c r="B72" s="16"/>
      <c r="C72" s="40"/>
      <c r="D72" s="40"/>
    </row>
    <row r="73" spans="2:4" s="15" customFormat="1" ht="12.95" customHeight="1" x14ac:dyDescent="0.2">
      <c r="B73" s="16"/>
      <c r="C73" s="40"/>
      <c r="D73" s="40"/>
    </row>
    <row r="74" spans="2:4" s="15" customFormat="1" ht="12.95" customHeight="1" x14ac:dyDescent="0.2">
      <c r="B74" s="16"/>
      <c r="C74" s="40"/>
      <c r="D74" s="40"/>
    </row>
    <row r="75" spans="2:4" s="15" customFormat="1" ht="12.95" customHeight="1" x14ac:dyDescent="0.2">
      <c r="B75" s="16"/>
      <c r="C75" s="40"/>
      <c r="D75" s="40"/>
    </row>
    <row r="76" spans="2:4" s="15" customFormat="1" ht="12.95" customHeight="1" x14ac:dyDescent="0.2">
      <c r="B76" s="16"/>
      <c r="C76" s="40"/>
      <c r="D76" s="40"/>
    </row>
    <row r="77" spans="2:4" s="15" customFormat="1" ht="12.95" customHeight="1" x14ac:dyDescent="0.2">
      <c r="B77" s="16"/>
      <c r="C77" s="40"/>
      <c r="D77" s="40"/>
    </row>
    <row r="78" spans="2:4" s="15" customFormat="1" ht="12.95" customHeight="1" x14ac:dyDescent="0.2">
      <c r="B78" s="16"/>
      <c r="C78" s="40"/>
      <c r="D78" s="40"/>
    </row>
    <row r="79" spans="2:4" s="15" customFormat="1" ht="12.95" customHeight="1" x14ac:dyDescent="0.2">
      <c r="B79" s="16"/>
      <c r="C79" s="40"/>
      <c r="D79" s="40"/>
    </row>
    <row r="80" spans="2:4" s="15" customFormat="1" ht="12.95" customHeight="1" x14ac:dyDescent="0.2">
      <c r="B80" s="16"/>
      <c r="C80" s="40"/>
      <c r="D80" s="40"/>
    </row>
    <row r="81" spans="2:4" s="15" customFormat="1" ht="12.95" customHeight="1" x14ac:dyDescent="0.2">
      <c r="B81" s="16"/>
      <c r="C81" s="40"/>
      <c r="D81" s="40"/>
    </row>
    <row r="82" spans="2:4" s="15" customFormat="1" ht="12.95" customHeight="1" x14ac:dyDescent="0.2">
      <c r="B82" s="16"/>
      <c r="C82" s="40"/>
      <c r="D82" s="40"/>
    </row>
    <row r="83" spans="2:4" s="15" customFormat="1" ht="12.95" customHeight="1" x14ac:dyDescent="0.2">
      <c r="B83" s="16"/>
      <c r="C83" s="40"/>
      <c r="D83" s="40"/>
    </row>
    <row r="84" spans="2:4" s="15" customFormat="1" ht="12.95" customHeight="1" x14ac:dyDescent="0.2">
      <c r="B84" s="16"/>
      <c r="C84" s="40"/>
      <c r="D84" s="40"/>
    </row>
    <row r="85" spans="2:4" s="15" customFormat="1" ht="12.95" customHeight="1" x14ac:dyDescent="0.2">
      <c r="B85" s="16"/>
      <c r="C85" s="40"/>
      <c r="D85" s="40"/>
    </row>
    <row r="86" spans="2:4" s="15" customFormat="1" ht="12.95" customHeight="1" x14ac:dyDescent="0.2">
      <c r="B86" s="16"/>
      <c r="C86" s="40"/>
      <c r="D86" s="40"/>
    </row>
    <row r="87" spans="2:4" s="15" customFormat="1" ht="12.95" customHeight="1" x14ac:dyDescent="0.2">
      <c r="B87" s="16"/>
      <c r="C87" s="40"/>
      <c r="D87" s="40"/>
    </row>
    <row r="88" spans="2:4" s="15" customFormat="1" ht="12.95" customHeight="1" x14ac:dyDescent="0.2">
      <c r="B88" s="16"/>
      <c r="C88" s="40"/>
      <c r="D88" s="40"/>
    </row>
    <row r="89" spans="2:4" s="15" customFormat="1" ht="12.95" customHeight="1" x14ac:dyDescent="0.2">
      <c r="B89" s="16"/>
      <c r="C89" s="40"/>
      <c r="D89" s="40"/>
    </row>
    <row r="90" spans="2:4" s="15" customFormat="1" ht="12.95" customHeight="1" x14ac:dyDescent="0.2">
      <c r="B90" s="16"/>
      <c r="C90" s="40"/>
      <c r="D90" s="40"/>
    </row>
    <row r="91" spans="2:4" s="15" customFormat="1" ht="12.95" customHeight="1" x14ac:dyDescent="0.2">
      <c r="B91" s="16"/>
      <c r="C91" s="40"/>
      <c r="D91" s="40"/>
    </row>
    <row r="92" spans="2:4" s="15" customFormat="1" ht="12.95" customHeight="1" x14ac:dyDescent="0.2">
      <c r="B92" s="16"/>
      <c r="C92" s="40"/>
      <c r="D92" s="40"/>
    </row>
    <row r="93" spans="2:4" s="15" customFormat="1" ht="12.95" customHeight="1" x14ac:dyDescent="0.2">
      <c r="B93" s="16"/>
      <c r="C93" s="40"/>
      <c r="D93" s="40"/>
    </row>
    <row r="94" spans="2:4" s="15" customFormat="1" ht="12.95" customHeight="1" x14ac:dyDescent="0.2">
      <c r="B94" s="16"/>
      <c r="C94" s="40"/>
      <c r="D94" s="40"/>
    </row>
    <row r="95" spans="2:4" s="15" customFormat="1" ht="12.95" customHeight="1" x14ac:dyDescent="0.2">
      <c r="B95" s="16"/>
      <c r="C95" s="40"/>
      <c r="D95" s="40"/>
    </row>
    <row r="96" spans="2:4" s="15" customFormat="1" ht="12.95" customHeight="1" x14ac:dyDescent="0.2">
      <c r="B96" s="16"/>
      <c r="C96" s="40"/>
      <c r="D96" s="40"/>
    </row>
    <row r="97" spans="2:4" s="15" customFormat="1" ht="12.95" customHeight="1" x14ac:dyDescent="0.2">
      <c r="B97" s="16"/>
      <c r="C97" s="40"/>
      <c r="D97" s="40"/>
    </row>
    <row r="98" spans="2:4" s="15" customFormat="1" ht="12.95" customHeight="1" x14ac:dyDescent="0.2">
      <c r="C98" s="40"/>
      <c r="D98" s="40"/>
    </row>
    <row r="99" spans="2:4" s="15" customFormat="1" ht="12.95" customHeight="1" x14ac:dyDescent="0.2">
      <c r="C99" s="40"/>
      <c r="D99" s="40"/>
    </row>
    <row r="100" spans="2:4" s="15" customFormat="1" ht="12.95" customHeight="1" x14ac:dyDescent="0.2">
      <c r="C100" s="40"/>
      <c r="D100" s="40"/>
    </row>
    <row r="101" spans="2:4" s="15" customFormat="1" ht="12.95" customHeight="1" x14ac:dyDescent="0.2">
      <c r="C101" s="40"/>
      <c r="D101" s="40"/>
    </row>
    <row r="102" spans="2:4" s="15" customFormat="1" ht="12.95" customHeight="1" x14ac:dyDescent="0.2">
      <c r="C102" s="40"/>
      <c r="D102" s="40"/>
    </row>
    <row r="103" spans="2:4" s="15" customFormat="1" ht="12.95" customHeight="1" x14ac:dyDescent="0.2">
      <c r="C103" s="40"/>
      <c r="D103" s="40"/>
    </row>
    <row r="104" spans="2:4" s="15" customFormat="1" ht="12.95" customHeight="1" x14ac:dyDescent="0.2">
      <c r="C104" s="40"/>
      <c r="D104" s="40"/>
    </row>
    <row r="105" spans="2:4" s="15" customFormat="1" ht="12.95" customHeight="1" x14ac:dyDescent="0.2">
      <c r="C105" s="40"/>
      <c r="D105" s="40"/>
    </row>
    <row r="106" spans="2:4" s="15" customFormat="1" ht="12.95" customHeight="1" x14ac:dyDescent="0.2">
      <c r="C106" s="40"/>
      <c r="D106" s="40"/>
    </row>
    <row r="107" spans="2:4" s="15" customFormat="1" ht="12.95" customHeight="1" x14ac:dyDescent="0.2">
      <c r="C107" s="40"/>
      <c r="D107" s="40"/>
    </row>
    <row r="108" spans="2:4" s="15" customFormat="1" ht="12.95" customHeight="1" x14ac:dyDescent="0.2">
      <c r="C108" s="40"/>
      <c r="D108" s="40"/>
    </row>
    <row r="109" spans="2:4" s="15" customFormat="1" ht="12.95" customHeight="1" x14ac:dyDescent="0.2">
      <c r="C109" s="40"/>
      <c r="D109" s="40"/>
    </row>
    <row r="110" spans="2:4" s="15" customFormat="1" ht="12.95" customHeight="1" x14ac:dyDescent="0.2">
      <c r="C110" s="40"/>
      <c r="D110" s="40"/>
    </row>
    <row r="111" spans="2:4" s="15" customFormat="1" ht="12.95" customHeight="1" x14ac:dyDescent="0.2">
      <c r="C111" s="40"/>
      <c r="D111" s="40"/>
    </row>
    <row r="112" spans="2:4" s="15" customFormat="1" ht="12.95" customHeight="1" x14ac:dyDescent="0.2">
      <c r="C112" s="40"/>
      <c r="D112" s="40"/>
    </row>
    <row r="113" spans="3:4" s="15" customFormat="1" ht="12.95" customHeight="1" x14ac:dyDescent="0.2">
      <c r="C113" s="40"/>
      <c r="D113" s="40"/>
    </row>
    <row r="114" spans="3:4" s="15" customFormat="1" ht="12.95" customHeight="1" x14ac:dyDescent="0.2">
      <c r="C114" s="40"/>
      <c r="D114" s="40"/>
    </row>
    <row r="115" spans="3:4" s="15" customFormat="1" ht="12.95" customHeight="1" x14ac:dyDescent="0.2">
      <c r="C115" s="40"/>
      <c r="D115" s="40"/>
    </row>
    <row r="116" spans="3:4" s="15" customFormat="1" ht="12.95" customHeight="1" x14ac:dyDescent="0.2">
      <c r="C116" s="40"/>
      <c r="D116" s="40"/>
    </row>
    <row r="117" spans="3:4" s="15" customFormat="1" ht="12.95" customHeight="1" x14ac:dyDescent="0.2">
      <c r="C117" s="40"/>
      <c r="D117" s="40"/>
    </row>
    <row r="118" spans="3:4" s="15" customFormat="1" ht="12.95" customHeight="1" x14ac:dyDescent="0.2">
      <c r="C118" s="40"/>
      <c r="D118" s="40"/>
    </row>
    <row r="119" spans="3:4" s="15" customFormat="1" ht="12.95" customHeight="1" x14ac:dyDescent="0.2">
      <c r="C119" s="40"/>
      <c r="D119" s="40"/>
    </row>
    <row r="120" spans="3:4" s="15" customFormat="1" ht="12.95" customHeight="1" x14ac:dyDescent="0.2">
      <c r="C120" s="40"/>
      <c r="D120" s="40"/>
    </row>
    <row r="121" spans="3:4" s="15" customFormat="1" ht="12.95" customHeight="1" x14ac:dyDescent="0.2">
      <c r="C121" s="40"/>
      <c r="D121" s="40"/>
    </row>
    <row r="122" spans="3:4" s="15" customFormat="1" ht="12.95" customHeight="1" x14ac:dyDescent="0.2">
      <c r="C122" s="40"/>
      <c r="D122" s="40"/>
    </row>
    <row r="123" spans="3:4" s="15" customFormat="1" ht="12.95" customHeight="1" x14ac:dyDescent="0.2">
      <c r="C123" s="40"/>
      <c r="D123" s="40"/>
    </row>
    <row r="124" spans="3:4" s="15" customFormat="1" ht="12.95" customHeight="1" x14ac:dyDescent="0.2">
      <c r="C124" s="40"/>
      <c r="D124" s="40"/>
    </row>
    <row r="125" spans="3:4" s="15" customFormat="1" ht="12.95" customHeight="1" x14ac:dyDescent="0.2">
      <c r="C125" s="40"/>
      <c r="D125" s="40"/>
    </row>
    <row r="126" spans="3:4" s="15" customFormat="1" ht="12.95" customHeight="1" x14ac:dyDescent="0.2">
      <c r="C126" s="40"/>
      <c r="D126" s="40"/>
    </row>
    <row r="127" spans="3:4" s="15" customFormat="1" ht="12.95" customHeight="1" x14ac:dyDescent="0.2">
      <c r="C127" s="40"/>
      <c r="D127" s="40"/>
    </row>
    <row r="128" spans="3:4" s="15" customFormat="1" ht="12.95" customHeight="1" x14ac:dyDescent="0.2">
      <c r="C128" s="40"/>
      <c r="D128" s="40"/>
    </row>
    <row r="129" spans="3:4" s="15" customFormat="1" ht="12.95" customHeight="1" x14ac:dyDescent="0.2">
      <c r="C129" s="40"/>
      <c r="D129" s="40"/>
    </row>
    <row r="130" spans="3:4" s="15" customFormat="1" ht="12.95" customHeight="1" x14ac:dyDescent="0.2">
      <c r="C130" s="40"/>
      <c r="D130" s="40"/>
    </row>
    <row r="131" spans="3:4" s="15" customFormat="1" ht="12.95" customHeight="1" x14ac:dyDescent="0.2">
      <c r="C131" s="40"/>
      <c r="D131" s="40"/>
    </row>
    <row r="132" spans="3:4" s="15" customFormat="1" ht="12.95" customHeight="1" x14ac:dyDescent="0.2">
      <c r="C132" s="40"/>
      <c r="D132" s="40"/>
    </row>
    <row r="133" spans="3:4" s="15" customFormat="1" ht="12.95" customHeight="1" x14ac:dyDescent="0.2">
      <c r="C133" s="40"/>
      <c r="D133" s="40"/>
    </row>
    <row r="134" spans="3:4" s="15" customFormat="1" ht="12.95" customHeight="1" x14ac:dyDescent="0.2">
      <c r="C134" s="40"/>
      <c r="D134" s="40"/>
    </row>
    <row r="135" spans="3:4" s="15" customFormat="1" ht="12.95" customHeight="1" x14ac:dyDescent="0.2">
      <c r="C135" s="40"/>
      <c r="D135" s="40"/>
    </row>
    <row r="136" spans="3:4" s="15" customFormat="1" ht="12.95" customHeight="1" x14ac:dyDescent="0.2">
      <c r="C136" s="40"/>
      <c r="D136" s="40"/>
    </row>
    <row r="137" spans="3:4" s="15" customFormat="1" ht="12.95" customHeight="1" x14ac:dyDescent="0.2">
      <c r="C137" s="40"/>
      <c r="D137" s="40"/>
    </row>
    <row r="138" spans="3:4" s="15" customFormat="1" ht="12.95" customHeight="1" x14ac:dyDescent="0.2">
      <c r="C138" s="40"/>
      <c r="D138" s="40"/>
    </row>
    <row r="139" spans="3:4" s="15" customFormat="1" ht="12.95" customHeight="1" x14ac:dyDescent="0.2">
      <c r="C139" s="40"/>
      <c r="D139" s="40"/>
    </row>
    <row r="140" spans="3:4" s="15" customFormat="1" ht="12.95" customHeight="1" x14ac:dyDescent="0.2">
      <c r="C140" s="40"/>
      <c r="D140" s="40"/>
    </row>
    <row r="141" spans="3:4" s="15" customFormat="1" ht="12.95" customHeight="1" x14ac:dyDescent="0.2">
      <c r="C141" s="40"/>
      <c r="D141" s="40"/>
    </row>
    <row r="142" spans="3:4" s="15" customFormat="1" ht="12.95" customHeight="1" x14ac:dyDescent="0.2">
      <c r="C142" s="40"/>
      <c r="D142" s="40"/>
    </row>
    <row r="143" spans="3:4" s="15" customFormat="1" ht="12.95" customHeight="1" x14ac:dyDescent="0.2">
      <c r="C143" s="40"/>
      <c r="D143" s="40"/>
    </row>
    <row r="144" spans="3:4" s="15" customFormat="1" ht="12.95" customHeight="1" x14ac:dyDescent="0.2">
      <c r="C144" s="40"/>
      <c r="D144" s="40"/>
    </row>
    <row r="145" spans="3:4" s="15" customFormat="1" ht="12.95" customHeight="1" x14ac:dyDescent="0.2">
      <c r="C145" s="40"/>
      <c r="D145" s="40"/>
    </row>
    <row r="146" spans="3:4" s="15" customFormat="1" ht="12.95" customHeight="1" x14ac:dyDescent="0.2">
      <c r="C146" s="40"/>
      <c r="D146" s="40"/>
    </row>
    <row r="147" spans="3:4" s="15" customFormat="1" ht="12.95" customHeight="1" x14ac:dyDescent="0.2">
      <c r="C147" s="40"/>
      <c r="D147" s="40"/>
    </row>
    <row r="148" spans="3:4" s="15" customFormat="1" ht="12.95" customHeight="1" x14ac:dyDescent="0.2">
      <c r="C148" s="40"/>
      <c r="D148" s="40"/>
    </row>
    <row r="149" spans="3:4" s="15" customFormat="1" ht="12.95" customHeight="1" x14ac:dyDescent="0.2">
      <c r="C149" s="40"/>
      <c r="D149" s="40"/>
    </row>
    <row r="150" spans="3:4" s="15" customFormat="1" ht="12.95" customHeight="1" x14ac:dyDescent="0.2">
      <c r="C150" s="40"/>
      <c r="D150" s="40"/>
    </row>
    <row r="151" spans="3:4" s="15" customFormat="1" ht="12.95" customHeight="1" x14ac:dyDescent="0.2">
      <c r="C151" s="40"/>
      <c r="D151" s="40"/>
    </row>
    <row r="152" spans="3:4" s="15" customFormat="1" ht="12.95" customHeight="1" x14ac:dyDescent="0.2">
      <c r="C152" s="40"/>
      <c r="D152" s="40"/>
    </row>
    <row r="153" spans="3:4" s="15" customFormat="1" ht="12.95" customHeight="1" x14ac:dyDescent="0.2">
      <c r="C153" s="40"/>
      <c r="D153" s="40"/>
    </row>
    <row r="154" spans="3:4" s="15" customFormat="1" ht="12.95" customHeight="1" x14ac:dyDescent="0.2">
      <c r="C154" s="40"/>
      <c r="D154" s="40"/>
    </row>
    <row r="155" spans="3:4" s="15" customFormat="1" ht="12.95" customHeight="1" x14ac:dyDescent="0.2">
      <c r="C155" s="40"/>
      <c r="D155" s="40"/>
    </row>
    <row r="156" spans="3:4" s="15" customFormat="1" ht="12.95" customHeight="1" x14ac:dyDescent="0.2">
      <c r="C156" s="40"/>
      <c r="D156" s="40"/>
    </row>
    <row r="157" spans="3:4" s="15" customFormat="1" ht="12.95" customHeight="1" x14ac:dyDescent="0.2">
      <c r="C157" s="40"/>
      <c r="D157" s="40"/>
    </row>
    <row r="158" spans="3:4" s="15" customFormat="1" ht="12.95" customHeight="1" x14ac:dyDescent="0.2">
      <c r="C158" s="40"/>
      <c r="D158" s="40"/>
    </row>
    <row r="159" spans="3:4" s="15" customFormat="1" ht="12.95" customHeight="1" x14ac:dyDescent="0.2">
      <c r="C159" s="40"/>
      <c r="D159" s="40"/>
    </row>
    <row r="160" spans="3:4" s="15" customFormat="1" ht="12.95" customHeight="1" x14ac:dyDescent="0.2">
      <c r="C160" s="40"/>
      <c r="D160" s="40"/>
    </row>
    <row r="161" spans="3:4" s="15" customFormat="1" ht="12.95" customHeight="1" x14ac:dyDescent="0.2">
      <c r="C161" s="40"/>
      <c r="D161" s="40"/>
    </row>
    <row r="162" spans="3:4" s="15" customFormat="1" ht="12.95" customHeight="1" x14ac:dyDescent="0.2">
      <c r="C162" s="40"/>
      <c r="D162" s="40"/>
    </row>
    <row r="163" spans="3:4" s="15" customFormat="1" ht="12.95" customHeight="1" x14ac:dyDescent="0.2">
      <c r="C163" s="40"/>
      <c r="D163" s="40"/>
    </row>
    <row r="164" spans="3:4" s="15" customFormat="1" ht="12.95" customHeight="1" x14ac:dyDescent="0.2">
      <c r="C164" s="40"/>
      <c r="D164" s="40"/>
    </row>
    <row r="165" spans="3:4" s="15" customFormat="1" ht="12.95" customHeight="1" x14ac:dyDescent="0.2">
      <c r="C165" s="40"/>
      <c r="D165" s="40"/>
    </row>
    <row r="166" spans="3:4" s="15" customFormat="1" ht="12.95" customHeight="1" x14ac:dyDescent="0.2">
      <c r="C166" s="40"/>
      <c r="D166" s="40"/>
    </row>
    <row r="167" spans="3:4" s="15" customFormat="1" ht="12.95" customHeight="1" x14ac:dyDescent="0.2">
      <c r="C167" s="40"/>
      <c r="D167" s="40"/>
    </row>
    <row r="168" spans="3:4" s="15" customFormat="1" ht="12.95" customHeight="1" x14ac:dyDescent="0.2">
      <c r="C168" s="40"/>
      <c r="D168" s="40"/>
    </row>
    <row r="169" spans="3:4" s="15" customFormat="1" ht="12.95" customHeight="1" x14ac:dyDescent="0.2">
      <c r="C169" s="40"/>
      <c r="D169" s="40"/>
    </row>
    <row r="170" spans="3:4" s="15" customFormat="1" ht="12.95" customHeight="1" x14ac:dyDescent="0.2">
      <c r="C170" s="40"/>
      <c r="D170" s="40"/>
    </row>
    <row r="171" spans="3:4" s="15" customFormat="1" ht="12.95" customHeight="1" x14ac:dyDescent="0.2">
      <c r="C171" s="40"/>
      <c r="D171" s="40"/>
    </row>
    <row r="172" spans="3:4" s="15" customFormat="1" ht="12.95" customHeight="1" x14ac:dyDescent="0.2">
      <c r="C172" s="40"/>
      <c r="D172" s="40"/>
    </row>
    <row r="173" spans="3:4" s="15" customFormat="1" ht="12.95" customHeight="1" x14ac:dyDescent="0.2">
      <c r="C173" s="40"/>
      <c r="D173" s="40"/>
    </row>
    <row r="174" spans="3:4" s="15" customFormat="1" ht="12.95" customHeight="1" x14ac:dyDescent="0.2">
      <c r="C174" s="40"/>
      <c r="D174" s="40"/>
    </row>
    <row r="175" spans="3:4" s="15" customFormat="1" ht="12.95" customHeight="1" x14ac:dyDescent="0.2">
      <c r="C175" s="40"/>
      <c r="D175" s="40"/>
    </row>
    <row r="176" spans="3:4" s="15" customFormat="1" ht="12.95" customHeight="1" x14ac:dyDescent="0.2">
      <c r="C176" s="40"/>
      <c r="D176" s="40"/>
    </row>
    <row r="177" spans="3:4" s="15" customFormat="1" ht="12.95" customHeight="1" x14ac:dyDescent="0.2">
      <c r="C177" s="40"/>
      <c r="D177" s="40"/>
    </row>
    <row r="178" spans="3:4" s="15" customFormat="1" ht="12.95" customHeight="1" x14ac:dyDescent="0.2">
      <c r="C178" s="40"/>
      <c r="D178" s="40"/>
    </row>
    <row r="179" spans="3:4" s="15" customFormat="1" ht="12.95" customHeight="1" x14ac:dyDescent="0.2">
      <c r="C179" s="40"/>
      <c r="D179" s="40"/>
    </row>
    <row r="180" spans="3:4" s="15" customFormat="1" ht="12.95" customHeight="1" x14ac:dyDescent="0.2">
      <c r="C180" s="40"/>
      <c r="D180" s="40"/>
    </row>
    <row r="181" spans="3:4" s="15" customFormat="1" ht="12.95" customHeight="1" x14ac:dyDescent="0.2">
      <c r="C181" s="40"/>
      <c r="D181" s="40"/>
    </row>
    <row r="182" spans="3:4" s="15" customFormat="1" ht="12.95" customHeight="1" x14ac:dyDescent="0.2">
      <c r="C182" s="40"/>
      <c r="D182" s="40"/>
    </row>
    <row r="183" spans="3:4" s="15" customFormat="1" ht="12.95" customHeight="1" x14ac:dyDescent="0.2">
      <c r="C183" s="40"/>
      <c r="D183" s="40"/>
    </row>
    <row r="184" spans="3:4" s="15" customFormat="1" ht="12.95" customHeight="1" x14ac:dyDescent="0.2">
      <c r="C184" s="40"/>
      <c r="D184" s="40"/>
    </row>
    <row r="185" spans="3:4" s="15" customFormat="1" ht="12.95" customHeight="1" x14ac:dyDescent="0.2">
      <c r="C185" s="40"/>
      <c r="D185" s="40"/>
    </row>
    <row r="186" spans="3:4" s="15" customFormat="1" ht="12.95" customHeight="1" x14ac:dyDescent="0.2">
      <c r="C186" s="40"/>
      <c r="D186" s="40"/>
    </row>
    <row r="187" spans="3:4" s="15" customFormat="1" ht="12.95" customHeight="1" x14ac:dyDescent="0.2">
      <c r="C187" s="40"/>
      <c r="D187" s="40"/>
    </row>
    <row r="188" spans="3:4" s="15" customFormat="1" ht="12.95" customHeight="1" x14ac:dyDescent="0.2">
      <c r="C188" s="40"/>
      <c r="D188" s="40"/>
    </row>
    <row r="189" spans="3:4" s="15" customFormat="1" ht="12.95" customHeight="1" x14ac:dyDescent="0.2">
      <c r="C189" s="40"/>
      <c r="D189" s="40"/>
    </row>
    <row r="190" spans="3:4" s="15" customFormat="1" ht="12.95" customHeight="1" x14ac:dyDescent="0.2">
      <c r="C190" s="40"/>
      <c r="D190" s="40"/>
    </row>
    <row r="191" spans="3:4" s="15" customFormat="1" ht="12.95" customHeight="1" x14ac:dyDescent="0.2">
      <c r="C191" s="40"/>
      <c r="D191" s="40"/>
    </row>
    <row r="192" spans="3:4" s="15" customFormat="1" ht="12.95" customHeight="1" x14ac:dyDescent="0.2">
      <c r="C192" s="40"/>
      <c r="D192" s="40"/>
    </row>
    <row r="193" spans="3:4" s="15" customFormat="1" ht="12.95" customHeight="1" x14ac:dyDescent="0.2">
      <c r="C193" s="40"/>
      <c r="D193" s="40"/>
    </row>
    <row r="194" spans="3:4" s="15" customFormat="1" ht="12.95" customHeight="1" x14ac:dyDescent="0.2">
      <c r="C194" s="40"/>
      <c r="D194" s="40"/>
    </row>
    <row r="195" spans="3:4" s="15" customFormat="1" ht="12.95" customHeight="1" x14ac:dyDescent="0.2">
      <c r="C195" s="40"/>
      <c r="D195" s="40"/>
    </row>
    <row r="196" spans="3:4" s="15" customFormat="1" ht="12.95" customHeight="1" x14ac:dyDescent="0.2">
      <c r="C196" s="40"/>
      <c r="D196" s="40"/>
    </row>
    <row r="197" spans="3:4" s="15" customFormat="1" ht="12.95" customHeight="1" x14ac:dyDescent="0.2">
      <c r="C197" s="40"/>
      <c r="D197" s="40"/>
    </row>
    <row r="198" spans="3:4" s="15" customFormat="1" ht="12.95" customHeight="1" x14ac:dyDescent="0.2">
      <c r="C198" s="40"/>
      <c r="D198" s="40"/>
    </row>
    <row r="199" spans="3:4" s="15" customFormat="1" ht="12.95" customHeight="1" x14ac:dyDescent="0.2">
      <c r="C199" s="40"/>
      <c r="D199" s="40"/>
    </row>
    <row r="200" spans="3:4" s="15" customFormat="1" ht="12.95" customHeight="1" x14ac:dyDescent="0.2">
      <c r="C200" s="40"/>
      <c r="D200" s="40"/>
    </row>
    <row r="201" spans="3:4" s="15" customFormat="1" ht="12.95" customHeight="1" x14ac:dyDescent="0.2">
      <c r="C201" s="40"/>
      <c r="D201" s="40"/>
    </row>
    <row r="202" spans="3:4" s="15" customFormat="1" ht="12.95" customHeight="1" x14ac:dyDescent="0.2">
      <c r="C202" s="40"/>
      <c r="D202" s="40"/>
    </row>
    <row r="203" spans="3:4" s="15" customFormat="1" ht="12.95" customHeight="1" x14ac:dyDescent="0.2">
      <c r="C203" s="40"/>
      <c r="D203" s="40"/>
    </row>
    <row r="204" spans="3:4" s="15" customFormat="1" ht="12.95" customHeight="1" x14ac:dyDescent="0.2">
      <c r="C204" s="40"/>
      <c r="D204" s="40"/>
    </row>
    <row r="205" spans="3:4" s="15" customFormat="1" ht="12.95" customHeight="1" x14ac:dyDescent="0.2">
      <c r="C205" s="40"/>
      <c r="D205" s="40"/>
    </row>
    <row r="206" spans="3:4" s="15" customFormat="1" ht="12.95" customHeight="1" x14ac:dyDescent="0.2">
      <c r="C206" s="40"/>
      <c r="D206" s="40"/>
    </row>
    <row r="207" spans="3:4" s="15" customFormat="1" ht="12.95" customHeight="1" x14ac:dyDescent="0.2">
      <c r="C207" s="40"/>
      <c r="D207" s="40"/>
    </row>
    <row r="208" spans="3:4" s="15" customFormat="1" ht="12.95" customHeight="1" x14ac:dyDescent="0.2">
      <c r="C208" s="40"/>
      <c r="D208" s="40"/>
    </row>
    <row r="209" spans="3:4" s="15" customFormat="1" ht="12.95" customHeight="1" x14ac:dyDescent="0.2">
      <c r="C209" s="40"/>
      <c r="D209" s="40"/>
    </row>
    <row r="210" spans="3:4" s="15" customFormat="1" ht="12.95" customHeight="1" x14ac:dyDescent="0.2">
      <c r="C210" s="40"/>
      <c r="D210" s="40"/>
    </row>
    <row r="211" spans="3:4" s="15" customFormat="1" ht="12.95" customHeight="1" x14ac:dyDescent="0.2">
      <c r="C211" s="40"/>
      <c r="D211" s="40"/>
    </row>
    <row r="212" spans="3:4" s="15" customFormat="1" ht="12.95" customHeight="1" x14ac:dyDescent="0.2">
      <c r="C212" s="40"/>
      <c r="D212" s="40"/>
    </row>
    <row r="213" spans="3:4" s="15" customFormat="1" ht="12.95" customHeight="1" x14ac:dyDescent="0.2">
      <c r="C213" s="40"/>
      <c r="D213" s="40"/>
    </row>
    <row r="214" spans="3:4" s="15" customFormat="1" ht="12.95" customHeight="1" x14ac:dyDescent="0.2">
      <c r="C214" s="40"/>
      <c r="D214" s="40"/>
    </row>
    <row r="215" spans="3:4" s="15" customFormat="1" ht="12.95" customHeight="1" x14ac:dyDescent="0.2">
      <c r="C215" s="40"/>
      <c r="D215" s="40"/>
    </row>
    <row r="216" spans="3:4" s="15" customFormat="1" ht="12.95" customHeight="1" x14ac:dyDescent="0.2">
      <c r="C216" s="40"/>
      <c r="D216" s="40"/>
    </row>
    <row r="217" spans="3:4" s="15" customFormat="1" ht="12.95" customHeight="1" x14ac:dyDescent="0.2">
      <c r="C217" s="40"/>
      <c r="D217" s="40"/>
    </row>
    <row r="218" spans="3:4" s="15" customFormat="1" ht="12.95" customHeight="1" x14ac:dyDescent="0.2">
      <c r="C218" s="40"/>
      <c r="D218" s="40"/>
    </row>
    <row r="219" spans="3:4" s="15" customFormat="1" ht="12.95" customHeight="1" x14ac:dyDescent="0.2">
      <c r="C219" s="40"/>
      <c r="D219" s="40"/>
    </row>
    <row r="220" spans="3:4" s="15" customFormat="1" ht="12.95" customHeight="1" x14ac:dyDescent="0.2">
      <c r="C220" s="40"/>
      <c r="D220" s="40"/>
    </row>
    <row r="221" spans="3:4" s="15" customFormat="1" ht="12.95" customHeight="1" x14ac:dyDescent="0.2">
      <c r="C221" s="40"/>
      <c r="D221" s="40"/>
    </row>
    <row r="222" spans="3:4" s="15" customFormat="1" ht="12.95" customHeight="1" x14ac:dyDescent="0.2">
      <c r="C222" s="40"/>
      <c r="D222" s="40"/>
    </row>
    <row r="223" spans="3:4" s="15" customFormat="1" ht="12.95" customHeight="1" x14ac:dyDescent="0.2">
      <c r="C223" s="40"/>
      <c r="D223" s="40"/>
    </row>
    <row r="224" spans="3:4" s="15" customFormat="1" ht="12.95" customHeight="1" x14ac:dyDescent="0.2">
      <c r="C224" s="40"/>
      <c r="D224" s="40"/>
    </row>
    <row r="225" spans="3:4" s="15" customFormat="1" ht="12.95" customHeight="1" x14ac:dyDescent="0.2">
      <c r="C225" s="40"/>
      <c r="D225" s="40"/>
    </row>
    <row r="226" spans="3:4" s="15" customFormat="1" ht="12.95" customHeight="1" x14ac:dyDescent="0.2">
      <c r="C226" s="40"/>
      <c r="D226" s="40"/>
    </row>
    <row r="227" spans="3:4" s="15" customFormat="1" ht="12.95" customHeight="1" x14ac:dyDescent="0.2">
      <c r="C227" s="40"/>
      <c r="D227" s="40"/>
    </row>
    <row r="228" spans="3:4" s="15" customFormat="1" ht="12.95" customHeight="1" x14ac:dyDescent="0.2">
      <c r="C228" s="40"/>
      <c r="D228" s="40"/>
    </row>
    <row r="229" spans="3:4" s="15" customFormat="1" ht="12.95" customHeight="1" x14ac:dyDescent="0.2">
      <c r="C229" s="40"/>
      <c r="D229" s="40"/>
    </row>
    <row r="230" spans="3:4" s="15" customFormat="1" ht="12.95" customHeight="1" x14ac:dyDescent="0.2">
      <c r="C230" s="40"/>
      <c r="D230" s="40"/>
    </row>
    <row r="231" spans="3:4" s="15" customFormat="1" ht="12.95" customHeight="1" x14ac:dyDescent="0.2">
      <c r="C231" s="40"/>
      <c r="D231" s="40"/>
    </row>
    <row r="232" spans="3:4" s="15" customFormat="1" ht="12.95" customHeight="1" x14ac:dyDescent="0.2">
      <c r="C232" s="40"/>
      <c r="D232" s="40"/>
    </row>
    <row r="233" spans="3:4" s="15" customFormat="1" ht="12.95" customHeight="1" x14ac:dyDescent="0.2">
      <c r="C233" s="40"/>
      <c r="D233" s="40"/>
    </row>
    <row r="234" spans="3:4" s="15" customFormat="1" ht="12.95" customHeight="1" x14ac:dyDescent="0.2">
      <c r="C234" s="40"/>
      <c r="D234" s="40"/>
    </row>
    <row r="235" spans="3:4" s="15" customFormat="1" ht="12.95" customHeight="1" x14ac:dyDescent="0.2">
      <c r="C235" s="40"/>
      <c r="D235" s="40"/>
    </row>
    <row r="236" spans="3:4" s="15" customFormat="1" ht="12.95" customHeight="1" x14ac:dyDescent="0.2">
      <c r="C236" s="40"/>
      <c r="D236" s="40"/>
    </row>
    <row r="237" spans="3:4" s="15" customFormat="1" ht="12.95" customHeight="1" x14ac:dyDescent="0.2">
      <c r="C237" s="40"/>
      <c r="D237" s="40"/>
    </row>
    <row r="238" spans="3:4" s="15" customFormat="1" ht="12.95" customHeight="1" x14ac:dyDescent="0.2">
      <c r="C238" s="40"/>
      <c r="D238" s="40"/>
    </row>
    <row r="239" spans="3:4" s="15" customFormat="1" ht="12.95" customHeight="1" x14ac:dyDescent="0.2">
      <c r="C239" s="40"/>
      <c r="D239" s="40"/>
    </row>
    <row r="240" spans="3:4" s="15" customFormat="1" ht="12.95" customHeight="1" x14ac:dyDescent="0.2">
      <c r="C240" s="40"/>
      <c r="D240" s="40"/>
    </row>
    <row r="241" spans="3:4" s="15" customFormat="1" ht="12.95" customHeight="1" x14ac:dyDescent="0.2">
      <c r="C241" s="40"/>
      <c r="D241" s="40"/>
    </row>
    <row r="242" spans="3:4" s="15" customFormat="1" ht="12.95" customHeight="1" x14ac:dyDescent="0.2">
      <c r="C242" s="40"/>
      <c r="D242" s="40"/>
    </row>
    <row r="243" spans="3:4" s="15" customFormat="1" ht="12.95" customHeight="1" x14ac:dyDescent="0.2">
      <c r="C243" s="40"/>
      <c r="D243" s="40"/>
    </row>
    <row r="244" spans="3:4" s="15" customFormat="1" ht="12.95" customHeight="1" x14ac:dyDescent="0.2">
      <c r="C244" s="40"/>
      <c r="D244" s="40"/>
    </row>
    <row r="245" spans="3:4" s="15" customFormat="1" ht="12.95" customHeight="1" x14ac:dyDescent="0.2">
      <c r="C245" s="40"/>
      <c r="D245" s="40"/>
    </row>
    <row r="246" spans="3:4" s="15" customFormat="1" ht="12.95" customHeight="1" x14ac:dyDescent="0.2">
      <c r="C246" s="40"/>
      <c r="D246" s="40"/>
    </row>
    <row r="247" spans="3:4" s="15" customFormat="1" ht="12.95" customHeight="1" x14ac:dyDescent="0.2">
      <c r="C247" s="40"/>
      <c r="D247" s="40"/>
    </row>
    <row r="248" spans="3:4" s="15" customFormat="1" ht="12.95" customHeight="1" x14ac:dyDescent="0.2">
      <c r="C248" s="40"/>
      <c r="D248" s="40"/>
    </row>
    <row r="249" spans="3:4" s="15" customFormat="1" ht="12.95" customHeight="1" x14ac:dyDescent="0.2">
      <c r="C249" s="40"/>
      <c r="D249" s="40"/>
    </row>
    <row r="250" spans="3:4" s="15" customFormat="1" ht="12.95" customHeight="1" x14ac:dyDescent="0.2">
      <c r="C250" s="40"/>
      <c r="D250" s="40"/>
    </row>
    <row r="251" spans="3:4" s="15" customFormat="1" ht="12.95" customHeight="1" x14ac:dyDescent="0.2">
      <c r="C251" s="40"/>
      <c r="D251" s="40"/>
    </row>
    <row r="252" spans="3:4" s="15" customFormat="1" ht="12.95" customHeight="1" x14ac:dyDescent="0.2">
      <c r="C252" s="40"/>
      <c r="D252" s="40"/>
    </row>
    <row r="253" spans="3:4" s="15" customFormat="1" ht="12.95" customHeight="1" x14ac:dyDescent="0.2">
      <c r="C253" s="40"/>
      <c r="D253" s="40"/>
    </row>
    <row r="254" spans="3:4" s="15" customFormat="1" ht="12.95" customHeight="1" x14ac:dyDescent="0.2">
      <c r="C254" s="40"/>
      <c r="D254" s="40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</sheetData>
  <sortState xmlns:xlrd2="http://schemas.microsoft.com/office/spreadsheetml/2017/richdata2" ref="A21:U46">
    <sortCondition ref="C21:C46"/>
  </sortState>
  <phoneticPr fontId="7" type="noConversion"/>
  <hyperlinks>
    <hyperlink ref="H64347" r:id="rId1" display="http://vsolj.cetus-net.org/bulletin.html" xr:uid="{00000000-0004-0000-0000-000000000000}"/>
    <hyperlink ref="H64340" r:id="rId2" display="https://www.aavso.org/ejaavso" xr:uid="{00000000-0004-0000-0000-000001000000}"/>
    <hyperlink ref="AP491" r:id="rId3" display="http://cdsbib.u-strasbg.fr/cgi-bin/cdsbib?1990RMxAA..21..381G" xr:uid="{00000000-0004-0000-0000-000002000000}"/>
    <hyperlink ref="AP495" r:id="rId4" display="http://cdsbib.u-strasbg.fr/cgi-bin/cdsbib?1990RMxAA..21..381G" xr:uid="{00000000-0004-0000-0000-000003000000}"/>
    <hyperlink ref="AP494" r:id="rId5" display="http://cdsbib.u-strasbg.fr/cgi-bin/cdsbib?1990RMxAA..21..381G" xr:uid="{00000000-0004-0000-0000-000004000000}"/>
    <hyperlink ref="AP475" r:id="rId6" display="http://cdsbib.u-strasbg.fr/cgi-bin/cdsbib?1990RMxAA..21..381G" xr:uid="{00000000-0004-0000-0000-000005000000}"/>
    <hyperlink ref="I64347" r:id="rId7" display="http://vsolj.cetus-net.org/bulletin.html" xr:uid="{00000000-0004-0000-0000-000006000000}"/>
    <hyperlink ref="AQ631" r:id="rId8" display="http://cdsbib.u-strasbg.fr/cgi-bin/cdsbib?1990RMxAA..21..381G" xr:uid="{00000000-0004-0000-0000-000007000000}"/>
    <hyperlink ref="AQ55397" r:id="rId9" display="http://cdsbib.u-strasbg.fr/cgi-bin/cdsbib?1990RMxAA..21..381G" xr:uid="{00000000-0004-0000-0000-000008000000}"/>
    <hyperlink ref="AQ632" r:id="rId10" display="http://cdsbib.u-strasbg.fr/cgi-bin/cdsbib?1990RMxAA..21..381G" xr:uid="{00000000-0004-0000-0000-000009000000}"/>
    <hyperlink ref="H64344" r:id="rId11" display="https://www.aavso.org/ejaavso" xr:uid="{00000000-0004-0000-0000-00000A000000}"/>
    <hyperlink ref="H1517" r:id="rId12" display="http://vsolj.cetus-net.org/bulletin.html" xr:uid="{00000000-0004-0000-0000-00000B000000}"/>
    <hyperlink ref="AP2761" r:id="rId13" display="http://cdsbib.u-strasbg.fr/cgi-bin/cdsbib?1990RMxAA..21..381G" xr:uid="{00000000-0004-0000-0000-00000C000000}"/>
    <hyperlink ref="AP2764" r:id="rId14" display="http://cdsbib.u-strasbg.fr/cgi-bin/cdsbib?1990RMxAA..21..381G" xr:uid="{00000000-0004-0000-0000-00000D000000}"/>
    <hyperlink ref="AP2762" r:id="rId15" display="http://cdsbib.u-strasbg.fr/cgi-bin/cdsbib?1990RMxAA..21..381G" xr:uid="{00000000-0004-0000-0000-00000E000000}"/>
    <hyperlink ref="AP2746" r:id="rId16" display="http://cdsbib.u-strasbg.fr/cgi-bin/cdsbib?1990RMxAA..21..381G" xr:uid="{00000000-0004-0000-0000-00000F000000}"/>
    <hyperlink ref="I1517" r:id="rId17" display="http://vsolj.cetus-net.org/bulletin.html" xr:uid="{00000000-0004-0000-0000-000010000000}"/>
    <hyperlink ref="AQ2975" r:id="rId18" display="http://cdsbib.u-strasbg.fr/cgi-bin/cdsbib?1990RMxAA..21..381G" xr:uid="{00000000-0004-0000-0000-000011000000}"/>
    <hyperlink ref="AQ65212" r:id="rId19" display="http://cdsbib.u-strasbg.fr/cgi-bin/cdsbib?1990RMxAA..21..381G" xr:uid="{00000000-0004-0000-0000-000012000000}"/>
    <hyperlink ref="AQ2979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2024-01-03T06:26:49Z</dcterms:modified>
</cp:coreProperties>
</file>