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22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<sst xmlns="http://schemas.openxmlformats.org/spreadsheetml/2006/main" count="316" uniqueCount="168">
  <si>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</si>
  <si>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</si>
  <si>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</si>
  <si>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</si>
  <si>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</si>
  <si>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</si>
  <si>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</si>
  <si>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</si>
  <si>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</si>
  <si>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</si>
  <si>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</si>
  <si>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</si>
  <si>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</si>
  <si>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</si>
  <si>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</si>
  <si>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</si>
  <si>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</si>
  <si>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</si>
  <si>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</si>
  <si>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</si>
  <si>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</si>
  <si>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</si>
  <si>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</si>
  <si>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</si>
  <si>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</si>
  <si>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</si>
  <si>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</si>
  <si>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</si>
  <si>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</si>
  <si>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</si>
  <si>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Bull.82</t>
  </si>
  <si>
    <t>B</t>
  </si>
  <si>
    <t>BBSAG Bull.86</t>
  </si>
  <si>
    <t>BBSAG Bull.87</t>
  </si>
  <si>
    <t>BBSAG</t>
  </si>
  <si>
    <t>Skillen, 1987AJ…..93.1251S</t>
  </si>
  <si>
    <t>Skillen 1987</t>
  </si>
  <si>
    <t>Skillen</t>
  </si>
  <si>
    <t># of data points:</t>
  </si>
  <si>
    <t>EA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</si>
  <si>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</si>
  <si>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</si>
  <si>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</si>
  <si>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</si>
  <si>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</si>
  <si>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</si>
  <si>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</si>
  <si>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</si>
  <si>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0003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</si>
  <si>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</si>
  <si>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</si>
  <si>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</si>
  <si>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</si>
  <si>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</si>
  <si>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</si>
  <si>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</si>
  <si>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</si>
  <si>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</si>
  <si>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</si>
  <si>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</si>
  <si>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</si>
  <si>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</si>
  <si>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2413180.355 </t>
  </si>
  <si>
    <t> 17.12.1894 20:31 </t>
  </si>
  <si>
    <t> -0.303 </t>
  </si>
  <si>
    <t>P </t>
  </si>
  <si>
    <t> St.Cyr &amp; St.Cyr </t>
  </si>
  <si>
    <t> AJ 91.416 </t>
  </si>
  <si>
    <t>2422352.220 </t>
  </si>
  <si>
    <t> 28.01.1920 17:16 </t>
  </si>
  <si>
    <t> -0.499 </t>
  </si>
  <si>
    <t>2427487.412 </t>
  </si>
  <si>
    <t> 18.02.1934 21:53 </t>
  </si>
  <si>
    <t> -0.035 </t>
  </si>
  <si>
    <t>2427538.252 </t>
  </si>
  <si>
    <t> 10.04.1934 18:02 </t>
  </si>
  <si>
    <t> -0.001 </t>
  </si>
  <si>
    <t>2427785.538 </t>
  </si>
  <si>
    <t> 14.12.1934 00:54 </t>
  </si>
  <si>
    <t> 0.032 </t>
  </si>
  <si>
    <t>2427839.693 </t>
  </si>
  <si>
    <t> 06.02.1935 04:37 </t>
  </si>
  <si>
    <t> -0.005 </t>
  </si>
  <si>
    <t>2429204.593 </t>
  </si>
  <si>
    <t> 02.11.1938 02:13 </t>
  </si>
  <si>
    <t> -0.076 </t>
  </si>
  <si>
    <t>2429258.759 </t>
  </si>
  <si>
    <t> 26.12.1938 06:12 </t>
  </si>
  <si>
    <t> -0.102 </t>
  </si>
  <si>
    <t>2429282.576 </t>
  </si>
  <si>
    <t> 19.01.1939 01:49 </t>
  </si>
  <si>
    <t> 0.006 </t>
  </si>
  <si>
    <t>2429282.598 </t>
  </si>
  <si>
    <t> 19.01.1939 02:21 </t>
  </si>
  <si>
    <t> 0.028 </t>
  </si>
  <si>
    <t>2430318.910 </t>
  </si>
  <si>
    <t> 20.11.1941 09:50 </t>
  </si>
  <si>
    <t> -0.089 </t>
  </si>
  <si>
    <t>2430674.637 </t>
  </si>
  <si>
    <t> 11.11.1942 03:17 </t>
  </si>
  <si>
    <t> 0.000 </t>
  </si>
  <si>
    <t> G.F.Baird </t>
  </si>
  <si>
    <t>IBVS 982 </t>
  </si>
  <si>
    <t>2432649.330 </t>
  </si>
  <si>
    <t> 07.04.1948 19:55 </t>
  </si>
  <si>
    <t> 0.058 </t>
  </si>
  <si>
    <t>2432852.570 </t>
  </si>
  <si>
    <t> 28.10.1948 01:40 </t>
  </si>
  <si>
    <t> 0.077 </t>
  </si>
  <si>
    <t>2432913.465 </t>
  </si>
  <si>
    <t> 27.12.1948 23:09 </t>
  </si>
  <si>
    <t> 0.005 </t>
  </si>
  <si>
    <t>2433651.825 </t>
  </si>
  <si>
    <t> 05.01.1951 07:48 </t>
  </si>
  <si>
    <t> -0.006 </t>
  </si>
  <si>
    <t>2434386.828 </t>
  </si>
  <si>
    <t> 09.01.1953 07:52 </t>
  </si>
  <si>
    <t> 0.013 </t>
  </si>
  <si>
    <t>2440923.821 </t>
  </si>
  <si>
    <t> 03.12.1970 07:42 </t>
  </si>
  <si>
    <t> 0.049 </t>
  </si>
  <si>
    <t>2442129.597 </t>
  </si>
  <si>
    <t> 23.03.1974 02:19 </t>
  </si>
  <si>
    <t> 0.045 </t>
  </si>
  <si>
    <t>2442779.807 </t>
  </si>
  <si>
    <t> 02.01.1976 07:22 </t>
  </si>
  <si>
    <t> -0.054 </t>
  </si>
  <si>
    <t>2443985.562 </t>
  </si>
  <si>
    <t> 22.04.1979 01:29 </t>
  </si>
  <si>
    <t> -0.079 </t>
  </si>
  <si>
    <t>2444198.872 </t>
  </si>
  <si>
    <t> 21.11.1979 08:55 </t>
  </si>
  <si>
    <t> -0.152 </t>
  </si>
  <si>
    <t>2444530.876 </t>
  </si>
  <si>
    <t> 18.10.1980 09:01 </t>
  </si>
  <si>
    <t>2444581.727 </t>
  </si>
  <si>
    <t> 08.12.1980 05:26 </t>
  </si>
  <si>
    <t> -0.031 </t>
  </si>
  <si>
    <t>2444635.728 </t>
  </si>
  <si>
    <t> 31.01.1981 05:28 </t>
  </si>
  <si>
    <t> -0.222 </t>
  </si>
  <si>
    <t>2444659.553 </t>
  </si>
  <si>
    <t> 24.02.1981 01:16 </t>
  </si>
  <si>
    <t> -0.106 </t>
  </si>
  <si>
    <t>2444669.7068 </t>
  </si>
  <si>
    <t> 06.03.1981 04:57 </t>
  </si>
  <si>
    <t> -0.1134 </t>
  </si>
  <si>
    <t> C.St.Cyr et al. </t>
  </si>
  <si>
    <t> PASP 95.639 </t>
  </si>
  <si>
    <t>2446742.609 </t>
  </si>
  <si>
    <t> 08.11.1986 02:36 </t>
  </si>
  <si>
    <t> -0.070 </t>
  </si>
  <si>
    <t>V </t>
  </si>
  <si>
    <t> K.Locher </t>
  </si>
  <si>
    <t> BBS 82 </t>
  </si>
  <si>
    <t>2447118.569 </t>
  </si>
  <si>
    <t> 19.11.1987 01:39 </t>
  </si>
  <si>
    <t> BBS 86 </t>
  </si>
  <si>
    <t>2447230.305 </t>
  </si>
  <si>
    <t> 09.03.1988 19:19 </t>
  </si>
  <si>
    <t> -0.105 </t>
  </si>
  <si>
    <t> BBS 87 </t>
  </si>
  <si>
    <t>2453408.380 </t>
  </si>
  <si>
    <t> 06.02.2005 21:07 </t>
  </si>
  <si>
    <t> 0.038 </t>
  </si>
  <si>
    <t>OEJV 0003 </t>
  </si>
  <si>
    <t>BAD?</t>
  </si>
  <si>
    <t>KT Hya / GSC 0214-1433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</si>
</sst>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25"/>
          <c:w val="0.915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Skillen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crossBetween val="midCat"/>
        <c:dispUnits/>
      </c:valAx>
      <c:valAx>
        <c:axId val="238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"/>
          <c:y val="0.9305"/>
          <c:w val="0.77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533400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33900" y="0"/>
        <a:ext cx="67532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982" TargetMode="External" /><Relationship Id="rId2" Type="http://schemas.openxmlformats.org/officeDocument/2006/relationships/hyperlink" Target="http://var.astro.cz/oejv/issues/oejv00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0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167</v>
      </c>
    </row>
    <row r="2" spans="1:2" ht="12.75">
      <c r="A2" t="s">
        <v>25</v>
      </c>
      <c r="B2" s="9" t="s">
        <v>39</v>
      </c>
    </row>
    <row r="4" spans="1:4" ht="14.25" thickBot="1" thickTop="1">
      <c r="A4" s="6" t="s">
        <v>0</v>
      </c>
      <c r="C4" s="3">
        <v>30674.637</v>
      </c>
      <c r="D4" s="4">
        <v>3.387024</v>
      </c>
    </row>
    <row r="5" spans="1:4" ht="13.5" thickTop="1">
      <c r="A5" s="12" t="s">
        <v>40</v>
      </c>
      <c r="B5" s="13"/>
      <c r="C5" s="14">
        <v>-9.5</v>
      </c>
      <c r="D5" s="13" t="s">
        <v>41</v>
      </c>
    </row>
    <row r="6" ht="12.75">
      <c r="A6" s="6" t="s">
        <v>1</v>
      </c>
    </row>
    <row r="7" spans="1:3" ht="12.75">
      <c r="A7" t="s">
        <v>2</v>
      </c>
      <c r="C7">
        <f>+C4</f>
        <v>30674.637</v>
      </c>
    </row>
    <row r="8" spans="1:3" ht="12.75">
      <c r="A8" t="s">
        <v>3</v>
      </c>
      <c r="C8">
        <f>+D4</f>
        <v>3.387024</v>
      </c>
    </row>
    <row r="9" spans="1:4" ht="12.75">
      <c r="A9" s="28" t="s">
        <v>47</v>
      </c>
      <c r="B9" s="29">
        <v>21</v>
      </c>
      <c r="C9" s="17" t="str">
        <f>"F"&amp;B9</f>
        <v>F21</v>
      </c>
      <c r="D9" s="18" t="str">
        <f>"G"&amp;B9</f>
        <v>G21</v>
      </c>
    </row>
    <row r="10" spans="1:5" ht="13.5" thickBot="1">
      <c r="A10" s="13"/>
      <c r="B10" s="13"/>
      <c r="C10" s="5" t="s">
        <v>21</v>
      </c>
      <c r="D10" s="5" t="s">
        <v>22</v>
      </c>
      <c r="E10" s="13"/>
    </row>
    <row r="11" spans="1:5" ht="12.75">
      <c r="A11" s="13" t="s">
        <v>16</v>
      </c>
      <c r="B11" s="13"/>
      <c r="C11" s="15">
        <f ca="1">INTERCEPT(INDIRECT($D$9):G992,INDIRECT($C$9):F992)</f>
        <v>-0.013452719010861938</v>
      </c>
      <c r="D11" s="16"/>
      <c r="E11" s="13"/>
    </row>
    <row r="12" spans="1:5" ht="12.75">
      <c r="A12" s="13" t="s">
        <v>17</v>
      </c>
      <c r="B12" s="13"/>
      <c r="C12" s="15">
        <f ca="1">SLOPE(INDIRECT($D$9):G992,INDIRECT($C$9):F992)</f>
        <v>-1.1185554863800208E-05</v>
      </c>
      <c r="D12" s="16"/>
      <c r="E12" s="13"/>
    </row>
    <row r="13" spans="1:3" ht="12.75">
      <c r="A13" s="13" t="s">
        <v>20</v>
      </c>
      <c r="B13" s="13"/>
      <c r="C13" s="16" t="s">
        <v>14</v>
      </c>
    </row>
    <row r="14" spans="1:3" ht="12.75">
      <c r="A14" s="13"/>
      <c r="B14" s="13"/>
      <c r="C14" s="13"/>
    </row>
    <row r="15" spans="1:6" ht="12.75">
      <c r="A15" s="21" t="s">
        <v>18</v>
      </c>
      <c r="B15" s="13"/>
      <c r="C15" s="22">
        <f>(C7+C11)+(C8+C12)*INT(MAX(F21:F3533))</f>
        <v>53408.25355783674</v>
      </c>
      <c r="E15" s="19" t="s">
        <v>42</v>
      </c>
      <c r="F15" s="14">
        <v>1</v>
      </c>
    </row>
    <row r="16" spans="1:6" ht="12.75">
      <c r="A16" s="23" t="s">
        <v>4</v>
      </c>
      <c r="B16" s="13"/>
      <c r="C16" s="24">
        <f>+C8+C12</f>
        <v>3.387012814445136</v>
      </c>
      <c r="E16" s="19" t="s">
        <v>43</v>
      </c>
      <c r="F16" s="20">
        <f ca="1">NOW()+15018.5+$C$5/24</f>
        <v>59901.70863414351</v>
      </c>
    </row>
    <row r="17" spans="1:6" ht="13.5" thickBot="1">
      <c r="A17" s="19" t="s">
        <v>38</v>
      </c>
      <c r="B17" s="13"/>
      <c r="C17" s="13">
        <f>COUNT(C21:C2191)</f>
        <v>31</v>
      </c>
      <c r="E17" s="19" t="s">
        <v>44</v>
      </c>
      <c r="F17" s="20">
        <f>ROUND(2*(F16-$C$7)/$C$8,0)/2+F15</f>
        <v>8630</v>
      </c>
    </row>
    <row r="18" spans="1:6" ht="14.25" thickBot="1" thickTop="1">
      <c r="A18" s="23" t="s">
        <v>5</v>
      </c>
      <c r="B18" s="13"/>
      <c r="C18" s="26">
        <f>+C15</f>
        <v>53408.25355783674</v>
      </c>
      <c r="D18" s="27">
        <f>+C16</f>
        <v>3.387012814445136</v>
      </c>
      <c r="E18" s="19" t="s">
        <v>45</v>
      </c>
      <c r="F18" s="18">
        <f>ROUND(2*(F16-$C$15)/$C$16,0)/2+F15</f>
        <v>1918</v>
      </c>
    </row>
    <row r="19" spans="5:6" ht="13.5" thickTop="1">
      <c r="E19" s="19" t="s">
        <v>46</v>
      </c>
      <c r="F19" s="25">
        <f>+$C$15+$C$16*F18-15018.5-$C$5/24</f>
        <v>44886.439969275845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34</v>
      </c>
      <c r="J20" s="8" t="s">
        <v>37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  <c r="U20" s="48" t="s">
        <v>166</v>
      </c>
    </row>
    <row r="21" spans="1:21" ht="12.75" customHeight="1">
      <c r="A21" s="45" t="s">
        <v>67</v>
      </c>
      <c r="B21" s="47" t="s">
        <v>49</v>
      </c>
      <c r="C21" s="46">
        <v>13180.355</v>
      </c>
      <c r="D21" s="46" t="s">
        <v>60</v>
      </c>
      <c r="E21">
        <f aca="true" t="shared" si="0" ref="E21:E51">+(C21-C$7)/C$8</f>
        <v>-5165.089470874726</v>
      </c>
      <c r="F21">
        <f aca="true" t="shared" si="1" ref="F21:F51">ROUND(2*E21,0)/2</f>
        <v>-5165</v>
      </c>
      <c r="O21">
        <f aca="true" t="shared" si="2" ref="O21:O51">+C$11+C$12*$F21</f>
        <v>0.044320671860666135</v>
      </c>
      <c r="Q21" s="2">
        <f aca="true" t="shared" si="3" ref="Q21:Q51">+C21-15018.5</f>
        <v>-1838.1450000000004</v>
      </c>
      <c r="U21">
        <f>+C21-(C$7+F21*C$8)</f>
        <v>-0.3030399999988731</v>
      </c>
    </row>
    <row r="22" spans="1:21" ht="12.75" customHeight="1">
      <c r="A22" s="45" t="s">
        <v>67</v>
      </c>
      <c r="B22" s="47" t="s">
        <v>49</v>
      </c>
      <c r="C22" s="46">
        <v>22352.22</v>
      </c>
      <c r="D22" s="46" t="s">
        <v>60</v>
      </c>
      <c r="E22">
        <f t="shared" si="0"/>
        <v>-2457.1473364227704</v>
      </c>
      <c r="F22">
        <f t="shared" si="1"/>
        <v>-2457</v>
      </c>
      <c r="O22">
        <f t="shared" si="2"/>
        <v>0.014030189289495173</v>
      </c>
      <c r="Q22" s="2">
        <f t="shared" si="3"/>
        <v>7333.720000000001</v>
      </c>
      <c r="U22">
        <f>+C22-(C$7+F22*C$8)</f>
        <v>-0.4990319999997155</v>
      </c>
    </row>
    <row r="23" spans="1:18" ht="12.75" customHeight="1">
      <c r="A23" t="s">
        <v>36</v>
      </c>
      <c r="C23" s="10">
        <v>27487.412</v>
      </c>
      <c r="D23" s="11"/>
      <c r="E23">
        <f t="shared" si="0"/>
        <v>-941.0104563770433</v>
      </c>
      <c r="F23">
        <f t="shared" si="1"/>
        <v>-941</v>
      </c>
      <c r="G23">
        <f aca="true" t="shared" si="4" ref="G23:G51">+C23-(C$7+F23*C$8)</f>
        <v>-0.03541599999880418</v>
      </c>
      <c r="J23">
        <f aca="true" t="shared" si="5" ref="J23:J31">G23</f>
        <v>-0.03541599999880418</v>
      </c>
      <c r="O23">
        <f t="shared" si="2"/>
        <v>-0.0029271118840259423</v>
      </c>
      <c r="Q23" s="2">
        <f t="shared" si="3"/>
        <v>12468.912</v>
      </c>
      <c r="R23" t="s">
        <v>35</v>
      </c>
    </row>
    <row r="24" spans="1:17" ht="12.75" customHeight="1">
      <c r="A24" t="s">
        <v>36</v>
      </c>
      <c r="C24" s="10">
        <v>27538.252</v>
      </c>
      <c r="D24" s="11"/>
      <c r="E24">
        <f t="shared" si="0"/>
        <v>-926.000229109684</v>
      </c>
      <c r="F24">
        <f t="shared" si="1"/>
        <v>-926</v>
      </c>
      <c r="G24">
        <f t="shared" si="4"/>
        <v>-0.0007759999971312936</v>
      </c>
      <c r="J24">
        <f t="shared" si="5"/>
        <v>-0.0007759999971312936</v>
      </c>
      <c r="O24">
        <f t="shared" si="2"/>
        <v>-0.0030948952069829467</v>
      </c>
      <c r="Q24" s="2">
        <f t="shared" si="3"/>
        <v>12519.752</v>
      </c>
    </row>
    <row r="25" spans="1:17" ht="12.75" customHeight="1">
      <c r="A25" t="s">
        <v>36</v>
      </c>
      <c r="C25" s="10">
        <v>27785.538</v>
      </c>
      <c r="D25" s="11"/>
      <c r="E25">
        <f t="shared" si="0"/>
        <v>-852.9904128225836</v>
      </c>
      <c r="F25">
        <f t="shared" si="1"/>
        <v>-853</v>
      </c>
      <c r="G25">
        <f t="shared" si="4"/>
        <v>0.03247200000259909</v>
      </c>
      <c r="J25">
        <f t="shared" si="5"/>
        <v>0.03247200000259909</v>
      </c>
      <c r="O25">
        <f t="shared" si="2"/>
        <v>-0.003911440712040361</v>
      </c>
      <c r="Q25" s="2">
        <f t="shared" si="3"/>
        <v>12767.038</v>
      </c>
    </row>
    <row r="26" spans="1:17" ht="12.75" customHeight="1">
      <c r="A26" t="s">
        <v>36</v>
      </c>
      <c r="C26" s="10">
        <v>27839.693</v>
      </c>
      <c r="D26" s="11"/>
      <c r="E26">
        <f t="shared" si="0"/>
        <v>-837.0014502406832</v>
      </c>
      <c r="F26">
        <f t="shared" si="1"/>
        <v>-837</v>
      </c>
      <c r="G26">
        <f t="shared" si="4"/>
        <v>-0.004912000000331318</v>
      </c>
      <c r="J26">
        <f t="shared" si="5"/>
        <v>-0.004912000000331318</v>
      </c>
      <c r="O26">
        <f t="shared" si="2"/>
        <v>-0.004090409589861165</v>
      </c>
      <c r="Q26" s="2">
        <f t="shared" si="3"/>
        <v>12821.193</v>
      </c>
    </row>
    <row r="27" spans="1:17" ht="12.75" customHeight="1">
      <c r="A27" t="s">
        <v>36</v>
      </c>
      <c r="C27" s="10">
        <v>29204.593</v>
      </c>
      <c r="D27" s="11"/>
      <c r="E27">
        <f t="shared" si="0"/>
        <v>-434.02231575565986</v>
      </c>
      <c r="F27">
        <f t="shared" si="1"/>
        <v>-434</v>
      </c>
      <c r="G27">
        <f t="shared" si="4"/>
        <v>-0.07558399999834364</v>
      </c>
      <c r="J27">
        <f t="shared" si="5"/>
        <v>-0.07558399999834364</v>
      </c>
      <c r="O27">
        <f t="shared" si="2"/>
        <v>-0.00859818819997265</v>
      </c>
      <c r="Q27" s="2">
        <f t="shared" si="3"/>
        <v>14186.093</v>
      </c>
    </row>
    <row r="28" spans="1:17" ht="12.75" customHeight="1">
      <c r="A28" t="s">
        <v>36</v>
      </c>
      <c r="C28" s="10">
        <v>29258.759</v>
      </c>
      <c r="D28" s="11"/>
      <c r="E28">
        <f t="shared" si="0"/>
        <v>-418.0301054849333</v>
      </c>
      <c r="F28">
        <f t="shared" si="1"/>
        <v>-418</v>
      </c>
      <c r="G28">
        <f t="shared" si="4"/>
        <v>-0.10196799999903305</v>
      </c>
      <c r="J28">
        <f t="shared" si="5"/>
        <v>-0.10196799999903305</v>
      </c>
      <c r="O28">
        <f t="shared" si="2"/>
        <v>-0.008777157077793451</v>
      </c>
      <c r="Q28" s="2">
        <f t="shared" si="3"/>
        <v>14240.258999999998</v>
      </c>
    </row>
    <row r="29" spans="1:17" ht="12.75" customHeight="1">
      <c r="A29" t="s">
        <v>36</v>
      </c>
      <c r="C29" s="10">
        <v>29282.576</v>
      </c>
      <c r="D29" s="11"/>
      <c r="E29">
        <f t="shared" si="0"/>
        <v>-410.9982686866104</v>
      </c>
      <c r="F29">
        <f t="shared" si="1"/>
        <v>-411</v>
      </c>
      <c r="G29">
        <f t="shared" si="4"/>
        <v>0.005864000002475223</v>
      </c>
      <c r="J29">
        <f t="shared" si="5"/>
        <v>0.005864000002475223</v>
      </c>
      <c r="O29">
        <f t="shared" si="2"/>
        <v>-0.008855455961840054</v>
      </c>
      <c r="Q29" s="2">
        <f t="shared" si="3"/>
        <v>14264.076000000001</v>
      </c>
    </row>
    <row r="30" spans="1:17" ht="12.75" customHeight="1">
      <c r="A30" t="s">
        <v>36</v>
      </c>
      <c r="C30" s="10">
        <v>29282.598</v>
      </c>
      <c r="D30" s="11"/>
      <c r="E30">
        <f t="shared" si="0"/>
        <v>-410.9917733089571</v>
      </c>
      <c r="F30">
        <f t="shared" si="1"/>
        <v>-411</v>
      </c>
      <c r="G30">
        <f t="shared" si="4"/>
        <v>0.027864000003319234</v>
      </c>
      <c r="J30">
        <f t="shared" si="5"/>
        <v>0.027864000003319234</v>
      </c>
      <c r="O30">
        <f t="shared" si="2"/>
        <v>-0.008855455961840054</v>
      </c>
      <c r="Q30" s="2">
        <f t="shared" si="3"/>
        <v>14264.098000000002</v>
      </c>
    </row>
    <row r="31" spans="1:17" ht="12.75" customHeight="1">
      <c r="A31" t="s">
        <v>36</v>
      </c>
      <c r="C31" s="10">
        <v>30318.91</v>
      </c>
      <c r="D31" s="11"/>
      <c r="E31">
        <f t="shared" si="0"/>
        <v>-105.02641847238135</v>
      </c>
      <c r="F31">
        <f t="shared" si="1"/>
        <v>-105</v>
      </c>
      <c r="G31">
        <f t="shared" si="4"/>
        <v>-0.08947999999872991</v>
      </c>
      <c r="J31">
        <f t="shared" si="5"/>
        <v>-0.08947999999872991</v>
      </c>
      <c r="O31">
        <f t="shared" si="2"/>
        <v>-0.012278235750162916</v>
      </c>
      <c r="Q31" s="2">
        <f t="shared" si="3"/>
        <v>15300.41</v>
      </c>
    </row>
    <row r="32" spans="1:17" ht="12.75" customHeight="1">
      <c r="A32" t="s">
        <v>12</v>
      </c>
      <c r="C32" s="11">
        <v>30674.637</v>
      </c>
      <c r="D32" s="11" t="s">
        <v>14</v>
      </c>
      <c r="E32">
        <f t="shared" si="0"/>
        <v>0</v>
      </c>
      <c r="F32">
        <f t="shared" si="1"/>
        <v>0</v>
      </c>
      <c r="G32">
        <f t="shared" si="4"/>
        <v>0</v>
      </c>
      <c r="H32">
        <f>+G32</f>
        <v>0</v>
      </c>
      <c r="O32">
        <f t="shared" si="2"/>
        <v>-0.013452719010861938</v>
      </c>
      <c r="Q32" s="2">
        <f t="shared" si="3"/>
        <v>15656.136999999999</v>
      </c>
    </row>
    <row r="33" spans="1:17" ht="12.75" customHeight="1">
      <c r="A33" t="s">
        <v>36</v>
      </c>
      <c r="C33" s="10">
        <v>32649.33</v>
      </c>
      <c r="D33" s="11"/>
      <c r="E33">
        <f t="shared" si="0"/>
        <v>583.0171265394054</v>
      </c>
      <c r="F33">
        <f t="shared" si="1"/>
        <v>583</v>
      </c>
      <c r="G33">
        <f t="shared" si="4"/>
        <v>0.058008000003610505</v>
      </c>
      <c r="J33">
        <f aca="true" t="shared" si="6" ref="J33:J47">G33</f>
        <v>0.058008000003610505</v>
      </c>
      <c r="O33">
        <f t="shared" si="2"/>
        <v>-0.01997389749645746</v>
      </c>
      <c r="Q33" s="2">
        <f t="shared" si="3"/>
        <v>17630.83</v>
      </c>
    </row>
    <row r="34" spans="1:17" ht="12.75" customHeight="1">
      <c r="A34" t="s">
        <v>36</v>
      </c>
      <c r="C34" s="10">
        <v>32852.57</v>
      </c>
      <c r="D34" s="11"/>
      <c r="E34">
        <f t="shared" si="0"/>
        <v>643.0226062761885</v>
      </c>
      <c r="F34">
        <f t="shared" si="1"/>
        <v>643</v>
      </c>
      <c r="G34">
        <f t="shared" si="4"/>
        <v>0.07656800000404473</v>
      </c>
      <c r="J34">
        <f t="shared" si="6"/>
        <v>0.07656800000404473</v>
      </c>
      <c r="O34">
        <f t="shared" si="2"/>
        <v>-0.020645030788285473</v>
      </c>
      <c r="Q34" s="2">
        <f t="shared" si="3"/>
        <v>17834.07</v>
      </c>
    </row>
    <row r="35" spans="1:17" ht="12.75" customHeight="1">
      <c r="A35" t="s">
        <v>36</v>
      </c>
      <c r="C35" s="10">
        <v>32913.465</v>
      </c>
      <c r="D35" s="11"/>
      <c r="E35">
        <f t="shared" si="0"/>
        <v>661.001516375437</v>
      </c>
      <c r="F35">
        <f t="shared" si="1"/>
        <v>661</v>
      </c>
      <c r="G35">
        <f t="shared" si="4"/>
        <v>0.005135999999765772</v>
      </c>
      <c r="J35">
        <f t="shared" si="6"/>
        <v>0.005135999999765772</v>
      </c>
      <c r="O35">
        <f t="shared" si="2"/>
        <v>-0.020846370775833876</v>
      </c>
      <c r="Q35" s="2">
        <f t="shared" si="3"/>
        <v>17894.964999999997</v>
      </c>
    </row>
    <row r="36" spans="1:17" ht="12.75" customHeight="1">
      <c r="A36" t="s">
        <v>36</v>
      </c>
      <c r="C36" s="10">
        <v>33651.825</v>
      </c>
      <c r="D36" s="11"/>
      <c r="E36">
        <f t="shared" si="0"/>
        <v>878.9982001899008</v>
      </c>
      <c r="F36">
        <f t="shared" si="1"/>
        <v>879</v>
      </c>
      <c r="G36">
        <f t="shared" si="4"/>
        <v>-0.006096000004617963</v>
      </c>
      <c r="J36">
        <f t="shared" si="6"/>
        <v>-0.006096000004617963</v>
      </c>
      <c r="O36">
        <f t="shared" si="2"/>
        <v>-0.02328482173614232</v>
      </c>
      <c r="Q36" s="2">
        <f t="shared" si="3"/>
        <v>18633.324999999997</v>
      </c>
    </row>
    <row r="37" spans="1:17" ht="12.75" customHeight="1">
      <c r="A37" t="s">
        <v>36</v>
      </c>
      <c r="C37" s="10">
        <v>34386.828</v>
      </c>
      <c r="D37" s="11"/>
      <c r="E37">
        <f t="shared" si="0"/>
        <v>1096.0037484233956</v>
      </c>
      <c r="F37">
        <f t="shared" si="1"/>
        <v>1096</v>
      </c>
      <c r="G37">
        <f t="shared" si="4"/>
        <v>0.012696000005234964</v>
      </c>
      <c r="J37">
        <f t="shared" si="6"/>
        <v>0.012696000005234964</v>
      </c>
      <c r="O37">
        <f t="shared" si="2"/>
        <v>-0.025712087141586966</v>
      </c>
      <c r="Q37" s="2">
        <f t="shared" si="3"/>
        <v>19368.328</v>
      </c>
    </row>
    <row r="38" spans="1:17" ht="12.75" customHeight="1">
      <c r="A38" t="s">
        <v>36</v>
      </c>
      <c r="C38" s="10">
        <v>40923.821</v>
      </c>
      <c r="D38" s="11"/>
      <c r="E38">
        <f t="shared" si="0"/>
        <v>3026.0145779894106</v>
      </c>
      <c r="F38">
        <f t="shared" si="1"/>
        <v>3026</v>
      </c>
      <c r="G38">
        <f t="shared" si="4"/>
        <v>0.04937600000266684</v>
      </c>
      <c r="J38">
        <f t="shared" si="6"/>
        <v>0.04937600000266684</v>
      </c>
      <c r="O38">
        <f t="shared" si="2"/>
        <v>-0.04730020802872137</v>
      </c>
      <c r="Q38" s="2">
        <f t="shared" si="3"/>
        <v>25905.321000000004</v>
      </c>
    </row>
    <row r="39" spans="1:17" ht="12.75" customHeight="1">
      <c r="A39" t="s">
        <v>36</v>
      </c>
      <c r="C39" s="10">
        <v>42129.597</v>
      </c>
      <c r="D39" s="11"/>
      <c r="E39">
        <f t="shared" si="0"/>
        <v>3382.0132363986804</v>
      </c>
      <c r="F39">
        <f t="shared" si="1"/>
        <v>3382</v>
      </c>
      <c r="G39">
        <f t="shared" si="4"/>
        <v>0.04483200000686338</v>
      </c>
      <c r="J39">
        <f t="shared" si="6"/>
        <v>0.04483200000686338</v>
      </c>
      <c r="O39">
        <f t="shared" si="2"/>
        <v>-0.05128226556023424</v>
      </c>
      <c r="Q39" s="2">
        <f t="shared" si="3"/>
        <v>27111.097</v>
      </c>
    </row>
    <row r="40" spans="1:17" ht="12.75" customHeight="1">
      <c r="A40" t="s">
        <v>36</v>
      </c>
      <c r="C40" s="10">
        <v>42779.807</v>
      </c>
      <c r="D40" s="11"/>
      <c r="E40">
        <f t="shared" si="0"/>
        <v>3573.9841229350614</v>
      </c>
      <c r="F40">
        <f t="shared" si="1"/>
        <v>3574</v>
      </c>
      <c r="G40">
        <f t="shared" si="4"/>
        <v>-0.05377600000065286</v>
      </c>
      <c r="J40">
        <f t="shared" si="6"/>
        <v>-0.05377600000065286</v>
      </c>
      <c r="O40">
        <f t="shared" si="2"/>
        <v>-0.05342989209408388</v>
      </c>
      <c r="Q40" s="2">
        <f t="shared" si="3"/>
        <v>27761.307</v>
      </c>
    </row>
    <row r="41" spans="1:17" ht="12.75" customHeight="1">
      <c r="A41" t="s">
        <v>36</v>
      </c>
      <c r="C41" s="10">
        <v>43985.562</v>
      </c>
      <c r="D41" s="11"/>
      <c r="E41">
        <f t="shared" si="0"/>
        <v>3929.9765812111164</v>
      </c>
      <c r="F41">
        <f t="shared" si="1"/>
        <v>3930</v>
      </c>
      <c r="G41">
        <f t="shared" si="4"/>
        <v>-0.0793199999970966</v>
      </c>
      <c r="J41">
        <f t="shared" si="6"/>
        <v>-0.0793199999970966</v>
      </c>
      <c r="O41">
        <f t="shared" si="2"/>
        <v>-0.05741194962559675</v>
      </c>
      <c r="Q41" s="2">
        <f t="shared" si="3"/>
        <v>28967.061999999998</v>
      </c>
    </row>
    <row r="42" spans="1:17" ht="12.75" customHeight="1">
      <c r="A42" t="s">
        <v>36</v>
      </c>
      <c r="C42" s="10">
        <v>44198.872</v>
      </c>
      <c r="D42" s="11"/>
      <c r="E42">
        <f t="shared" si="0"/>
        <v>3992.955172446373</v>
      </c>
      <c r="F42">
        <f t="shared" si="1"/>
        <v>3993</v>
      </c>
      <c r="G42">
        <f t="shared" si="4"/>
        <v>-0.15183199999592034</v>
      </c>
      <c r="J42">
        <f t="shared" si="6"/>
        <v>-0.15183199999592034</v>
      </c>
      <c r="O42">
        <f t="shared" si="2"/>
        <v>-0.05811663958201617</v>
      </c>
      <c r="Q42" s="2">
        <f t="shared" si="3"/>
        <v>29180.372000000003</v>
      </c>
    </row>
    <row r="43" spans="1:17" ht="12.75" customHeight="1">
      <c r="A43" t="s">
        <v>36</v>
      </c>
      <c r="C43" s="10">
        <v>44530.876</v>
      </c>
      <c r="D43" s="11"/>
      <c r="E43">
        <f t="shared" si="0"/>
        <v>4090.9775070976757</v>
      </c>
      <c r="F43">
        <f t="shared" si="1"/>
        <v>4091</v>
      </c>
      <c r="G43">
        <f t="shared" si="4"/>
        <v>-0.07618399999773828</v>
      </c>
      <c r="J43">
        <f t="shared" si="6"/>
        <v>-0.07618399999773828</v>
      </c>
      <c r="O43">
        <f t="shared" si="2"/>
        <v>-0.05921282395866859</v>
      </c>
      <c r="Q43" s="2">
        <f t="shared" si="3"/>
        <v>29512.375999999997</v>
      </c>
    </row>
    <row r="44" spans="1:17" ht="12.75" customHeight="1">
      <c r="A44" t="s">
        <v>36</v>
      </c>
      <c r="C44" s="10">
        <v>44581.727</v>
      </c>
      <c r="D44" s="11"/>
      <c r="E44">
        <f t="shared" si="0"/>
        <v>4105.990982053862</v>
      </c>
      <c r="F44">
        <f t="shared" si="1"/>
        <v>4106</v>
      </c>
      <c r="G44">
        <f t="shared" si="4"/>
        <v>-0.030544000001100358</v>
      </c>
      <c r="J44">
        <f t="shared" si="6"/>
        <v>-0.030544000001100358</v>
      </c>
      <c r="O44">
        <f t="shared" si="2"/>
        <v>-0.05938060728162559</v>
      </c>
      <c r="Q44" s="2">
        <f t="shared" si="3"/>
        <v>29563.227</v>
      </c>
    </row>
    <row r="45" spans="1:17" ht="12.75" customHeight="1">
      <c r="A45" t="s">
        <v>36</v>
      </c>
      <c r="C45" s="10">
        <v>44635.728</v>
      </c>
      <c r="D45" s="11"/>
      <c r="E45">
        <f t="shared" si="0"/>
        <v>4121.934476992193</v>
      </c>
      <c r="F45">
        <f t="shared" si="1"/>
        <v>4122</v>
      </c>
      <c r="G45">
        <f t="shared" si="4"/>
        <v>-0.2219279999990249</v>
      </c>
      <c r="J45">
        <f t="shared" si="6"/>
        <v>-0.2219279999990249</v>
      </c>
      <c r="O45">
        <f t="shared" si="2"/>
        <v>-0.0595595761594464</v>
      </c>
      <c r="Q45" s="2">
        <f t="shared" si="3"/>
        <v>29617.228000000003</v>
      </c>
    </row>
    <row r="46" spans="1:17" ht="12.75" customHeight="1">
      <c r="A46" t="s">
        <v>36</v>
      </c>
      <c r="C46" s="10">
        <v>44659.553</v>
      </c>
      <c r="D46" s="11"/>
      <c r="E46">
        <f t="shared" si="0"/>
        <v>4128.968675746024</v>
      </c>
      <c r="F46">
        <f t="shared" si="1"/>
        <v>4129</v>
      </c>
      <c r="G46">
        <f t="shared" si="4"/>
        <v>-0.10609599999588681</v>
      </c>
      <c r="J46">
        <f t="shared" si="6"/>
        <v>-0.10609599999588681</v>
      </c>
      <c r="O46">
        <f t="shared" si="2"/>
        <v>-0.059637875043492994</v>
      </c>
      <c r="Q46" s="2">
        <f t="shared" si="3"/>
        <v>29641.053</v>
      </c>
    </row>
    <row r="47" spans="1:17" ht="12.75" customHeight="1">
      <c r="A47" t="s">
        <v>36</v>
      </c>
      <c r="C47" s="10">
        <v>44669.7068</v>
      </c>
      <c r="D47" s="11"/>
      <c r="E47">
        <f t="shared" si="0"/>
        <v>4131.966528728465</v>
      </c>
      <c r="F47">
        <f t="shared" si="1"/>
        <v>4132</v>
      </c>
      <c r="G47">
        <f t="shared" si="4"/>
        <v>-0.11336799999844516</v>
      </c>
      <c r="J47">
        <f t="shared" si="6"/>
        <v>-0.11336799999844516</v>
      </c>
      <c r="O47">
        <f t="shared" si="2"/>
        <v>-0.059671431708084394</v>
      </c>
      <c r="Q47" s="2">
        <f t="shared" si="3"/>
        <v>29651.2068</v>
      </c>
    </row>
    <row r="48" spans="1:30" ht="12.75" customHeight="1">
      <c r="A48" t="s">
        <v>30</v>
      </c>
      <c r="C48" s="10">
        <v>46742.609</v>
      </c>
      <c r="D48" s="11"/>
      <c r="E48">
        <f t="shared" si="0"/>
        <v>4743.979375404485</v>
      </c>
      <c r="F48">
        <f t="shared" si="1"/>
        <v>4744</v>
      </c>
      <c r="G48">
        <f t="shared" si="4"/>
        <v>-0.06985600000189152</v>
      </c>
      <c r="I48">
        <f>+G48</f>
        <v>-0.06985600000189152</v>
      </c>
      <c r="O48">
        <f t="shared" si="2"/>
        <v>-0.06651699128473013</v>
      </c>
      <c r="Q48" s="2">
        <f t="shared" si="3"/>
        <v>31724.108999999997</v>
      </c>
      <c r="AA48">
        <v>6</v>
      </c>
      <c r="AB48" t="s">
        <v>29</v>
      </c>
      <c r="AD48" t="s">
        <v>31</v>
      </c>
    </row>
    <row r="49" spans="1:30" ht="12.75" customHeight="1">
      <c r="A49" t="s">
        <v>32</v>
      </c>
      <c r="C49" s="10">
        <v>47118.569</v>
      </c>
      <c r="D49" s="11"/>
      <c r="E49">
        <f t="shared" si="0"/>
        <v>4854.979474606618</v>
      </c>
      <c r="F49">
        <f t="shared" si="1"/>
        <v>4855</v>
      </c>
      <c r="G49">
        <f t="shared" si="4"/>
        <v>-0.06951999999000691</v>
      </c>
      <c r="I49">
        <f>+G49</f>
        <v>-0.06951999999000691</v>
      </c>
      <c r="O49">
        <f t="shared" si="2"/>
        <v>-0.06775858787461195</v>
      </c>
      <c r="Q49" s="2">
        <f t="shared" si="3"/>
        <v>32100.069000000003</v>
      </c>
      <c r="AA49">
        <v>5</v>
      </c>
      <c r="AB49" t="s">
        <v>29</v>
      </c>
      <c r="AD49" t="s">
        <v>31</v>
      </c>
    </row>
    <row r="50" spans="1:30" ht="12.75" customHeight="1">
      <c r="A50" t="s">
        <v>33</v>
      </c>
      <c r="C50" s="10">
        <v>47230.305</v>
      </c>
      <c r="D50" s="11"/>
      <c r="E50">
        <f t="shared" si="0"/>
        <v>4887.968907217664</v>
      </c>
      <c r="F50">
        <f t="shared" si="1"/>
        <v>4888</v>
      </c>
      <c r="G50">
        <f t="shared" si="4"/>
        <v>-0.10531199999240926</v>
      </c>
      <c r="I50">
        <f>+G50</f>
        <v>-0.10531199999240926</v>
      </c>
      <c r="O50">
        <f t="shared" si="2"/>
        <v>-0.06812771118511735</v>
      </c>
      <c r="Q50" s="2">
        <f t="shared" si="3"/>
        <v>32211.805</v>
      </c>
      <c r="AA50">
        <v>5</v>
      </c>
      <c r="AB50" t="s">
        <v>29</v>
      </c>
      <c r="AD50" t="s">
        <v>31</v>
      </c>
    </row>
    <row r="51" spans="1:17" ht="12.75" customHeight="1">
      <c r="A51" s="30" t="s">
        <v>48</v>
      </c>
      <c r="B51" s="31" t="s">
        <v>49</v>
      </c>
      <c r="C51" s="30">
        <v>53408.38</v>
      </c>
      <c r="D51" s="30">
        <v>0.005</v>
      </c>
      <c r="E51">
        <f t="shared" si="0"/>
        <v>6712.011193307163</v>
      </c>
      <c r="F51">
        <f t="shared" si="1"/>
        <v>6712</v>
      </c>
      <c r="G51">
        <f t="shared" si="4"/>
        <v>0.037911999999778345</v>
      </c>
      <c r="N51">
        <f>+G51</f>
        <v>0.037911999999778345</v>
      </c>
      <c r="O51">
        <f t="shared" si="2"/>
        <v>-0.08853016325668893</v>
      </c>
      <c r="Q51" s="2">
        <f t="shared" si="3"/>
        <v>38389.88</v>
      </c>
    </row>
    <row r="52" spans="3:4" ht="12.75" customHeight="1">
      <c r="C52" s="11"/>
      <c r="D52" s="11"/>
    </row>
    <row r="53" spans="3:4" ht="12.75" customHeight="1">
      <c r="C53" s="11"/>
      <c r="D53" s="11"/>
    </row>
    <row r="54" spans="3:4" ht="12.75" customHeight="1">
      <c r="C54" s="11"/>
      <c r="D54" s="11"/>
    </row>
    <row r="55" spans="3:4" ht="12.75" customHeight="1">
      <c r="C55" s="11"/>
      <c r="D55" s="11"/>
    </row>
    <row r="56" spans="3:4" ht="12.75" customHeight="1">
      <c r="C56" s="11"/>
      <c r="D56" s="11"/>
    </row>
    <row r="57" spans="3:4" ht="12.75" customHeight="1">
      <c r="C57" s="11"/>
      <c r="D57" s="11"/>
    </row>
    <row r="58" spans="3:4" ht="12.75" customHeight="1">
      <c r="C58" s="11"/>
      <c r="D58" s="11"/>
    </row>
    <row r="59" spans="3:4" ht="12.75" customHeight="1">
      <c r="C59" s="11"/>
      <c r="D59" s="11"/>
    </row>
    <row r="60" spans="3:4" ht="12.75" customHeight="1">
      <c r="C60" s="11"/>
      <c r="D60" s="11"/>
    </row>
    <row r="61" spans="3:4" ht="12.75" customHeight="1">
      <c r="C61" s="11"/>
      <c r="D61" s="11"/>
    </row>
    <row r="62" spans="3:4" ht="12.75" customHeight="1">
      <c r="C62" s="11"/>
      <c r="D62" s="11"/>
    </row>
    <row r="63" spans="3:4" ht="12.75" customHeight="1">
      <c r="C63" s="11"/>
      <c r="D63" s="11"/>
    </row>
    <row r="64" spans="3:4" ht="12.75" customHeight="1">
      <c r="C64" s="11"/>
      <c r="D64" s="11"/>
    </row>
    <row r="65" spans="3:4" ht="12.75" customHeight="1">
      <c r="C65" s="11"/>
      <c r="D65" s="11"/>
    </row>
    <row r="66" spans="3:4" ht="12.75" customHeight="1">
      <c r="C66" s="11"/>
      <c r="D66" s="11"/>
    </row>
    <row r="67" spans="3:4" ht="12.75" customHeight="1">
      <c r="C67" s="11"/>
      <c r="D67" s="11"/>
    </row>
    <row r="68" spans="3:4" ht="12.75" customHeight="1">
      <c r="C68" s="11"/>
      <c r="D68" s="11"/>
    </row>
    <row r="69" spans="3:4" ht="12.75" customHeight="1">
      <c r="C69" s="11"/>
      <c r="D69" s="11"/>
    </row>
    <row r="70" spans="3:4" ht="12.75" customHeight="1">
      <c r="C70" s="11"/>
      <c r="D70" s="11"/>
    </row>
    <row r="71" spans="3:4" ht="12.75" customHeight="1">
      <c r="C71" s="11"/>
      <c r="D71" s="11"/>
    </row>
    <row r="72" spans="3:4" ht="12.75" customHeight="1">
      <c r="C72" s="11"/>
      <c r="D72" s="11"/>
    </row>
    <row r="73" spans="3:4" ht="12.75" customHeight="1">
      <c r="C73" s="11"/>
      <c r="D73" s="11"/>
    </row>
    <row r="74" spans="3:4" ht="12.75" customHeight="1">
      <c r="C74" s="11"/>
      <c r="D74" s="11"/>
    </row>
    <row r="75" spans="3:4" ht="12.75" customHeight="1">
      <c r="C75" s="11"/>
      <c r="D75" s="11"/>
    </row>
    <row r="76" spans="3:4" ht="12.75" customHeight="1">
      <c r="C76" s="11"/>
      <c r="D76" s="11"/>
    </row>
    <row r="77" spans="3:4" ht="12.75" customHeight="1">
      <c r="C77" s="11"/>
      <c r="D77" s="11"/>
    </row>
    <row r="78" spans="3:4" ht="12.75" customHeight="1">
      <c r="C78" s="11"/>
      <c r="D78" s="11"/>
    </row>
    <row r="79" spans="3:4" ht="12.75" customHeight="1">
      <c r="C79" s="11"/>
      <c r="D79" s="11"/>
    </row>
    <row r="80" spans="3:4" ht="12.75" customHeight="1">
      <c r="C80" s="11"/>
      <c r="D80" s="11"/>
    </row>
    <row r="81" spans="3:4" ht="12.75" customHeight="1">
      <c r="C81" s="11"/>
      <c r="D81" s="11"/>
    </row>
    <row r="82" spans="3:4" ht="12.75" customHeight="1">
      <c r="C82" s="11"/>
      <c r="D82" s="11"/>
    </row>
    <row r="83" spans="3:4" ht="12.75" customHeight="1">
      <c r="C83" s="11"/>
      <c r="D83" s="11"/>
    </row>
    <row r="84" spans="3:4" ht="12.75" customHeight="1">
      <c r="C84" s="11"/>
      <c r="D84" s="11"/>
    </row>
    <row r="85" spans="3:4" ht="12.75" customHeight="1">
      <c r="C85" s="11"/>
      <c r="D85" s="11"/>
    </row>
    <row r="86" spans="3:4" ht="12.75" customHeight="1">
      <c r="C86" s="11"/>
      <c r="D86" s="11"/>
    </row>
    <row r="87" spans="3:4" ht="12.75" customHeight="1">
      <c r="C87" s="11"/>
      <c r="D87" s="11"/>
    </row>
    <row r="88" spans="3:4" ht="12.75" customHeight="1">
      <c r="C88" s="11"/>
      <c r="D88" s="11"/>
    </row>
    <row r="89" spans="3:4" ht="12.75" customHeight="1">
      <c r="C89" s="11"/>
      <c r="D89" s="11"/>
    </row>
    <row r="90" spans="3:4" ht="12.75" customHeight="1">
      <c r="C90" s="11"/>
      <c r="D90" s="11"/>
    </row>
    <row r="91" spans="3:4" ht="12.75" customHeight="1">
      <c r="C91" s="11"/>
      <c r="D91" s="11"/>
    </row>
    <row r="92" spans="3:4" ht="12.75" customHeight="1">
      <c r="C92" s="11"/>
      <c r="D92" s="11"/>
    </row>
    <row r="93" spans="3:4" ht="12.75" customHeight="1">
      <c r="C93" s="11"/>
      <c r="D93" s="11"/>
    </row>
    <row r="94" spans="3:4" ht="12.75" customHeight="1">
      <c r="C94" s="11"/>
      <c r="D94" s="11"/>
    </row>
    <row r="95" spans="3:4" ht="12.75" customHeight="1">
      <c r="C95" s="11"/>
      <c r="D95" s="11"/>
    </row>
    <row r="96" spans="3:4" ht="12.75" customHeight="1">
      <c r="C96" s="11"/>
      <c r="D96" s="11"/>
    </row>
    <row r="97" spans="3:4" ht="12.75" customHeight="1">
      <c r="C97" s="11"/>
      <c r="D97" s="11"/>
    </row>
    <row r="98" spans="3:4" ht="12.75" customHeight="1">
      <c r="C98" s="11"/>
      <c r="D98" s="11"/>
    </row>
    <row r="99" spans="3:4" ht="12.75" customHeight="1">
      <c r="C99" s="11"/>
      <c r="D99" s="11"/>
    </row>
    <row r="100" spans="3:4" ht="12.75" customHeight="1">
      <c r="C100" s="11"/>
      <c r="D100" s="11"/>
    </row>
    <row r="101" spans="3:4" ht="12.75" customHeight="1">
      <c r="C101" s="11"/>
      <c r="D101" s="11"/>
    </row>
    <row r="102" spans="3:4" ht="12.75" customHeight="1">
      <c r="C102" s="11"/>
      <c r="D102" s="11"/>
    </row>
    <row r="103" spans="3:4" ht="12.75" customHeight="1">
      <c r="C103" s="11"/>
      <c r="D103" s="11"/>
    </row>
    <row r="104" spans="3:4" ht="12.75" customHeight="1">
      <c r="C104" s="11"/>
      <c r="D104" s="11"/>
    </row>
    <row r="105" spans="3:4" ht="12.75" customHeight="1">
      <c r="C105" s="11"/>
      <c r="D105" s="11"/>
    </row>
    <row r="106" spans="3:4" ht="12.75" customHeight="1">
      <c r="C106" s="11"/>
      <c r="D106" s="11"/>
    </row>
    <row r="107" spans="3:4" ht="12.75" customHeight="1">
      <c r="C107" s="11"/>
      <c r="D107" s="11"/>
    </row>
    <row r="108" spans="3:4" ht="12.75" customHeight="1">
      <c r="C108" s="11"/>
      <c r="D108" s="11"/>
    </row>
    <row r="109" spans="3:4" ht="12.75" customHeight="1">
      <c r="C109" s="11"/>
      <c r="D109" s="11"/>
    </row>
    <row r="110" spans="3:4" ht="12.75" customHeight="1">
      <c r="C110" s="11"/>
      <c r="D110" s="11"/>
    </row>
    <row r="111" spans="3:4" ht="12.75" customHeight="1">
      <c r="C111" s="11"/>
      <c r="D111" s="11"/>
    </row>
    <row r="112" spans="3:4" ht="12.75" customHeight="1">
      <c r="C112" s="11"/>
      <c r="D112" s="11"/>
    </row>
    <row r="113" spans="3:4" ht="12.75" customHeight="1">
      <c r="C113" s="11"/>
      <c r="D113" s="11"/>
    </row>
    <row r="114" spans="3:4" ht="12.75" customHeight="1">
      <c r="C114" s="11"/>
      <c r="D114" s="11"/>
    </row>
    <row r="115" spans="3:4" ht="12.75" customHeight="1">
      <c r="C115" s="11"/>
      <c r="D115" s="11"/>
    </row>
    <row r="116" spans="3:4" ht="12.75" customHeight="1">
      <c r="C116" s="11"/>
      <c r="D116" s="11"/>
    </row>
    <row r="117" spans="3:4" ht="12.75" customHeight="1">
      <c r="C117" s="11"/>
      <c r="D117" s="11"/>
    </row>
    <row r="118" spans="3:4" ht="12.75" customHeight="1">
      <c r="C118" s="11"/>
      <c r="D118" s="11"/>
    </row>
    <row r="119" spans="3:4" ht="12.75" customHeight="1">
      <c r="C119" s="11"/>
      <c r="D119" s="11"/>
    </row>
    <row r="120" spans="3:4" ht="12.75" customHeight="1">
      <c r="C120" s="11"/>
      <c r="D120" s="11"/>
    </row>
    <row r="121" spans="3:4" ht="12.75" customHeight="1">
      <c r="C121" s="11"/>
      <c r="D121" s="11"/>
    </row>
    <row r="122" spans="3:4" ht="12.75" customHeight="1">
      <c r="C122" s="11"/>
      <c r="D122" s="11"/>
    </row>
    <row r="123" spans="3:4" ht="12.75" customHeight="1">
      <c r="C123" s="11"/>
      <c r="D123" s="11"/>
    </row>
    <row r="124" spans="3:4" ht="12.75" customHeight="1">
      <c r="C124" s="11"/>
      <c r="D124" s="11"/>
    </row>
    <row r="125" spans="3:4" ht="12.75" customHeight="1">
      <c r="C125" s="11"/>
      <c r="D125" s="11"/>
    </row>
    <row r="126" spans="3:4" ht="12.75" customHeight="1">
      <c r="C126" s="11"/>
      <c r="D126" s="11"/>
    </row>
    <row r="127" spans="3:4" ht="12.75" customHeight="1">
      <c r="C127" s="11"/>
      <c r="D127" s="11"/>
    </row>
    <row r="128" spans="3:4" ht="12.75" customHeight="1">
      <c r="C128" s="11"/>
      <c r="D128" s="11"/>
    </row>
    <row r="129" spans="3:4" ht="12.75" customHeight="1">
      <c r="C129" s="11"/>
      <c r="D129" s="11"/>
    </row>
    <row r="130" spans="3:4" ht="12.75" customHeight="1">
      <c r="C130" s="11"/>
      <c r="D130" s="11"/>
    </row>
    <row r="131" spans="3:4" ht="12.75" customHeight="1">
      <c r="C131" s="11"/>
      <c r="D131" s="11"/>
    </row>
    <row r="132" spans="3:4" ht="12.75" customHeight="1">
      <c r="C132" s="11"/>
      <c r="D132" s="11"/>
    </row>
    <row r="133" spans="3:4" ht="12.75" customHeight="1">
      <c r="C133" s="11"/>
      <c r="D133" s="11"/>
    </row>
    <row r="134" spans="3:4" ht="12.75" customHeight="1">
      <c r="C134" s="11"/>
      <c r="D134" s="11"/>
    </row>
    <row r="135" spans="3:4" ht="12.75" customHeight="1">
      <c r="C135" s="11"/>
      <c r="D135" s="11"/>
    </row>
    <row r="136" spans="3:4" ht="12.75" customHeight="1">
      <c r="C136" s="11"/>
      <c r="D136" s="11"/>
    </row>
    <row r="137" spans="3:4" ht="12.75" customHeight="1">
      <c r="C137" s="11"/>
      <c r="D137" s="11"/>
    </row>
    <row r="138" spans="3:4" ht="12.75" customHeight="1">
      <c r="C138" s="11"/>
      <c r="D138" s="11"/>
    </row>
    <row r="139" spans="3:4" ht="12.75" customHeight="1">
      <c r="C139" s="11"/>
      <c r="D139" s="11"/>
    </row>
    <row r="140" spans="3:4" ht="12.75" customHeight="1">
      <c r="C140" s="11"/>
      <c r="D140" s="11"/>
    </row>
    <row r="141" spans="3:4" ht="12.75" customHeight="1">
      <c r="C141" s="11"/>
      <c r="D141" s="11"/>
    </row>
    <row r="142" spans="3:4" ht="12.75" customHeight="1">
      <c r="C142" s="11"/>
      <c r="D142" s="11"/>
    </row>
    <row r="143" spans="3:4" ht="12.75" customHeight="1">
      <c r="C143" s="11"/>
      <c r="D143" s="11"/>
    </row>
    <row r="144" spans="3:4" ht="12.75" customHeight="1">
      <c r="C144" s="11"/>
      <c r="D144" s="11"/>
    </row>
    <row r="145" spans="3:4" ht="12.75" customHeight="1">
      <c r="C145" s="11"/>
      <c r="D145" s="11"/>
    </row>
    <row r="146" spans="3:4" ht="12.75" customHeight="1">
      <c r="C146" s="11"/>
      <c r="D146" s="11"/>
    </row>
    <row r="147" spans="3:4" ht="12.75" customHeight="1">
      <c r="C147" s="11"/>
      <c r="D147" s="11"/>
    </row>
    <row r="148" spans="3:4" ht="12.75" customHeight="1">
      <c r="C148" s="11"/>
      <c r="D148" s="11"/>
    </row>
    <row r="149" spans="3:4" ht="12.75" customHeight="1">
      <c r="C149" s="11"/>
      <c r="D149" s="11"/>
    </row>
    <row r="150" spans="3:4" ht="12.75" customHeight="1">
      <c r="C150" s="11"/>
      <c r="D150" s="11"/>
    </row>
    <row r="151" spans="3:4" ht="12.75" customHeight="1">
      <c r="C151" s="11"/>
      <c r="D151" s="11"/>
    </row>
    <row r="152" spans="3:4" ht="12.75" customHeight="1">
      <c r="C152" s="11"/>
      <c r="D152" s="11"/>
    </row>
    <row r="153" spans="3:4" ht="12.75" customHeight="1">
      <c r="C153" s="11"/>
      <c r="D153" s="11"/>
    </row>
    <row r="154" spans="3:4" ht="12.75" customHeight="1">
      <c r="C154" s="11"/>
      <c r="D154" s="11"/>
    </row>
    <row r="155" spans="3:4" ht="12.75" customHeight="1">
      <c r="C155" s="11"/>
      <c r="D155" s="11"/>
    </row>
    <row r="156" spans="3:4" ht="12.75" customHeight="1">
      <c r="C156" s="11"/>
      <c r="D156" s="11"/>
    </row>
    <row r="157" spans="3:4" ht="12.75" customHeight="1">
      <c r="C157" s="11"/>
      <c r="D157" s="11"/>
    </row>
    <row r="158" spans="3:4" ht="12.75" customHeight="1">
      <c r="C158" s="11"/>
      <c r="D158" s="11"/>
    </row>
    <row r="159" spans="3:4" ht="12.75" customHeight="1">
      <c r="C159" s="11"/>
      <c r="D159" s="11"/>
    </row>
    <row r="160" spans="3:4" ht="12.75" customHeight="1">
      <c r="C160" s="11"/>
      <c r="D160" s="11"/>
    </row>
    <row r="161" spans="3:4" ht="12.75" customHeight="1">
      <c r="C161" s="11"/>
      <c r="D161" s="11"/>
    </row>
    <row r="162" spans="3:4" ht="12.75" customHeight="1">
      <c r="C162" s="11"/>
      <c r="D162" s="11"/>
    </row>
    <row r="163" spans="3:4" ht="12.75" customHeight="1">
      <c r="C163" s="11"/>
      <c r="D163" s="11"/>
    </row>
    <row r="164" spans="3:4" ht="12.75" customHeight="1">
      <c r="C164" s="11"/>
      <c r="D164" s="11"/>
    </row>
    <row r="165" spans="3:4" ht="12.75" customHeight="1">
      <c r="C165" s="11"/>
      <c r="D165" s="11"/>
    </row>
    <row r="166" spans="3:4" ht="12.75" customHeight="1">
      <c r="C166" s="11"/>
      <c r="D166" s="11"/>
    </row>
    <row r="167" spans="3:4" ht="12.75" customHeight="1">
      <c r="C167" s="11"/>
      <c r="D167" s="11"/>
    </row>
    <row r="168" spans="3:4" ht="12.75" customHeight="1">
      <c r="C168" s="11"/>
      <c r="D168" s="11"/>
    </row>
    <row r="169" spans="3:4" ht="12.75" customHeight="1">
      <c r="C169" s="11"/>
      <c r="D169" s="11"/>
    </row>
    <row r="170" spans="3:4" ht="12.75" customHeight="1">
      <c r="C170" s="11"/>
      <c r="D170" s="11"/>
    </row>
    <row r="171" spans="3:4" ht="12.75" customHeight="1">
      <c r="C171" s="11"/>
      <c r="D171" s="11"/>
    </row>
    <row r="172" spans="3:4" ht="12.75" customHeight="1">
      <c r="C172" s="11"/>
      <c r="D172" s="11"/>
    </row>
    <row r="173" spans="3:4" ht="12.75" customHeight="1">
      <c r="C173" s="11"/>
      <c r="D173" s="11"/>
    </row>
    <row r="174" spans="3:4" ht="12.75" customHeight="1">
      <c r="C174" s="11"/>
      <c r="D174" s="11"/>
    </row>
    <row r="175" spans="3:4" ht="12.75" customHeight="1">
      <c r="C175" s="11"/>
      <c r="D175" s="11"/>
    </row>
    <row r="176" spans="3:4" ht="12.75" customHeight="1">
      <c r="C176" s="11"/>
      <c r="D176" s="11"/>
    </row>
    <row r="177" spans="3:4" ht="12.75" customHeight="1">
      <c r="C177" s="11"/>
      <c r="D177" s="11"/>
    </row>
    <row r="178" spans="3:4" ht="12.75" customHeight="1">
      <c r="C178" s="11"/>
      <c r="D178" s="11"/>
    </row>
    <row r="179" spans="3:4" ht="12.75" customHeight="1">
      <c r="C179" s="11"/>
      <c r="D179" s="11"/>
    </row>
    <row r="180" spans="3:4" ht="12.75" customHeight="1">
      <c r="C180" s="11"/>
      <c r="D180" s="11"/>
    </row>
    <row r="181" spans="3:4" ht="12.75" customHeight="1">
      <c r="C181" s="11"/>
      <c r="D181" s="11"/>
    </row>
    <row r="182" spans="3:4" ht="12.75" customHeight="1">
      <c r="C182" s="11"/>
      <c r="D182" s="11"/>
    </row>
    <row r="183" spans="3:4" ht="12.75" customHeight="1">
      <c r="C183" s="11"/>
      <c r="D183" s="11"/>
    </row>
    <row r="184" spans="3:4" ht="12.75" customHeight="1">
      <c r="C184" s="11"/>
      <c r="D184" s="11"/>
    </row>
    <row r="185" spans="3:4" ht="12.75" customHeight="1">
      <c r="C185" s="11"/>
      <c r="D185" s="11"/>
    </row>
    <row r="186" spans="3:4" ht="12.75" customHeight="1">
      <c r="C186" s="11"/>
      <c r="D186" s="11"/>
    </row>
    <row r="187" spans="3:4" ht="12.75" customHeight="1">
      <c r="C187" s="11"/>
      <c r="D187" s="11"/>
    </row>
    <row r="188" spans="3:4" ht="12.75" customHeight="1">
      <c r="C188" s="11"/>
      <c r="D188" s="11"/>
    </row>
    <row r="189" spans="3:4" ht="12.75" customHeight="1">
      <c r="C189" s="11"/>
      <c r="D189" s="11"/>
    </row>
    <row r="190" spans="3:4" ht="12.75" customHeight="1">
      <c r="C190" s="11"/>
      <c r="D190" s="11"/>
    </row>
    <row r="191" spans="3:4" ht="12.75" customHeight="1">
      <c r="C191" s="11"/>
      <c r="D191" s="11"/>
    </row>
    <row r="192" spans="3:4" ht="12.75" customHeight="1">
      <c r="C192" s="11"/>
      <c r="D192" s="11"/>
    </row>
    <row r="193" spans="3:4" ht="12.75" customHeight="1">
      <c r="C193" s="11"/>
      <c r="D193" s="11"/>
    </row>
    <row r="194" spans="3:4" ht="12.75" customHeight="1">
      <c r="C194" s="11"/>
      <c r="D194" s="11"/>
    </row>
    <row r="195" spans="3:4" ht="12.75" customHeight="1">
      <c r="C195" s="11"/>
      <c r="D195" s="11"/>
    </row>
    <row r="196" spans="3:4" ht="12.75" customHeight="1">
      <c r="C196" s="11"/>
      <c r="D196" s="11"/>
    </row>
    <row r="197" spans="3:4" ht="12.75" customHeight="1">
      <c r="C197" s="11"/>
      <c r="D197" s="11"/>
    </row>
    <row r="198" spans="3:4" ht="12.75" customHeight="1">
      <c r="C198" s="11"/>
      <c r="D198" s="11"/>
    </row>
    <row r="199" spans="3:4" ht="12.75" customHeight="1">
      <c r="C199" s="11"/>
      <c r="D199" s="11"/>
    </row>
    <row r="200" spans="3:4" ht="12.75" customHeight="1">
      <c r="C200" s="11"/>
      <c r="D200" s="11"/>
    </row>
    <row r="201" spans="3:4" ht="12.75" customHeight="1">
      <c r="C201" s="11"/>
      <c r="D201" s="11"/>
    </row>
    <row r="202" spans="3:4" ht="12.75" customHeight="1">
      <c r="C202" s="11"/>
      <c r="D202" s="11"/>
    </row>
    <row r="203" spans="3:4" ht="12.75" customHeight="1">
      <c r="C203" s="11"/>
      <c r="D203" s="11"/>
    </row>
    <row r="204" spans="3:4" ht="12.75" customHeight="1">
      <c r="C204" s="11"/>
      <c r="D204" s="11"/>
    </row>
    <row r="205" spans="3:4" ht="12.75" customHeight="1">
      <c r="C205" s="11"/>
      <c r="D205" s="11"/>
    </row>
    <row r="206" spans="3:4" ht="12.75" customHeight="1">
      <c r="C206" s="11"/>
      <c r="D206" s="11"/>
    </row>
    <row r="207" spans="3:4" ht="12.75" customHeight="1">
      <c r="C207" s="11"/>
      <c r="D207" s="11"/>
    </row>
    <row r="208" spans="3:4" ht="12.75" customHeight="1">
      <c r="C208" s="11"/>
      <c r="D208" s="11"/>
    </row>
    <row r="209" spans="3:4" ht="12.75" customHeight="1">
      <c r="C209" s="11"/>
      <c r="D209" s="11"/>
    </row>
    <row r="210" spans="3:4" ht="12.75" customHeight="1">
      <c r="C210" s="11"/>
      <c r="D210" s="11"/>
    </row>
    <row r="211" spans="3:4" ht="12.75" customHeight="1">
      <c r="C211" s="11"/>
      <c r="D211" s="11"/>
    </row>
    <row r="212" spans="3:4" ht="12.75" customHeight="1">
      <c r="C212" s="11"/>
      <c r="D212" s="11"/>
    </row>
    <row r="213" spans="3:4" ht="12.75" customHeight="1">
      <c r="C213" s="11"/>
      <c r="D213" s="11"/>
    </row>
    <row r="214" spans="3:4" ht="12.75" customHeight="1">
      <c r="C214" s="11"/>
      <c r="D214" s="11"/>
    </row>
    <row r="215" spans="3:4" ht="12.75" customHeight="1">
      <c r="C215" s="11"/>
      <c r="D215" s="11"/>
    </row>
    <row r="216" spans="3:4" ht="12.75" customHeight="1">
      <c r="C216" s="11"/>
      <c r="D216" s="11"/>
    </row>
    <row r="217" spans="3:4" ht="12.75" customHeight="1">
      <c r="C217" s="11"/>
      <c r="D217" s="11"/>
    </row>
    <row r="218" spans="3:4" ht="12.75" customHeight="1">
      <c r="C218" s="11"/>
      <c r="D218" s="11"/>
    </row>
    <row r="219" spans="3:4" ht="12.75" customHeight="1">
      <c r="C219" s="11"/>
      <c r="D219" s="11"/>
    </row>
    <row r="220" spans="3:4" ht="12.75" customHeight="1">
      <c r="C220" s="11"/>
      <c r="D220" s="11"/>
    </row>
    <row r="221" spans="3:4" ht="12.75" customHeight="1">
      <c r="C221" s="11"/>
      <c r="D221" s="11"/>
    </row>
    <row r="222" spans="3:4" ht="12.75" customHeight="1">
      <c r="C222" s="11"/>
      <c r="D222" s="11"/>
    </row>
    <row r="223" spans="3:4" ht="12.75" customHeight="1">
      <c r="C223" s="11"/>
      <c r="D223" s="11"/>
    </row>
    <row r="224" spans="3:4" ht="12.75" customHeight="1">
      <c r="C224" s="11"/>
      <c r="D224" s="11"/>
    </row>
    <row r="225" spans="3:4" ht="12.75" customHeight="1">
      <c r="C225" s="11"/>
      <c r="D225" s="11"/>
    </row>
    <row r="226" spans="3:4" ht="12.75" customHeight="1">
      <c r="C226" s="11"/>
      <c r="D226" s="11"/>
    </row>
    <row r="227" spans="3:4" ht="12.75" customHeight="1">
      <c r="C227" s="11"/>
      <c r="D227" s="11"/>
    </row>
    <row r="228" spans="3:4" ht="12.75" customHeight="1">
      <c r="C228" s="11"/>
      <c r="D228" s="11"/>
    </row>
    <row r="229" spans="3:4" ht="12.75" customHeight="1">
      <c r="C229" s="11"/>
      <c r="D229" s="11"/>
    </row>
    <row r="230" spans="3:4" ht="12.75" customHeight="1">
      <c r="C230" s="11"/>
      <c r="D230" s="11"/>
    </row>
    <row r="231" spans="3:4" ht="12.75" customHeight="1">
      <c r="C231" s="11"/>
      <c r="D231" s="11"/>
    </row>
    <row r="232" spans="3:4" ht="12.75" customHeight="1">
      <c r="C232" s="11"/>
      <c r="D232" s="11"/>
    </row>
    <row r="233" spans="3:4" ht="12.75" customHeight="1">
      <c r="C233" s="11"/>
      <c r="D233" s="11"/>
    </row>
    <row r="234" spans="3:4" ht="12.75" customHeight="1">
      <c r="C234" s="11"/>
      <c r="D234" s="11"/>
    </row>
    <row r="235" spans="3:4" ht="12.75" customHeight="1">
      <c r="C235" s="11"/>
      <c r="D235" s="11"/>
    </row>
    <row r="236" spans="3:4" ht="12.75" customHeight="1">
      <c r="C236" s="11"/>
      <c r="D236" s="11"/>
    </row>
    <row r="237" spans="3:4" ht="12.75" customHeight="1">
      <c r="C237" s="11"/>
      <c r="D237" s="11"/>
    </row>
    <row r="238" spans="3:4" ht="12.75" customHeight="1">
      <c r="C238" s="11"/>
      <c r="D238" s="11"/>
    </row>
    <row r="239" spans="3:4" ht="12.75" customHeight="1">
      <c r="C239" s="11"/>
      <c r="D239" s="11"/>
    </row>
    <row r="240" spans="3:4" ht="12.75" customHeight="1">
      <c r="C240" s="11"/>
      <c r="D240" s="11"/>
    </row>
    <row r="241" spans="3:4" ht="12.75" customHeight="1">
      <c r="C241" s="11"/>
      <c r="D241" s="11"/>
    </row>
    <row r="242" spans="3:4" ht="12.75" customHeight="1">
      <c r="C242" s="11"/>
      <c r="D242" s="11"/>
    </row>
    <row r="243" spans="3:4" ht="12.75" customHeight="1">
      <c r="C243" s="11"/>
      <c r="D243" s="11"/>
    </row>
    <row r="244" spans="3:4" ht="12.75" customHeight="1">
      <c r="C244" s="11"/>
      <c r="D244" s="11"/>
    </row>
    <row r="245" spans="3:4" ht="12.75" customHeight="1">
      <c r="C245" s="11"/>
      <c r="D245" s="11"/>
    </row>
    <row r="246" spans="3:4" ht="12.75" customHeight="1">
      <c r="C246" s="11"/>
      <c r="D246" s="11"/>
    </row>
    <row r="247" spans="3:4" ht="12.75" customHeight="1">
      <c r="C247" s="11"/>
      <c r="D247" s="11"/>
    </row>
    <row r="248" spans="3:4" ht="12.75" customHeight="1">
      <c r="C248" s="11"/>
      <c r="D248" s="11"/>
    </row>
    <row r="249" spans="3:4" ht="12.75" customHeight="1">
      <c r="C249" s="11"/>
      <c r="D249" s="11"/>
    </row>
    <row r="250" spans="3:4" ht="12.75" customHeight="1">
      <c r="C250" s="11"/>
      <c r="D250" s="11"/>
    </row>
    <row r="251" spans="3:4" ht="12.75" customHeight="1">
      <c r="C251" s="11"/>
      <c r="D251" s="11"/>
    </row>
    <row r="252" spans="3:4" ht="12.75" customHeight="1">
      <c r="C252" s="11"/>
      <c r="D252" s="11"/>
    </row>
    <row r="253" spans="3:4" ht="12.75" customHeight="1">
      <c r="C253" s="11"/>
      <c r="D253" s="11"/>
    </row>
    <row r="254" spans="3:4" ht="12.75" customHeight="1">
      <c r="C254" s="11"/>
      <c r="D254" s="11"/>
    </row>
    <row r="255" spans="3:4" ht="12.75" customHeight="1">
      <c r="C255" s="11"/>
      <c r="D255" s="11"/>
    </row>
    <row r="256" spans="3:4" ht="12.75" customHeight="1">
      <c r="C256" s="11"/>
      <c r="D256" s="11"/>
    </row>
    <row r="257" spans="3:4" ht="12.75" customHeight="1">
      <c r="C257" s="11"/>
      <c r="D257" s="11"/>
    </row>
    <row r="258" spans="3:4" ht="12.75" customHeight="1">
      <c r="C258" s="11"/>
      <c r="D258" s="11"/>
    </row>
    <row r="259" spans="3:4" ht="12.75" customHeight="1">
      <c r="C259" s="11"/>
      <c r="D259" s="11"/>
    </row>
    <row r="260" spans="3:4" ht="12.75" customHeight="1">
      <c r="C260" s="11"/>
      <c r="D260" s="11"/>
    </row>
    <row r="261" spans="3:4" ht="12.75" customHeight="1">
      <c r="C261" s="11"/>
      <c r="D261" s="11"/>
    </row>
    <row r="262" spans="3:4" ht="12.75" customHeight="1">
      <c r="C262" s="11"/>
      <c r="D262" s="11"/>
    </row>
    <row r="263" spans="3:4" ht="12.75" customHeight="1">
      <c r="C263" s="11"/>
      <c r="D263" s="11"/>
    </row>
    <row r="264" spans="3:4" ht="12.75" customHeight="1">
      <c r="C264" s="11"/>
      <c r="D264" s="11"/>
    </row>
    <row r="265" spans="3:4" ht="12.75" customHeight="1">
      <c r="C265" s="11"/>
      <c r="D265" s="11"/>
    </row>
    <row r="266" spans="3:4" ht="12.75" customHeight="1">
      <c r="C266" s="11"/>
      <c r="D266" s="11"/>
    </row>
    <row r="267" spans="3:4" ht="12.75" customHeight="1">
      <c r="C267" s="11"/>
      <c r="D267" s="11"/>
    </row>
    <row r="268" spans="3:4" ht="12.75" customHeight="1">
      <c r="C268" s="11"/>
      <c r="D268" s="11"/>
    </row>
    <row r="269" spans="3:4" ht="12.75" customHeight="1">
      <c r="C269" s="11"/>
      <c r="D269" s="11"/>
    </row>
    <row r="270" spans="3:4" ht="12.75" customHeight="1">
      <c r="C270" s="11"/>
      <c r="D270" s="11"/>
    </row>
    <row r="271" spans="3:4" ht="12.75" customHeight="1">
      <c r="C271" s="11"/>
      <c r="D271" s="11"/>
    </row>
    <row r="272" spans="3:4" ht="12.75" customHeight="1">
      <c r="C272" s="11"/>
      <c r="D272" s="11"/>
    </row>
    <row r="273" spans="3:4" ht="12.75" customHeight="1">
      <c r="C273" s="11"/>
      <c r="D273" s="11"/>
    </row>
    <row r="274" spans="3:4" ht="12.75" customHeight="1">
      <c r="C274" s="11"/>
      <c r="D274" s="11"/>
    </row>
    <row r="275" spans="3:4" ht="12.75" customHeight="1">
      <c r="C275" s="11"/>
      <c r="D275" s="11"/>
    </row>
    <row r="276" spans="3:4" ht="12.75" customHeight="1">
      <c r="C276" s="11"/>
      <c r="D276" s="11"/>
    </row>
    <row r="277" spans="3:4" ht="12.75" customHeight="1">
      <c r="C277" s="11"/>
      <c r="D277" s="11"/>
    </row>
    <row r="278" spans="3:4" ht="12.75" customHeight="1">
      <c r="C278" s="11"/>
      <c r="D278" s="11"/>
    </row>
    <row r="279" spans="3:4" ht="12.75" customHeight="1">
      <c r="C279" s="11"/>
      <c r="D279" s="11"/>
    </row>
    <row r="280" spans="3:4" ht="12.75" customHeight="1">
      <c r="C280" s="11"/>
      <c r="D280" s="11"/>
    </row>
    <row r="281" spans="3:4" ht="12.75" customHeight="1">
      <c r="C281" s="11"/>
      <c r="D281" s="11"/>
    </row>
    <row r="282" spans="3:4" ht="12.75" customHeight="1">
      <c r="C282" s="11"/>
      <c r="D282" s="11"/>
    </row>
    <row r="283" spans="3:4" ht="12.75" customHeight="1">
      <c r="C283" s="11"/>
      <c r="D283" s="11"/>
    </row>
    <row r="284" spans="3:4" ht="12.75" customHeight="1">
      <c r="C284" s="11"/>
      <c r="D284" s="11"/>
    </row>
    <row r="285" spans="3:4" ht="12.75" customHeight="1">
      <c r="C285" s="11"/>
      <c r="D285" s="11"/>
    </row>
    <row r="286" spans="3:4" ht="12.75" customHeight="1">
      <c r="C286" s="11"/>
      <c r="D286" s="11"/>
    </row>
    <row r="287" spans="3:4" ht="12.75" customHeight="1">
      <c r="C287" s="11"/>
      <c r="D287" s="11"/>
    </row>
    <row r="288" spans="3:4" ht="12.75" customHeight="1">
      <c r="C288" s="11"/>
      <c r="D288" s="11"/>
    </row>
    <row r="289" spans="3:4" ht="12.75" customHeight="1">
      <c r="C289" s="11"/>
      <c r="D289" s="11"/>
    </row>
    <row r="290" spans="3:4" ht="12.75" customHeight="1">
      <c r="C290" s="11"/>
      <c r="D290" s="11"/>
    </row>
    <row r="291" spans="3:4" ht="12.75" customHeight="1">
      <c r="C291" s="11"/>
      <c r="D291" s="11"/>
    </row>
    <row r="292" spans="3:4" ht="12.75" customHeight="1">
      <c r="C292" s="11"/>
      <c r="D292" s="11"/>
    </row>
    <row r="293" spans="3:4" ht="12.75" customHeight="1">
      <c r="C293" s="11"/>
      <c r="D293" s="11"/>
    </row>
    <row r="294" spans="3:4" ht="12.75" customHeight="1">
      <c r="C294" s="11"/>
      <c r="D294" s="11"/>
    </row>
    <row r="295" spans="3:4" ht="12.75" customHeight="1">
      <c r="C295" s="11"/>
      <c r="D295" s="11"/>
    </row>
    <row r="296" spans="3:4" ht="12.75" customHeight="1">
      <c r="C296" s="11"/>
      <c r="D296" s="11"/>
    </row>
    <row r="297" spans="3:4" ht="12.75" customHeight="1">
      <c r="C297" s="11"/>
      <c r="D297" s="11"/>
    </row>
    <row r="298" spans="3:4" ht="12.75" customHeight="1">
      <c r="C298" s="11"/>
      <c r="D298" s="11"/>
    </row>
    <row r="299" spans="3:4" ht="12.75" customHeight="1">
      <c r="C299" s="11"/>
      <c r="D299" s="11"/>
    </row>
    <row r="300" spans="3:4" ht="12.75" customHeight="1">
      <c r="C300" s="11"/>
      <c r="D300" s="11"/>
    </row>
    <row r="301" spans="3:4" ht="12.75" customHeight="1">
      <c r="C301" s="11"/>
      <c r="D301" s="11"/>
    </row>
    <row r="302" spans="3:4" ht="12.75" customHeight="1">
      <c r="C302" s="11"/>
      <c r="D302" s="11"/>
    </row>
    <row r="303" spans="3:4" ht="12.75" customHeight="1">
      <c r="C303" s="11"/>
      <c r="D303" s="11"/>
    </row>
    <row r="304" spans="3:4" ht="12.75" customHeight="1">
      <c r="C304" s="11"/>
      <c r="D304" s="11"/>
    </row>
    <row r="305" spans="3:4" ht="12.75" customHeight="1">
      <c r="C305" s="11"/>
      <c r="D305" s="11"/>
    </row>
    <row r="306" spans="3:4" ht="12.75" customHeight="1">
      <c r="C306" s="11"/>
      <c r="D306" s="11"/>
    </row>
    <row r="307" spans="3:4" ht="12.75" customHeight="1">
      <c r="C307" s="11"/>
      <c r="D307" s="11"/>
    </row>
    <row r="308" spans="3:4" ht="12.75" customHeight="1">
      <c r="C308" s="11"/>
      <c r="D308" s="11"/>
    </row>
    <row r="309" spans="3:4" ht="12.75" customHeight="1">
      <c r="C309" s="11"/>
      <c r="D309" s="11"/>
    </row>
    <row r="310" spans="3:4" ht="12.75" customHeight="1">
      <c r="C310" s="11"/>
      <c r="D310" s="11"/>
    </row>
    <row r="311" spans="3:4" ht="12.75" customHeight="1">
      <c r="C311" s="11"/>
      <c r="D311" s="11"/>
    </row>
    <row r="312" spans="3:4" ht="12.75" customHeight="1">
      <c r="C312" s="11"/>
      <c r="D312" s="11"/>
    </row>
    <row r="313" spans="3:4" ht="12.75" customHeight="1">
      <c r="C313" s="11"/>
      <c r="D313" s="11"/>
    </row>
    <row r="314" spans="3:4" ht="12.75" customHeight="1">
      <c r="C314" s="11"/>
      <c r="D314" s="11"/>
    </row>
    <row r="315" spans="3:4" ht="12.75" customHeight="1">
      <c r="C315" s="11"/>
      <c r="D315" s="11"/>
    </row>
    <row r="316" spans="3:4" ht="12.75" customHeight="1">
      <c r="C316" s="11"/>
      <c r="D316" s="11"/>
    </row>
    <row r="317" spans="3:4" ht="12.75" customHeight="1">
      <c r="C317" s="11"/>
      <c r="D317" s="11"/>
    </row>
    <row r="318" spans="3:4" ht="12.75" customHeight="1">
      <c r="C318" s="11"/>
      <c r="D318" s="11"/>
    </row>
    <row r="319" spans="3:4" ht="12.75" customHeight="1">
      <c r="C319" s="11"/>
      <c r="D319" s="11"/>
    </row>
    <row r="320" spans="3:4" ht="12.75" customHeight="1">
      <c r="C320" s="11"/>
      <c r="D320" s="11"/>
    </row>
    <row r="321" spans="3:4" ht="12.75" customHeight="1">
      <c r="C321" s="11"/>
      <c r="D321" s="11"/>
    </row>
    <row r="322" spans="3:4" ht="12.75" customHeight="1">
      <c r="C322" s="11"/>
      <c r="D322" s="11"/>
    </row>
    <row r="323" spans="3:4" ht="12.75" customHeight="1">
      <c r="C323" s="11"/>
      <c r="D323" s="11"/>
    </row>
    <row r="324" spans="3:4" ht="12.75" customHeight="1">
      <c r="C324" s="11"/>
      <c r="D324" s="11"/>
    </row>
    <row r="325" spans="3:4" ht="12.75" customHeight="1">
      <c r="C325" s="11"/>
      <c r="D325" s="11"/>
    </row>
    <row r="326" spans="3:4" ht="12.75" customHeight="1">
      <c r="C326" s="11"/>
      <c r="D326" s="11"/>
    </row>
    <row r="327" spans="3:4" ht="12.75" customHeight="1">
      <c r="C327" s="11"/>
      <c r="D327" s="11"/>
    </row>
    <row r="328" spans="3:4" ht="12.75" customHeight="1">
      <c r="C328" s="11"/>
      <c r="D328" s="11"/>
    </row>
    <row r="329" spans="3:4" ht="12.75" customHeight="1">
      <c r="C329" s="11"/>
      <c r="D329" s="11"/>
    </row>
    <row r="330" spans="3:4" ht="12.75" customHeight="1">
      <c r="C330" s="11"/>
      <c r="D330" s="11"/>
    </row>
    <row r="331" spans="3:4" ht="12.75" customHeight="1">
      <c r="C331" s="11"/>
      <c r="D331" s="11"/>
    </row>
    <row r="332" spans="3:4" ht="12.75" customHeight="1">
      <c r="C332" s="11"/>
      <c r="D332" s="11"/>
    </row>
    <row r="333" spans="3:4" ht="12.75" customHeight="1">
      <c r="C333" s="11"/>
      <c r="D333" s="11"/>
    </row>
    <row r="334" spans="3:4" ht="12.75" customHeight="1">
      <c r="C334" s="11"/>
      <c r="D334" s="11"/>
    </row>
    <row r="335" spans="3:4" ht="12.75" customHeight="1">
      <c r="C335" s="11"/>
      <c r="D335" s="11"/>
    </row>
    <row r="336" spans="3:4" ht="12.75" customHeight="1">
      <c r="C336" s="11"/>
      <c r="D336" s="11"/>
    </row>
    <row r="337" spans="3:4" ht="12.75" customHeight="1">
      <c r="C337" s="11"/>
      <c r="D337" s="11"/>
    </row>
    <row r="338" spans="3:4" ht="12.75" customHeight="1">
      <c r="C338" s="11"/>
      <c r="D338" s="11"/>
    </row>
    <row r="339" spans="3:4" ht="12.75" customHeight="1">
      <c r="C339" s="11"/>
      <c r="D339" s="11"/>
    </row>
    <row r="340" spans="3:4" ht="12.75" customHeight="1">
      <c r="C340" s="11"/>
      <c r="D340" s="11"/>
    </row>
    <row r="341" spans="3:4" ht="12.75" customHeight="1">
      <c r="C341" s="11"/>
      <c r="D341" s="11"/>
    </row>
    <row r="342" spans="3:4" ht="12.75" customHeight="1">
      <c r="C342" s="11"/>
      <c r="D342" s="11"/>
    </row>
    <row r="343" spans="3:4" ht="12.75" customHeight="1">
      <c r="C343" s="11"/>
      <c r="D343" s="11"/>
    </row>
    <row r="344" spans="3:4" ht="12.75" customHeight="1">
      <c r="C344" s="11"/>
      <c r="D344" s="11"/>
    </row>
    <row r="345" spans="3:4" ht="12.75" customHeight="1">
      <c r="C345" s="11"/>
      <c r="D345" s="11"/>
    </row>
    <row r="346" spans="3:4" ht="12.75" customHeight="1">
      <c r="C346" s="11"/>
      <c r="D346" s="11"/>
    </row>
    <row r="347" spans="3:4" ht="12.75" customHeight="1">
      <c r="C347" s="11"/>
      <c r="D347" s="11"/>
    </row>
    <row r="348" spans="3:4" ht="12.75" customHeight="1">
      <c r="C348" s="11"/>
      <c r="D348" s="11"/>
    </row>
    <row r="349" spans="3:4" ht="12.75" customHeight="1">
      <c r="C349" s="11"/>
      <c r="D349" s="11"/>
    </row>
    <row r="350" spans="3:4" ht="12.75" customHeight="1">
      <c r="C350" s="11"/>
      <c r="D350" s="11"/>
    </row>
    <row r="351" spans="3:4" ht="12.75" customHeight="1">
      <c r="C351" s="11"/>
      <c r="D351" s="11"/>
    </row>
    <row r="352" spans="3:4" ht="12.75" customHeight="1">
      <c r="C352" s="11"/>
      <c r="D352" s="11"/>
    </row>
    <row r="353" spans="3:4" ht="12.75" customHeight="1">
      <c r="C353" s="11"/>
      <c r="D353" s="11"/>
    </row>
    <row r="354" spans="3:4" ht="12.75" customHeight="1">
      <c r="C354" s="11"/>
      <c r="D354" s="11"/>
    </row>
    <row r="355" spans="3:4" ht="12.75" customHeight="1">
      <c r="C355" s="11"/>
      <c r="D355" s="11"/>
    </row>
    <row r="356" spans="3:4" ht="12.75" customHeight="1">
      <c r="C356" s="11"/>
      <c r="D356" s="11"/>
    </row>
    <row r="357" spans="3:4" ht="12.75" customHeight="1">
      <c r="C357" s="11"/>
      <c r="D357" s="11"/>
    </row>
    <row r="358" spans="3:4" ht="12.75" customHeight="1">
      <c r="C358" s="11"/>
      <c r="D358" s="11"/>
    </row>
    <row r="359" spans="3:4" ht="12.75" customHeight="1">
      <c r="C359" s="11"/>
      <c r="D359" s="11"/>
    </row>
    <row r="360" spans="3:4" ht="12.75" customHeight="1">
      <c r="C360" s="11"/>
      <c r="D360" s="11"/>
    </row>
    <row r="361" spans="3:4" ht="12.75" customHeight="1">
      <c r="C361" s="11"/>
      <c r="D361" s="11"/>
    </row>
    <row r="362" spans="3:4" ht="12.75" customHeight="1">
      <c r="C362" s="11"/>
      <c r="D362" s="11"/>
    </row>
    <row r="363" spans="3:4" ht="12.75" customHeight="1">
      <c r="C363" s="11"/>
      <c r="D363" s="11"/>
    </row>
    <row r="364" spans="3:4" ht="12.75" customHeight="1">
      <c r="C364" s="11"/>
      <c r="D364" s="11"/>
    </row>
    <row r="365" spans="3:4" ht="12.75" customHeight="1">
      <c r="C365" s="11"/>
      <c r="D365" s="11"/>
    </row>
    <row r="366" spans="3:4" ht="12.75" customHeight="1">
      <c r="C366" s="11"/>
      <c r="D366" s="11"/>
    </row>
    <row r="367" spans="3:4" ht="12.75" customHeight="1">
      <c r="C367" s="11"/>
      <c r="D367" s="11"/>
    </row>
    <row r="368" spans="3:4" ht="12.75" customHeight="1">
      <c r="C368" s="11"/>
      <c r="D368" s="11"/>
    </row>
    <row r="369" spans="3:4" ht="12.75" customHeight="1">
      <c r="C369" s="11"/>
      <c r="D369" s="11"/>
    </row>
    <row r="370" spans="3:4" ht="12.75" customHeight="1">
      <c r="C370" s="11"/>
      <c r="D370" s="11"/>
    </row>
    <row r="371" spans="3:4" ht="12.75" customHeight="1">
      <c r="C371" s="11"/>
      <c r="D371" s="11"/>
    </row>
    <row r="372" spans="3:4" ht="12.75" customHeight="1">
      <c r="C372" s="11"/>
      <c r="D372" s="11"/>
    </row>
    <row r="373" spans="3:4" ht="12.75" customHeight="1">
      <c r="C373" s="11"/>
      <c r="D373" s="11"/>
    </row>
    <row r="374" spans="3:4" ht="12.75" customHeight="1">
      <c r="C374" s="11"/>
      <c r="D374" s="11"/>
    </row>
    <row r="375" spans="3:4" ht="12.75" customHeight="1">
      <c r="C375" s="11"/>
      <c r="D375" s="11"/>
    </row>
    <row r="376" spans="3:4" ht="12.75" customHeight="1">
      <c r="C376" s="11"/>
      <c r="D376" s="11"/>
    </row>
    <row r="377" spans="3:4" ht="12.75" customHeight="1">
      <c r="C377" s="11"/>
      <c r="D377" s="11"/>
    </row>
    <row r="378" spans="3:4" ht="12.75" customHeight="1">
      <c r="C378" s="11"/>
      <c r="D378" s="11"/>
    </row>
    <row r="379" spans="3:4" ht="12.75" customHeight="1">
      <c r="C379" s="11"/>
      <c r="D379" s="11"/>
    </row>
    <row r="380" spans="3:4" ht="12.75" customHeight="1">
      <c r="C380" s="11"/>
      <c r="D380" s="11"/>
    </row>
    <row r="381" spans="3:4" ht="12.75" customHeight="1">
      <c r="C381" s="11"/>
      <c r="D381" s="11"/>
    </row>
    <row r="382" spans="3:4" ht="12.75" customHeight="1">
      <c r="C382" s="11"/>
      <c r="D382" s="11"/>
    </row>
    <row r="383" spans="3:4" ht="12.75" customHeight="1">
      <c r="C383" s="11"/>
      <c r="D383" s="11"/>
    </row>
    <row r="384" spans="3:4" ht="12.75" customHeight="1">
      <c r="C384" s="11"/>
      <c r="D384" s="11"/>
    </row>
    <row r="385" spans="3:4" ht="12.75" customHeight="1">
      <c r="C385" s="11"/>
      <c r="D385" s="11"/>
    </row>
    <row r="386" spans="3:4" ht="12.75" customHeight="1">
      <c r="C386" s="11"/>
      <c r="D386" s="11"/>
    </row>
    <row r="387" spans="3:4" ht="12.75" customHeight="1">
      <c r="C387" s="11"/>
      <c r="D387" s="11"/>
    </row>
    <row r="388" spans="3:4" ht="12.75" customHeight="1">
      <c r="C388" s="11"/>
      <c r="D388" s="11"/>
    </row>
    <row r="389" spans="3:4" ht="12.75" customHeight="1">
      <c r="C389" s="11"/>
      <c r="D389" s="11"/>
    </row>
    <row r="390" spans="3:4" ht="12.75" customHeight="1">
      <c r="C390" s="11"/>
      <c r="D390" s="11"/>
    </row>
    <row r="391" spans="3:4" ht="12.75" customHeight="1">
      <c r="C391" s="11"/>
      <c r="D391" s="11"/>
    </row>
    <row r="392" spans="3:4" ht="12.75" customHeight="1">
      <c r="C392" s="11"/>
      <c r="D392" s="11"/>
    </row>
    <row r="393" spans="3:4" ht="12.75" customHeight="1">
      <c r="C393" s="11"/>
      <c r="D393" s="11"/>
    </row>
    <row r="394" spans="3:4" ht="12.75" customHeight="1">
      <c r="C394" s="11"/>
      <c r="D394" s="11"/>
    </row>
    <row r="395" spans="3:4" ht="12.75" customHeight="1">
      <c r="C395" s="11"/>
      <c r="D395" s="11"/>
    </row>
    <row r="396" spans="3:4" ht="12.75" customHeight="1">
      <c r="C396" s="11"/>
      <c r="D396" s="11"/>
    </row>
    <row r="397" spans="3:4" ht="12.75" customHeight="1">
      <c r="C397" s="11"/>
      <c r="D397" s="11"/>
    </row>
    <row r="398" spans="3:4" ht="12.75" customHeight="1">
      <c r="C398" s="11"/>
      <c r="D398" s="11"/>
    </row>
    <row r="399" spans="3:4" ht="12.75" customHeight="1">
      <c r="C399" s="11"/>
      <c r="D399" s="11"/>
    </row>
    <row r="400" spans="3:4" ht="12.75" customHeight="1">
      <c r="C400" s="11"/>
      <c r="D400" s="11"/>
    </row>
    <row r="401" spans="3:4" ht="12.75" customHeight="1">
      <c r="C401" s="11"/>
      <c r="D401" s="11"/>
    </row>
    <row r="402" spans="3:4" ht="12.75" customHeight="1">
      <c r="C402" s="11"/>
      <c r="D402" s="11"/>
    </row>
    <row r="403" spans="3:4" ht="12.75" customHeight="1">
      <c r="C403" s="11"/>
      <c r="D403" s="11"/>
    </row>
    <row r="404" spans="3:4" ht="12.75" customHeight="1">
      <c r="C404" s="11"/>
      <c r="D404" s="11"/>
    </row>
    <row r="405" spans="3:4" ht="12.75" customHeight="1">
      <c r="C405" s="11"/>
      <c r="D405" s="11"/>
    </row>
    <row r="406" spans="3:4" ht="12.75" customHeight="1">
      <c r="C406" s="11"/>
      <c r="D406" s="11"/>
    </row>
    <row r="407" spans="3:4" ht="12.75" customHeight="1">
      <c r="C407" s="11"/>
      <c r="D407" s="11"/>
    </row>
    <row r="408" spans="3:4" ht="12.75" customHeight="1">
      <c r="C408" s="11"/>
      <c r="D408" s="11"/>
    </row>
    <row r="409" spans="3:4" ht="12.75" customHeight="1">
      <c r="C409" s="11"/>
      <c r="D409" s="11"/>
    </row>
    <row r="410" spans="3:4" ht="12.75" customHeight="1">
      <c r="C410" s="11"/>
      <c r="D410" s="11"/>
    </row>
    <row r="411" spans="3:4" ht="12.75" customHeight="1">
      <c r="C411" s="11"/>
      <c r="D411" s="11"/>
    </row>
    <row r="412" spans="3:4" ht="12.75" customHeight="1">
      <c r="C412" s="11"/>
      <c r="D412" s="11"/>
    </row>
    <row r="413" spans="3:4" ht="12.75" customHeight="1">
      <c r="C413" s="11"/>
      <c r="D413" s="11"/>
    </row>
    <row r="414" spans="3:4" ht="12.75" customHeight="1">
      <c r="C414" s="11"/>
      <c r="D414" s="11"/>
    </row>
    <row r="415" spans="3:4" ht="12.75" customHeight="1">
      <c r="C415" s="11"/>
      <c r="D415" s="11"/>
    </row>
    <row r="416" spans="3:4" ht="12.75" customHeight="1">
      <c r="C416" s="11"/>
      <c r="D416" s="11"/>
    </row>
    <row r="417" spans="3:4" ht="12.75" customHeight="1">
      <c r="C417" s="11"/>
      <c r="D417" s="11"/>
    </row>
    <row r="418" spans="3:4" ht="12.75" customHeight="1">
      <c r="C418" s="11"/>
      <c r="D418" s="11"/>
    </row>
    <row r="419" spans="3:4" ht="12.75" customHeight="1">
      <c r="C419" s="11"/>
      <c r="D419" s="11"/>
    </row>
    <row r="420" spans="3:4" ht="12.75" customHeight="1">
      <c r="C420" s="11"/>
      <c r="D420" s="11"/>
    </row>
    <row r="421" spans="3:4" ht="12.75" customHeight="1">
      <c r="C421" s="11"/>
      <c r="D421" s="11"/>
    </row>
    <row r="422" spans="3:4" ht="12.75" customHeight="1">
      <c r="C422" s="11"/>
      <c r="D422" s="11"/>
    </row>
    <row r="423" spans="3:4" ht="12.75" customHeight="1">
      <c r="C423" s="11"/>
      <c r="D423" s="11"/>
    </row>
    <row r="424" spans="3:4" ht="12.75" customHeight="1">
      <c r="C424" s="11"/>
      <c r="D424" s="11"/>
    </row>
    <row r="425" spans="3:4" ht="12.75" customHeight="1">
      <c r="C425" s="11"/>
      <c r="D425" s="11"/>
    </row>
    <row r="426" spans="3:4" ht="12.75" customHeight="1">
      <c r="C426" s="11"/>
      <c r="D426" s="11"/>
    </row>
    <row r="427" spans="3:4" ht="12.75" customHeight="1">
      <c r="C427" s="11"/>
      <c r="D427" s="11"/>
    </row>
    <row r="428" spans="3:4" ht="12.75" customHeight="1">
      <c r="C428" s="11"/>
      <c r="D428" s="11"/>
    </row>
    <row r="429" spans="3:4" ht="12.75" customHeight="1">
      <c r="C429" s="11"/>
      <c r="D429" s="11"/>
    </row>
    <row r="430" spans="3:4" ht="12.75" customHeight="1">
      <c r="C430" s="11"/>
      <c r="D430" s="11"/>
    </row>
    <row r="431" spans="3:4" ht="12.75" customHeight="1">
      <c r="C431" s="11"/>
      <c r="D431" s="11"/>
    </row>
    <row r="432" spans="3:4" ht="12.75" customHeight="1">
      <c r="C432" s="11"/>
      <c r="D432" s="11"/>
    </row>
    <row r="433" spans="3:4" ht="12.75" customHeight="1">
      <c r="C433" s="11"/>
      <c r="D433" s="11"/>
    </row>
    <row r="434" spans="3:4" ht="12.75" customHeight="1">
      <c r="C434" s="11"/>
      <c r="D434" s="11"/>
    </row>
    <row r="435" spans="3:4" ht="12.75" customHeight="1">
      <c r="C435" s="11"/>
      <c r="D435" s="11"/>
    </row>
    <row r="436" spans="3:4" ht="12.75" customHeight="1">
      <c r="C436" s="11"/>
      <c r="D436" s="11"/>
    </row>
    <row r="437" spans="3:4" ht="12.75" customHeight="1">
      <c r="C437" s="11"/>
      <c r="D437" s="11"/>
    </row>
    <row r="438" spans="3:4" ht="12.75" customHeight="1">
      <c r="C438" s="11"/>
      <c r="D438" s="11"/>
    </row>
    <row r="439" spans="3:4" ht="12.75" customHeight="1">
      <c r="C439" s="11"/>
      <c r="D439" s="11"/>
    </row>
    <row r="440" spans="3:4" ht="12.75" customHeight="1">
      <c r="C440" s="11"/>
      <c r="D440" s="11"/>
    </row>
    <row r="441" spans="3:4" ht="12.75" customHeight="1">
      <c r="C441" s="11"/>
      <c r="D441" s="11"/>
    </row>
    <row r="442" spans="3:4" ht="12.75" customHeight="1">
      <c r="C442" s="11"/>
      <c r="D442" s="11"/>
    </row>
    <row r="443" spans="3:4" ht="12.75" customHeight="1">
      <c r="C443" s="11"/>
      <c r="D443" s="11"/>
    </row>
    <row r="444" spans="3:4" ht="12.75" customHeight="1">
      <c r="C444" s="11"/>
      <c r="D444" s="11"/>
    </row>
    <row r="445" spans="3:4" ht="12.75" customHeight="1">
      <c r="C445" s="11"/>
      <c r="D445" s="11"/>
    </row>
    <row r="446" spans="3:4" ht="12.75" customHeight="1">
      <c r="C446" s="11"/>
      <c r="D446" s="11"/>
    </row>
    <row r="447" spans="3:4" ht="12.75" customHeight="1">
      <c r="C447" s="11"/>
      <c r="D447" s="11"/>
    </row>
    <row r="448" spans="3:4" ht="12.75" customHeight="1">
      <c r="C448" s="11"/>
      <c r="D448" s="11"/>
    </row>
    <row r="449" spans="3:4" ht="12.75" customHeight="1">
      <c r="C449" s="11"/>
      <c r="D449" s="11"/>
    </row>
    <row r="450" spans="3:4" ht="12.75" customHeight="1">
      <c r="C450" s="11"/>
      <c r="D450" s="11"/>
    </row>
    <row r="451" spans="3:4" ht="12.75" customHeight="1">
      <c r="C451" s="11"/>
      <c r="D451" s="11"/>
    </row>
    <row r="452" spans="3:4" ht="12.75" customHeight="1">
      <c r="C452" s="11"/>
      <c r="D452" s="11"/>
    </row>
    <row r="453" spans="3:4" ht="12.75" customHeight="1">
      <c r="C453" s="11"/>
      <c r="D453" s="11"/>
    </row>
    <row r="454" spans="3:4" ht="12.75" customHeight="1">
      <c r="C454" s="11"/>
      <c r="D454" s="11"/>
    </row>
    <row r="455" spans="3:4" ht="12.75" customHeight="1">
      <c r="C455" s="11"/>
      <c r="D455" s="11"/>
    </row>
    <row r="456" spans="3:4" ht="12.75" customHeight="1">
      <c r="C456" s="11"/>
      <c r="D456" s="11"/>
    </row>
    <row r="457" spans="3:4" ht="12.75" customHeight="1">
      <c r="C457" s="11"/>
      <c r="D457" s="11"/>
    </row>
    <row r="458" spans="3:4" ht="12.75" customHeight="1">
      <c r="C458" s="11"/>
      <c r="D458" s="11"/>
    </row>
    <row r="459" spans="3:4" ht="12.75" customHeight="1">
      <c r="C459" s="11"/>
      <c r="D459" s="11"/>
    </row>
    <row r="460" spans="3:4" ht="12.75" customHeight="1">
      <c r="C460" s="11"/>
      <c r="D460" s="11"/>
    </row>
    <row r="461" spans="3:4" ht="12.75" customHeight="1">
      <c r="C461" s="11"/>
      <c r="D461" s="11"/>
    </row>
    <row r="462" spans="3:4" ht="12.75" customHeight="1">
      <c r="C462" s="11"/>
      <c r="D462" s="11"/>
    </row>
    <row r="463" spans="3:4" ht="12.75" customHeight="1">
      <c r="C463" s="11"/>
      <c r="D463" s="11"/>
    </row>
    <row r="464" spans="3:4" ht="12.75" customHeight="1">
      <c r="C464" s="11"/>
      <c r="D464" s="11"/>
    </row>
    <row r="465" spans="3:4" ht="12.75" customHeight="1">
      <c r="C465" s="11"/>
      <c r="D465" s="11"/>
    </row>
    <row r="466" spans="3:4" ht="12.75" customHeight="1">
      <c r="C466" s="11"/>
      <c r="D466" s="11"/>
    </row>
    <row r="467" spans="3:4" ht="12.75" customHeight="1">
      <c r="C467" s="11"/>
      <c r="D467" s="11"/>
    </row>
    <row r="468" spans="3:4" ht="12.75" customHeight="1">
      <c r="C468" s="11"/>
      <c r="D468" s="11"/>
    </row>
    <row r="469" spans="3:4" ht="12.75" customHeight="1">
      <c r="C469" s="11"/>
      <c r="D469" s="11"/>
    </row>
    <row r="470" spans="3:4" ht="12.75" customHeight="1">
      <c r="C470" s="11"/>
      <c r="D470" s="11"/>
    </row>
    <row r="471" spans="3:4" ht="12.75" customHeight="1">
      <c r="C471" s="11"/>
      <c r="D471" s="11"/>
    </row>
    <row r="472" spans="3:4" ht="12.75" customHeight="1">
      <c r="C472" s="11"/>
      <c r="D472" s="11"/>
    </row>
    <row r="473" spans="3:4" ht="12.75" customHeight="1">
      <c r="C473" s="11"/>
      <c r="D473" s="11"/>
    </row>
    <row r="474" spans="3:4" ht="12.75" customHeight="1">
      <c r="C474" s="11"/>
      <c r="D474" s="11"/>
    </row>
    <row r="475" spans="3:4" ht="12.75" customHeight="1">
      <c r="C475" s="11"/>
      <c r="D475" s="11"/>
    </row>
    <row r="476" spans="3:4" ht="12.75" customHeight="1">
      <c r="C476" s="11"/>
      <c r="D476" s="11"/>
    </row>
    <row r="477" spans="3:4" ht="12.75" customHeight="1">
      <c r="C477" s="11"/>
      <c r="D477" s="11"/>
    </row>
    <row r="478" spans="3:4" ht="12.75" customHeight="1">
      <c r="C478" s="11"/>
      <c r="D478" s="11"/>
    </row>
    <row r="479" spans="3:4" ht="12.75" customHeight="1">
      <c r="C479" s="11"/>
      <c r="D479" s="11"/>
    </row>
    <row r="480" spans="3:4" ht="12.75" customHeight="1">
      <c r="C480" s="11"/>
      <c r="D480" s="11"/>
    </row>
    <row r="481" spans="3:4" ht="12.75" customHeight="1">
      <c r="C481" s="11"/>
      <c r="D481" s="11"/>
    </row>
    <row r="482" spans="3:4" ht="12.75" customHeight="1">
      <c r="C482" s="11"/>
      <c r="D482" s="11"/>
    </row>
    <row r="483" spans="3:4" ht="12.75" customHeight="1">
      <c r="C483" s="11"/>
      <c r="D483" s="11"/>
    </row>
    <row r="484" spans="3:4" ht="12.75" customHeight="1">
      <c r="C484" s="11"/>
      <c r="D484" s="11"/>
    </row>
    <row r="485" spans="3:4" ht="12.75" customHeight="1">
      <c r="C485" s="11"/>
      <c r="D485" s="11"/>
    </row>
    <row r="486" spans="3:4" ht="12.75" customHeight="1">
      <c r="C486" s="11"/>
      <c r="D486" s="11"/>
    </row>
    <row r="487" spans="3:4" ht="12.75" customHeight="1">
      <c r="C487" s="11"/>
      <c r="D487" s="11"/>
    </row>
    <row r="488" spans="3:4" ht="12.75" customHeight="1">
      <c r="C488" s="11"/>
      <c r="D488" s="11"/>
    </row>
    <row r="489" spans="3:4" ht="12.75" customHeight="1">
      <c r="C489" s="11"/>
      <c r="D489" s="11"/>
    </row>
    <row r="490" spans="3:4" ht="12.75" customHeight="1">
      <c r="C490" s="11"/>
      <c r="D490" s="11"/>
    </row>
    <row r="491" spans="3:4" ht="12.75" customHeight="1">
      <c r="C491" s="11"/>
      <c r="D491" s="11"/>
    </row>
    <row r="492" spans="3:4" ht="12.75" customHeight="1">
      <c r="C492" s="11"/>
      <c r="D492" s="11"/>
    </row>
    <row r="493" spans="3:4" ht="12.75" customHeight="1">
      <c r="C493" s="11"/>
      <c r="D493" s="11"/>
    </row>
    <row r="494" spans="3:4" ht="12.75" customHeight="1">
      <c r="C494" s="11"/>
      <c r="D494" s="11"/>
    </row>
    <row r="495" spans="3:4" ht="12.75" customHeight="1">
      <c r="C495" s="11"/>
      <c r="D495" s="11"/>
    </row>
    <row r="496" spans="3:4" ht="12.75" customHeight="1">
      <c r="C496" s="11"/>
      <c r="D496" s="11"/>
    </row>
    <row r="497" spans="3:4" ht="12.75" customHeight="1">
      <c r="C497" s="11"/>
      <c r="D497" s="11"/>
    </row>
    <row r="498" spans="3:4" ht="12.75" customHeight="1">
      <c r="C498" s="11"/>
      <c r="D498" s="11"/>
    </row>
    <row r="499" spans="3:4" ht="12.75" customHeight="1">
      <c r="C499" s="11"/>
      <c r="D499" s="11"/>
    </row>
    <row r="500" spans="3:4" ht="12.75" customHeight="1">
      <c r="C500" s="11"/>
      <c r="D500" s="11"/>
    </row>
    <row r="501" spans="3:4" ht="12.75" customHeight="1">
      <c r="C501" s="11"/>
      <c r="D501" s="11"/>
    </row>
    <row r="502" spans="3:4" ht="12.75" customHeight="1">
      <c r="C502" s="11"/>
      <c r="D502" s="11"/>
    </row>
    <row r="503" spans="3:4" ht="12.75" customHeight="1">
      <c r="C503" s="11"/>
      <c r="D503" s="11"/>
    </row>
    <row r="504" spans="3:4" ht="12.75" customHeight="1">
      <c r="C504" s="11"/>
      <c r="D504" s="11"/>
    </row>
    <row r="505" spans="3:4" ht="12.75" customHeight="1">
      <c r="C505" s="11"/>
      <c r="D505" s="11"/>
    </row>
    <row r="506" spans="3:4" ht="12.75" customHeight="1">
      <c r="C506" s="11"/>
      <c r="D506" s="11"/>
    </row>
    <row r="507" spans="3:4" ht="12.75" customHeight="1">
      <c r="C507" s="11"/>
      <c r="D507" s="11"/>
    </row>
    <row r="508" spans="3:4" ht="12.75" customHeight="1">
      <c r="C508" s="11"/>
      <c r="D508" s="11"/>
    </row>
    <row r="509" spans="3:4" ht="12.75" customHeight="1">
      <c r="C509" s="11"/>
      <c r="D509" s="11"/>
    </row>
    <row r="510" spans="3:4" ht="12.75" customHeight="1">
      <c r="C510" s="11"/>
      <c r="D510" s="11"/>
    </row>
    <row r="511" spans="3:4" ht="12.75" customHeight="1">
      <c r="C511" s="11"/>
      <c r="D511" s="11"/>
    </row>
    <row r="512" spans="3:4" ht="12.75" customHeight="1">
      <c r="C512" s="11"/>
      <c r="D512" s="11"/>
    </row>
    <row r="513" spans="3:4" ht="12.75" customHeight="1">
      <c r="C513" s="11"/>
      <c r="D513" s="11"/>
    </row>
    <row r="514" spans="3:4" ht="12.75" customHeight="1">
      <c r="C514" s="11"/>
      <c r="D514" s="11"/>
    </row>
    <row r="515" spans="3:4" ht="12.75" customHeight="1">
      <c r="C515" s="11"/>
      <c r="D515" s="11"/>
    </row>
    <row r="516" spans="3:4" ht="12.75" customHeight="1">
      <c r="C516" s="11"/>
      <c r="D516" s="11"/>
    </row>
    <row r="517" spans="3:4" ht="12.75" customHeight="1">
      <c r="C517" s="11"/>
      <c r="D517" s="11"/>
    </row>
    <row r="518" spans="3:4" ht="12.75" customHeight="1">
      <c r="C518" s="11"/>
      <c r="D518" s="11"/>
    </row>
    <row r="519" spans="3:4" ht="12.75" customHeight="1">
      <c r="C519" s="11"/>
      <c r="D519" s="11"/>
    </row>
    <row r="520" spans="3:4" ht="12.75" customHeight="1">
      <c r="C520" s="11"/>
      <c r="D520" s="11"/>
    </row>
    <row r="521" spans="3:4" ht="12.75" customHeight="1">
      <c r="C521" s="11"/>
      <c r="D521" s="11"/>
    </row>
    <row r="522" spans="3:4" ht="12.75" customHeight="1">
      <c r="C522" s="11"/>
      <c r="D522" s="11"/>
    </row>
    <row r="523" spans="3:4" ht="12.75" customHeight="1">
      <c r="C523" s="11"/>
      <c r="D523" s="11"/>
    </row>
    <row r="524" spans="3:4" ht="12.75" customHeight="1">
      <c r="C524" s="11"/>
      <c r="D524" s="11"/>
    </row>
    <row r="525" spans="3:4" ht="12.75" customHeight="1">
      <c r="C525" s="11"/>
      <c r="D525" s="11"/>
    </row>
    <row r="526" spans="3:4" ht="12.75" customHeight="1">
      <c r="C526" s="11"/>
      <c r="D526" s="11"/>
    </row>
    <row r="527" spans="3:4" ht="12.75" customHeight="1">
      <c r="C527" s="11"/>
      <c r="D527" s="11"/>
    </row>
    <row r="528" spans="3:4" ht="12.75" customHeight="1">
      <c r="C528" s="11"/>
      <c r="D528" s="11"/>
    </row>
    <row r="529" spans="3:4" ht="12.75" customHeight="1">
      <c r="C529" s="11"/>
      <c r="D529" s="11"/>
    </row>
    <row r="530" spans="3:4" ht="12.75" customHeight="1">
      <c r="C530" s="11"/>
      <c r="D530" s="11"/>
    </row>
    <row r="531" spans="3:4" ht="12.75" customHeight="1">
      <c r="C531" s="11"/>
      <c r="D531" s="11"/>
    </row>
    <row r="532" spans="3:4" ht="12.75" customHeight="1">
      <c r="C532" s="11"/>
      <c r="D532" s="11"/>
    </row>
    <row r="533" spans="3:4" ht="12.75" customHeight="1">
      <c r="C533" s="11"/>
      <c r="D533" s="11"/>
    </row>
    <row r="534" spans="3:4" ht="12.75" customHeight="1">
      <c r="C534" s="11"/>
      <c r="D534" s="11"/>
    </row>
    <row r="535" spans="3:4" ht="12.75" customHeight="1">
      <c r="C535" s="11"/>
      <c r="D535" s="11"/>
    </row>
    <row r="536" spans="3:4" ht="12.75" customHeight="1">
      <c r="C536" s="11"/>
      <c r="D536" s="11"/>
    </row>
    <row r="537" spans="3:4" ht="12.75" customHeight="1">
      <c r="C537" s="11"/>
      <c r="D537" s="11"/>
    </row>
    <row r="538" spans="3:4" ht="12.75" customHeight="1">
      <c r="C538" s="11"/>
      <c r="D538" s="11"/>
    </row>
    <row r="539" spans="3:4" ht="12.75" customHeight="1">
      <c r="C539" s="11"/>
      <c r="D539" s="11"/>
    </row>
    <row r="540" spans="3:4" ht="12.75" customHeight="1">
      <c r="C540" s="11"/>
      <c r="D540" s="11"/>
    </row>
    <row r="541" spans="3:4" ht="12.75" customHeight="1">
      <c r="C541" s="11"/>
      <c r="D541" s="11"/>
    </row>
    <row r="542" spans="3:4" ht="12.75" customHeight="1">
      <c r="C542" s="11"/>
      <c r="D542" s="11"/>
    </row>
    <row r="543" spans="3:4" ht="12.75" customHeight="1">
      <c r="C543" s="11"/>
      <c r="D543" s="11"/>
    </row>
    <row r="544" spans="3:4" ht="12.75" customHeight="1">
      <c r="C544" s="11"/>
      <c r="D544" s="11"/>
    </row>
    <row r="545" spans="3:4" ht="12.75" customHeight="1">
      <c r="C545" s="11"/>
      <c r="D545" s="11"/>
    </row>
    <row r="546" spans="3:4" ht="12.75" customHeight="1">
      <c r="C546" s="11"/>
      <c r="D546" s="11"/>
    </row>
    <row r="547" spans="3:4" ht="12.75" customHeight="1">
      <c r="C547" s="11"/>
      <c r="D547" s="11"/>
    </row>
    <row r="548" spans="3:4" ht="12.75" customHeight="1">
      <c r="C548" s="11"/>
      <c r="D548" s="11"/>
    </row>
    <row r="549" spans="3:4" ht="12.75" customHeight="1">
      <c r="C549" s="11"/>
      <c r="D549" s="11"/>
    </row>
    <row r="550" spans="3:4" ht="12.75" customHeight="1">
      <c r="C550" s="11"/>
      <c r="D550" s="11"/>
    </row>
    <row r="551" spans="3:4" ht="12.75" customHeight="1">
      <c r="C551" s="11"/>
      <c r="D551" s="11"/>
    </row>
    <row r="552" spans="3:4" ht="12.75" customHeight="1">
      <c r="C552" s="11"/>
      <c r="D552" s="11"/>
    </row>
    <row r="553" spans="3:4" ht="12.75" customHeight="1">
      <c r="C553" s="11"/>
      <c r="D553" s="11"/>
    </row>
    <row r="554" spans="3:4" ht="12.75" customHeight="1">
      <c r="C554" s="11"/>
      <c r="D554" s="11"/>
    </row>
    <row r="555" spans="3:4" ht="12.75" customHeight="1">
      <c r="C555" s="11"/>
      <c r="D555" s="11"/>
    </row>
    <row r="556" spans="3:4" ht="12.75" customHeight="1">
      <c r="C556" s="11"/>
      <c r="D556" s="11"/>
    </row>
    <row r="557" spans="3:4" ht="12.75" customHeight="1">
      <c r="C557" s="11"/>
      <c r="D557" s="11"/>
    </row>
    <row r="558" spans="3:4" ht="12.75" customHeight="1">
      <c r="C558" s="11"/>
      <c r="D558" s="11"/>
    </row>
    <row r="559" spans="3:4" ht="12.75" customHeight="1">
      <c r="C559" s="11"/>
      <c r="D559" s="11"/>
    </row>
    <row r="560" spans="3:4" ht="12.75" customHeight="1">
      <c r="C560" s="11"/>
      <c r="D560" s="11"/>
    </row>
    <row r="561" spans="3:4" ht="12.75" customHeight="1">
      <c r="C561" s="11"/>
      <c r="D561" s="11"/>
    </row>
    <row r="562" spans="3:4" ht="12.75" customHeight="1">
      <c r="C562" s="11"/>
      <c r="D562" s="11"/>
    </row>
    <row r="563" spans="3:4" ht="12.75" customHeight="1">
      <c r="C563" s="11"/>
      <c r="D563" s="11"/>
    </row>
    <row r="564" spans="3:4" ht="12.75" customHeight="1">
      <c r="C564" s="11"/>
      <c r="D564" s="11"/>
    </row>
    <row r="565" spans="3:4" ht="12.75" customHeight="1">
      <c r="C565" s="11"/>
      <c r="D565" s="11"/>
    </row>
    <row r="566" spans="3:4" ht="12.75" customHeight="1">
      <c r="C566" s="11"/>
      <c r="D566" s="11"/>
    </row>
    <row r="567" spans="3:4" ht="12.75" customHeight="1">
      <c r="C567" s="11"/>
      <c r="D567" s="11"/>
    </row>
    <row r="568" spans="3:4" ht="12.75" customHeight="1">
      <c r="C568" s="11"/>
      <c r="D568" s="11"/>
    </row>
    <row r="569" spans="3:4" ht="12.75" customHeight="1">
      <c r="C569" s="11"/>
      <c r="D569" s="11"/>
    </row>
    <row r="570" spans="3:4" ht="12.75" customHeight="1">
      <c r="C570" s="11"/>
      <c r="D570" s="11"/>
    </row>
    <row r="571" spans="3:4" ht="12.75" customHeight="1">
      <c r="C571" s="11"/>
      <c r="D571" s="11"/>
    </row>
    <row r="572" spans="3:4" ht="12.75" customHeight="1">
      <c r="C572" s="11"/>
      <c r="D572" s="11"/>
    </row>
    <row r="573" spans="3:4" ht="12.75" customHeight="1">
      <c r="C573" s="11"/>
      <c r="D573" s="11"/>
    </row>
    <row r="574" spans="3:4" ht="12.75" customHeight="1">
      <c r="C574" s="11"/>
      <c r="D574" s="11"/>
    </row>
    <row r="575" spans="3:4" ht="12.75" customHeight="1">
      <c r="C575" s="11"/>
      <c r="D575" s="11"/>
    </row>
    <row r="576" spans="3:4" ht="12.75" customHeight="1">
      <c r="C576" s="11"/>
      <c r="D576" s="11"/>
    </row>
    <row r="577" spans="3:4" ht="12.75" customHeight="1">
      <c r="C577" s="11"/>
      <c r="D577" s="11"/>
    </row>
    <row r="578" spans="3:4" ht="12.75" customHeight="1">
      <c r="C578" s="11"/>
      <c r="D578" s="11"/>
    </row>
    <row r="579" spans="3:4" ht="12.75" customHeight="1">
      <c r="C579" s="11"/>
      <c r="D579" s="11"/>
    </row>
    <row r="580" spans="3:4" ht="12.75" customHeight="1">
      <c r="C580" s="11"/>
      <c r="D580" s="11"/>
    </row>
    <row r="581" spans="3:4" ht="12.75" customHeight="1">
      <c r="C581" s="11"/>
      <c r="D581" s="11"/>
    </row>
    <row r="582" spans="3:4" ht="12.75" customHeight="1">
      <c r="C582" s="11"/>
      <c r="D582" s="11"/>
    </row>
    <row r="583" spans="3:4" ht="12.75" customHeight="1">
      <c r="C583" s="11"/>
      <c r="D583" s="11"/>
    </row>
    <row r="584" spans="3:4" ht="12.75" customHeight="1">
      <c r="C584" s="11"/>
      <c r="D584" s="11"/>
    </row>
    <row r="585" spans="3:4" ht="12.75" customHeight="1">
      <c r="C585" s="11"/>
      <c r="D585" s="11"/>
    </row>
    <row r="586" spans="3:4" ht="12.75" customHeight="1">
      <c r="C586" s="11"/>
      <c r="D586" s="11"/>
    </row>
    <row r="587" spans="3:4" ht="12.75" customHeight="1">
      <c r="C587" s="11"/>
      <c r="D587" s="11"/>
    </row>
    <row r="588" spans="3:4" ht="12.75" customHeight="1">
      <c r="C588" s="11"/>
      <c r="D588" s="11"/>
    </row>
    <row r="589" spans="3:4" ht="12.75" customHeight="1">
      <c r="C589" s="11"/>
      <c r="D589" s="11"/>
    </row>
    <row r="590" spans="3:4" ht="12.75" customHeight="1">
      <c r="C590" s="11"/>
      <c r="D590" s="11"/>
    </row>
    <row r="591" spans="3:4" ht="12.75" customHeight="1">
      <c r="C591" s="11"/>
      <c r="D591" s="11"/>
    </row>
    <row r="592" spans="3:4" ht="12.75" customHeight="1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  <row r="2565" spans="3:4" ht="12.75">
      <c r="C2565" s="11"/>
      <c r="D2565" s="11"/>
    </row>
    <row r="2566" spans="3:4" ht="12.75">
      <c r="C2566" s="11"/>
      <c r="D2566" s="11"/>
    </row>
    <row r="2567" spans="3:4" ht="12.75">
      <c r="C2567" s="11"/>
      <c r="D2567" s="11"/>
    </row>
    <row r="2568" spans="3:4" ht="12.75">
      <c r="C2568" s="11"/>
      <c r="D2568" s="11"/>
    </row>
    <row r="2569" spans="3:4" ht="12.75">
      <c r="C2569" s="11"/>
      <c r="D2569" s="11"/>
    </row>
    <row r="2570" spans="3:4" ht="12.75">
      <c r="C2570" s="11"/>
      <c r="D2570" s="11"/>
    </row>
    <row r="2571" spans="3:4" ht="12.75">
      <c r="C2571" s="11"/>
      <c r="D2571" s="11"/>
    </row>
    <row r="2572" spans="3:4" ht="12.75">
      <c r="C2572" s="11"/>
      <c r="D2572" s="11"/>
    </row>
    <row r="2573" spans="3:4" ht="12.75">
      <c r="C2573" s="11"/>
      <c r="D2573" s="11"/>
    </row>
    <row r="2574" spans="3:4" ht="12.75">
      <c r="C2574" s="11"/>
      <c r="D2574" s="11"/>
    </row>
    <row r="2575" spans="3:4" ht="12.75">
      <c r="C2575" s="11"/>
      <c r="D2575" s="11"/>
    </row>
    <row r="2576" spans="3:4" ht="12.75">
      <c r="C2576" s="11"/>
      <c r="D2576" s="11"/>
    </row>
    <row r="2577" spans="3:4" ht="12.75">
      <c r="C2577" s="11"/>
      <c r="D2577" s="11"/>
    </row>
    <row r="2578" spans="3:4" ht="12.75">
      <c r="C2578" s="11"/>
      <c r="D2578" s="11"/>
    </row>
    <row r="2579" spans="3:4" ht="12.75">
      <c r="C2579" s="11"/>
      <c r="D2579" s="11"/>
    </row>
    <row r="2580" spans="3:4" ht="12.75">
      <c r="C2580" s="11"/>
      <c r="D2580" s="11"/>
    </row>
    <row r="2581" spans="3:4" ht="12.75">
      <c r="C2581" s="11"/>
      <c r="D2581" s="11"/>
    </row>
    <row r="2582" spans="3:4" ht="12.75">
      <c r="C2582" s="11"/>
      <c r="D2582" s="11"/>
    </row>
    <row r="2583" spans="3:4" ht="12.75">
      <c r="C2583" s="11"/>
      <c r="D2583" s="11"/>
    </row>
    <row r="2584" spans="3:4" ht="12.75">
      <c r="C2584" s="11"/>
      <c r="D2584" s="11"/>
    </row>
    <row r="2585" spans="3:4" ht="12.75">
      <c r="C2585" s="11"/>
      <c r="D2585" s="11"/>
    </row>
    <row r="2586" spans="3:4" ht="12.75">
      <c r="C2586" s="11"/>
      <c r="D2586" s="11"/>
    </row>
    <row r="2587" spans="3:4" ht="12.75">
      <c r="C2587" s="11"/>
      <c r="D2587" s="11"/>
    </row>
    <row r="2588" spans="3:4" ht="12.75">
      <c r="C2588" s="11"/>
      <c r="D2588" s="11"/>
    </row>
    <row r="2589" spans="3:4" ht="12.75">
      <c r="C2589" s="11"/>
      <c r="D2589" s="11"/>
    </row>
    <row r="2590" spans="3:4" ht="12.75">
      <c r="C2590" s="11"/>
      <c r="D2590" s="11"/>
    </row>
    <row r="2591" spans="3:4" ht="12.75">
      <c r="C2591" s="11"/>
      <c r="D2591" s="11"/>
    </row>
    <row r="2592" spans="3:4" ht="12.75">
      <c r="C2592" s="11"/>
      <c r="D2592" s="11"/>
    </row>
    <row r="2593" spans="3:4" ht="12.75">
      <c r="C2593" s="11"/>
      <c r="D2593" s="11"/>
    </row>
    <row r="2594" spans="3:4" ht="12.75">
      <c r="C2594" s="11"/>
      <c r="D2594" s="11"/>
    </row>
    <row r="2595" spans="3:4" ht="12.75">
      <c r="C2595" s="11"/>
      <c r="D2595" s="11"/>
    </row>
    <row r="2596" spans="3:4" ht="12.75">
      <c r="C2596" s="11"/>
      <c r="D2596" s="11"/>
    </row>
    <row r="2597" spans="3:4" ht="12.75">
      <c r="C2597" s="11"/>
      <c r="D2597" s="11"/>
    </row>
    <row r="2598" spans="3:4" ht="12.75">
      <c r="C2598" s="11"/>
      <c r="D2598" s="11"/>
    </row>
    <row r="2599" spans="3:4" ht="12.75">
      <c r="C2599" s="11"/>
      <c r="D2599" s="11"/>
    </row>
    <row r="2600" spans="3:4" ht="12.75">
      <c r="C2600" s="11"/>
      <c r="D2600" s="11"/>
    </row>
    <row r="2601" spans="3:4" ht="12.75">
      <c r="C2601" s="11"/>
      <c r="D2601" s="11"/>
    </row>
    <row r="2602" spans="3:4" ht="12.75">
      <c r="C2602" s="11"/>
      <c r="D2602" s="11"/>
    </row>
    <row r="2603" spans="3:4" ht="12.75">
      <c r="C2603" s="11"/>
      <c r="D2603" s="11"/>
    </row>
    <row r="2604" spans="3:4" ht="12.75">
      <c r="C2604" s="11"/>
      <c r="D2604" s="11"/>
    </row>
    <row r="2605" spans="3:4" ht="12.75">
      <c r="C2605" s="11"/>
      <c r="D2605" s="11"/>
    </row>
    <row r="2606" spans="3:4" ht="12.75">
      <c r="C2606" s="11"/>
      <c r="D2606" s="11"/>
    </row>
    <row r="2607" spans="3:4" ht="12.75">
      <c r="C2607" s="11"/>
      <c r="D2607" s="11"/>
    </row>
    <row r="2608" spans="3:4" ht="12.75">
      <c r="C2608" s="11"/>
      <c r="D2608" s="11"/>
    </row>
    <row r="2609" spans="3:4" ht="12.75">
      <c r="C2609" s="11"/>
      <c r="D2609" s="11"/>
    </row>
    <row r="2610" spans="3:4" ht="12.75">
      <c r="C2610" s="11"/>
      <c r="D2610" s="11"/>
    </row>
    <row r="2611" spans="3:4" ht="12.75">
      <c r="C2611" s="11"/>
      <c r="D2611" s="11"/>
    </row>
    <row r="2612" spans="3:4" ht="12.75">
      <c r="C2612" s="11"/>
      <c r="D2612" s="11"/>
    </row>
    <row r="2613" spans="3:4" ht="12.75">
      <c r="C2613" s="11"/>
      <c r="D2613" s="11"/>
    </row>
    <row r="2614" spans="3:4" ht="12.75">
      <c r="C2614" s="11"/>
      <c r="D2614" s="11"/>
    </row>
    <row r="2615" spans="3:4" ht="12.75">
      <c r="C2615" s="11"/>
      <c r="D2615" s="11"/>
    </row>
    <row r="2616" spans="3:4" ht="12.75">
      <c r="C2616" s="11"/>
      <c r="D2616" s="11"/>
    </row>
    <row r="2617" spans="3:4" ht="12.75">
      <c r="C2617" s="11"/>
      <c r="D2617" s="11"/>
    </row>
    <row r="2618" spans="3:4" ht="12.75">
      <c r="C2618" s="11"/>
      <c r="D2618" s="11"/>
    </row>
    <row r="2619" spans="3:4" ht="12.75">
      <c r="C2619" s="11"/>
      <c r="D2619" s="11"/>
    </row>
    <row r="2620" spans="3:4" ht="12.75">
      <c r="C2620" s="11"/>
      <c r="D2620" s="11"/>
    </row>
    <row r="2621" spans="3:4" ht="12.75">
      <c r="C2621" s="11"/>
      <c r="D2621" s="11"/>
    </row>
    <row r="2622" spans="3:4" ht="12.75">
      <c r="C2622" s="11"/>
      <c r="D2622" s="11"/>
    </row>
    <row r="2623" spans="3:4" ht="12.75">
      <c r="C2623" s="11"/>
      <c r="D2623" s="11"/>
    </row>
    <row r="2624" spans="3:4" ht="12.75">
      <c r="C2624" s="11"/>
      <c r="D2624" s="11"/>
    </row>
    <row r="2625" spans="3:4" ht="12.75">
      <c r="C2625" s="11"/>
      <c r="D2625" s="11"/>
    </row>
    <row r="2626" spans="3:4" ht="12.75">
      <c r="C2626" s="11"/>
      <c r="D2626" s="11"/>
    </row>
    <row r="2627" spans="3:4" ht="12.75">
      <c r="C2627" s="11"/>
      <c r="D2627" s="11"/>
    </row>
    <row r="2628" spans="3:4" ht="12.75">
      <c r="C2628" s="11"/>
      <c r="D2628" s="11"/>
    </row>
    <row r="2629" spans="3:4" ht="12.75">
      <c r="C2629" s="11"/>
      <c r="D2629" s="11"/>
    </row>
    <row r="2630" spans="3:4" ht="12.75">
      <c r="C2630" s="11"/>
      <c r="D2630" s="11"/>
    </row>
    <row r="2631" spans="3:4" ht="12.75">
      <c r="C2631" s="11"/>
      <c r="D2631" s="11"/>
    </row>
    <row r="2632" spans="3:4" ht="12.75">
      <c r="C2632" s="11"/>
      <c r="D2632" s="11"/>
    </row>
    <row r="2633" spans="3:4" ht="12.75">
      <c r="C2633" s="11"/>
      <c r="D2633" s="11"/>
    </row>
    <row r="2634" spans="3:4" ht="12.75">
      <c r="C2634" s="11"/>
      <c r="D2634" s="11"/>
    </row>
    <row r="2635" spans="3:4" ht="12.75">
      <c r="C2635" s="11"/>
      <c r="D2635" s="11"/>
    </row>
    <row r="2636" spans="3:4" ht="12.75">
      <c r="C2636" s="11"/>
      <c r="D2636" s="11"/>
    </row>
    <row r="2637" spans="3:4" ht="12.75">
      <c r="C2637" s="11"/>
      <c r="D2637" s="11"/>
    </row>
    <row r="2638" spans="3:4" ht="12.75">
      <c r="C2638" s="11"/>
      <c r="D2638" s="11"/>
    </row>
    <row r="2639" spans="3:4" ht="12.75">
      <c r="C2639" s="11"/>
      <c r="D2639" s="11"/>
    </row>
    <row r="2640" spans="3:4" ht="12.75">
      <c r="C2640" s="11"/>
      <c r="D2640" s="11"/>
    </row>
    <row r="2641" spans="3:4" ht="12.75">
      <c r="C2641" s="11"/>
      <c r="D2641" s="11"/>
    </row>
    <row r="2642" spans="3:4" ht="12.75">
      <c r="C2642" s="11"/>
      <c r="D2642" s="11"/>
    </row>
    <row r="2643" spans="3:4" ht="12.75">
      <c r="C2643" s="11"/>
      <c r="D2643" s="11"/>
    </row>
    <row r="2644" spans="3:4" ht="12.75">
      <c r="C2644" s="11"/>
      <c r="D2644" s="11"/>
    </row>
    <row r="2645" spans="3:4" ht="12.75">
      <c r="C2645" s="11"/>
      <c r="D2645" s="11"/>
    </row>
    <row r="2646" spans="3:4" ht="12.75">
      <c r="C2646" s="11"/>
      <c r="D2646" s="11"/>
    </row>
    <row r="2647" spans="3:4" ht="12.75">
      <c r="C2647" s="11"/>
      <c r="D2647" s="11"/>
    </row>
    <row r="2648" spans="3:4" ht="12.75">
      <c r="C2648" s="11"/>
      <c r="D2648" s="11"/>
    </row>
    <row r="2649" spans="3:4" ht="12.75">
      <c r="C2649" s="11"/>
      <c r="D2649" s="11"/>
    </row>
    <row r="2650" spans="3:4" ht="12.75">
      <c r="C2650" s="11"/>
      <c r="D2650" s="11"/>
    </row>
    <row r="2651" spans="3:4" ht="12.75">
      <c r="C2651" s="11"/>
      <c r="D2651" s="11"/>
    </row>
    <row r="2652" spans="3:4" ht="12.75">
      <c r="C2652" s="11"/>
      <c r="D2652" s="11"/>
    </row>
    <row r="2653" spans="3:4" ht="12.75">
      <c r="C2653" s="11"/>
      <c r="D2653" s="11"/>
    </row>
    <row r="2654" spans="3:4" ht="12.75">
      <c r="C2654" s="11"/>
      <c r="D2654" s="11"/>
    </row>
    <row r="2655" spans="3:4" ht="12.75">
      <c r="C2655" s="11"/>
      <c r="D2655" s="11"/>
    </row>
    <row r="2656" spans="3:4" ht="12.75">
      <c r="C2656" s="11"/>
      <c r="D2656" s="11"/>
    </row>
    <row r="2657" spans="3:4" ht="12.75">
      <c r="C2657" s="11"/>
      <c r="D2657" s="11"/>
    </row>
    <row r="2658" spans="3:4" ht="12.75">
      <c r="C2658" s="11"/>
      <c r="D2658" s="11"/>
    </row>
    <row r="2659" spans="3:4" ht="12.75">
      <c r="C2659" s="11"/>
      <c r="D2659" s="11"/>
    </row>
    <row r="2660" spans="3:4" ht="12.75">
      <c r="C2660" s="11"/>
      <c r="D2660" s="11"/>
    </row>
    <row r="2661" spans="3:4" ht="12.75">
      <c r="C2661" s="11"/>
      <c r="D2661" s="11"/>
    </row>
    <row r="2662" spans="3:4" ht="12.75">
      <c r="C2662" s="11"/>
      <c r="D2662" s="11"/>
    </row>
    <row r="2663" spans="3:4" ht="12.75">
      <c r="C2663" s="11"/>
      <c r="D2663" s="11"/>
    </row>
    <row r="2664" spans="3:4" ht="12.75">
      <c r="C2664" s="11"/>
      <c r="D2664" s="11"/>
    </row>
    <row r="2665" spans="3:4" ht="12.75">
      <c r="C2665" s="11"/>
      <c r="D2665" s="11"/>
    </row>
    <row r="2666" spans="3:4" ht="12.75">
      <c r="C2666" s="11"/>
      <c r="D2666" s="11"/>
    </row>
    <row r="2667" spans="3:4" ht="12.75">
      <c r="C2667" s="11"/>
      <c r="D2667" s="11"/>
    </row>
    <row r="2668" spans="3:4" ht="12.75">
      <c r="C2668" s="11"/>
      <c r="D2668" s="11"/>
    </row>
    <row r="2669" spans="3:4" ht="12.75">
      <c r="C2669" s="11"/>
      <c r="D2669" s="11"/>
    </row>
    <row r="2670" spans="3:4" ht="12.75">
      <c r="C2670" s="11"/>
      <c r="D2670" s="11"/>
    </row>
    <row r="2671" spans="3:4" ht="12.75">
      <c r="C2671" s="11"/>
      <c r="D2671" s="11"/>
    </row>
    <row r="2672" spans="3:4" ht="12.75">
      <c r="C2672" s="11"/>
      <c r="D2672" s="11"/>
    </row>
    <row r="2673" spans="3:4" ht="12.75">
      <c r="C2673" s="11"/>
      <c r="D2673" s="11"/>
    </row>
    <row r="2674" spans="3:4" ht="12.75">
      <c r="C2674" s="11"/>
      <c r="D2674" s="11"/>
    </row>
    <row r="2675" spans="3:4" ht="12.75">
      <c r="C2675" s="11"/>
      <c r="D2675" s="11"/>
    </row>
    <row r="2676" spans="3:4" ht="12.75">
      <c r="C2676" s="11"/>
      <c r="D2676" s="11"/>
    </row>
    <row r="2677" spans="3:4" ht="12.75">
      <c r="C2677" s="11"/>
      <c r="D2677" s="11"/>
    </row>
    <row r="2678" spans="3:4" ht="12.75">
      <c r="C2678" s="11"/>
      <c r="D2678" s="11"/>
    </row>
    <row r="2679" spans="3:4" ht="12.75">
      <c r="C2679" s="11"/>
      <c r="D2679" s="11"/>
    </row>
    <row r="2680" spans="3:4" ht="12.75">
      <c r="C2680" s="11"/>
      <c r="D2680" s="11"/>
    </row>
    <row r="2681" spans="3:4" ht="12.75">
      <c r="C2681" s="11"/>
      <c r="D2681" s="11"/>
    </row>
    <row r="2682" spans="3:4" ht="12.75">
      <c r="C2682" s="11"/>
      <c r="D2682" s="11"/>
    </row>
    <row r="2683" spans="3:4" ht="12.75">
      <c r="C2683" s="11"/>
      <c r="D2683" s="11"/>
    </row>
    <row r="2684" spans="3:4" ht="12.75">
      <c r="C2684" s="11"/>
      <c r="D2684" s="11"/>
    </row>
    <row r="2685" spans="3:4" ht="12.75">
      <c r="C2685" s="11"/>
      <c r="D2685" s="11"/>
    </row>
    <row r="2686" spans="3:4" ht="12.75">
      <c r="C2686" s="11"/>
      <c r="D2686" s="11"/>
    </row>
    <row r="2687" spans="3:4" ht="12.75">
      <c r="C2687" s="11"/>
      <c r="D2687" s="11"/>
    </row>
    <row r="2688" spans="3:4" ht="12.75">
      <c r="C2688" s="11"/>
      <c r="D2688" s="11"/>
    </row>
    <row r="2689" spans="3:4" ht="12.75">
      <c r="C2689" s="11"/>
      <c r="D2689" s="11"/>
    </row>
    <row r="2690" spans="3:4" ht="12.75">
      <c r="C2690" s="11"/>
      <c r="D2690" s="11"/>
    </row>
    <row r="2691" spans="3:4" ht="12.75">
      <c r="C2691" s="11"/>
      <c r="D2691" s="11"/>
    </row>
    <row r="2692" spans="3:4" ht="12.75">
      <c r="C2692" s="11"/>
      <c r="D2692" s="11"/>
    </row>
    <row r="2693" spans="3:4" ht="12.75">
      <c r="C2693" s="11"/>
      <c r="D2693" s="11"/>
    </row>
    <row r="2694" spans="3:4" ht="12.75">
      <c r="C2694" s="11"/>
      <c r="D2694" s="11"/>
    </row>
    <row r="2695" spans="3:4" ht="12.75">
      <c r="C2695" s="11"/>
      <c r="D2695" s="11"/>
    </row>
    <row r="2696" spans="3:4" ht="12.75">
      <c r="C2696" s="11"/>
      <c r="D2696" s="11"/>
    </row>
    <row r="2697" spans="3:4" ht="12.75">
      <c r="C2697" s="11"/>
      <c r="D2697" s="11"/>
    </row>
    <row r="2698" spans="3:4" ht="12.75">
      <c r="C2698" s="11"/>
      <c r="D2698" s="11"/>
    </row>
    <row r="2699" spans="3:4" ht="12.75">
      <c r="C2699" s="11"/>
      <c r="D2699" s="11"/>
    </row>
    <row r="2700" spans="3:4" ht="12.75">
      <c r="C2700" s="11"/>
      <c r="D2700" s="11"/>
    </row>
    <row r="2701" spans="3:4" ht="12.75">
      <c r="C2701" s="11"/>
      <c r="D2701" s="11"/>
    </row>
    <row r="2702" spans="3:4" ht="12.75">
      <c r="C2702" s="11"/>
      <c r="D2702" s="11"/>
    </row>
    <row r="2703" spans="3:4" ht="12.75">
      <c r="C2703" s="11"/>
      <c r="D2703" s="11"/>
    </row>
    <row r="2704" spans="3:4" ht="12.75">
      <c r="C2704" s="11"/>
      <c r="D2704" s="11"/>
    </row>
    <row r="2705" spans="3:4" ht="12.75">
      <c r="C2705" s="11"/>
      <c r="D2705" s="11"/>
    </row>
    <row r="2706" spans="3:4" ht="12.75">
      <c r="C2706" s="11"/>
      <c r="D2706" s="11"/>
    </row>
    <row r="2707" spans="3:4" ht="12.75">
      <c r="C2707" s="11"/>
      <c r="D2707" s="11"/>
    </row>
    <row r="2708" spans="3:4" ht="12.75">
      <c r="C2708" s="11"/>
      <c r="D2708" s="11"/>
    </row>
    <row r="2709" spans="3:4" ht="12.75">
      <c r="C2709" s="11"/>
      <c r="D2709" s="11"/>
    </row>
    <row r="2710" spans="3:4" ht="12.75">
      <c r="C2710" s="11"/>
      <c r="D2710" s="11"/>
    </row>
    <row r="2711" spans="3:4" ht="12.75">
      <c r="C2711" s="11"/>
      <c r="D2711" s="11"/>
    </row>
    <row r="2712" spans="3:4" ht="12.75">
      <c r="C2712" s="11"/>
      <c r="D2712" s="11"/>
    </row>
    <row r="2713" spans="3:4" ht="12.75">
      <c r="C2713" s="11"/>
      <c r="D2713" s="11"/>
    </row>
    <row r="2714" spans="3:4" ht="12.75">
      <c r="C2714" s="11"/>
      <c r="D2714" s="11"/>
    </row>
    <row r="2715" spans="3:4" ht="12.75">
      <c r="C2715" s="11"/>
      <c r="D2715" s="11"/>
    </row>
    <row r="2716" spans="3:4" ht="12.75">
      <c r="C2716" s="11"/>
      <c r="D2716" s="11"/>
    </row>
    <row r="2717" spans="3:4" ht="12.75">
      <c r="C2717" s="11"/>
      <c r="D2717" s="11"/>
    </row>
    <row r="2718" spans="3:4" ht="12.75">
      <c r="C2718" s="11"/>
      <c r="D2718" s="11"/>
    </row>
    <row r="2719" spans="3:4" ht="12.75">
      <c r="C2719" s="11"/>
      <c r="D2719" s="11"/>
    </row>
    <row r="2720" spans="3:4" ht="12.75">
      <c r="C2720" s="11"/>
      <c r="D2720" s="11"/>
    </row>
    <row r="2721" spans="3:4" ht="12.75">
      <c r="C2721" s="11"/>
      <c r="D2721" s="11"/>
    </row>
    <row r="2722" spans="3:4" ht="12.75">
      <c r="C2722" s="11"/>
      <c r="D2722" s="11"/>
    </row>
    <row r="2723" spans="3:4" ht="12.75">
      <c r="C2723" s="11"/>
      <c r="D2723" s="11"/>
    </row>
    <row r="2724" spans="3:4" ht="12.75">
      <c r="C2724" s="11"/>
      <c r="D2724" s="11"/>
    </row>
    <row r="2725" spans="3:4" ht="12.75">
      <c r="C2725" s="11"/>
      <c r="D2725" s="11"/>
    </row>
    <row r="2726" spans="3:4" ht="12.75">
      <c r="C2726" s="11"/>
      <c r="D2726" s="11"/>
    </row>
    <row r="2727" spans="3:4" ht="12.75">
      <c r="C2727" s="11"/>
      <c r="D2727" s="11"/>
    </row>
    <row r="2728" spans="3:4" ht="12.75">
      <c r="C2728" s="11"/>
      <c r="D2728" s="11"/>
    </row>
    <row r="2729" spans="3:4" ht="12.75">
      <c r="C2729" s="11"/>
      <c r="D2729" s="11"/>
    </row>
    <row r="2730" spans="3:4" ht="12.75">
      <c r="C2730" s="11"/>
      <c r="D2730" s="11"/>
    </row>
    <row r="2731" spans="3:4" ht="12.75">
      <c r="C2731" s="11"/>
      <c r="D2731" s="11"/>
    </row>
    <row r="2732" spans="3:4" ht="12.75">
      <c r="C2732" s="11"/>
      <c r="D2732" s="11"/>
    </row>
    <row r="2733" spans="3:4" ht="12.75">
      <c r="C2733" s="11"/>
      <c r="D2733" s="11"/>
    </row>
    <row r="2734" spans="3:4" ht="12.75">
      <c r="C2734" s="11"/>
      <c r="D2734" s="11"/>
    </row>
    <row r="2735" spans="3:4" ht="12.75">
      <c r="C2735" s="11"/>
      <c r="D2735" s="11"/>
    </row>
    <row r="2736" spans="3:4" ht="12.75">
      <c r="C2736" s="11"/>
      <c r="D2736" s="11"/>
    </row>
    <row r="2737" spans="3:4" ht="12.75">
      <c r="C2737" s="11"/>
      <c r="D2737" s="11"/>
    </row>
    <row r="2738" spans="3:4" ht="12.75">
      <c r="C2738" s="11"/>
      <c r="D2738" s="11"/>
    </row>
    <row r="2739" spans="3:4" ht="12.75">
      <c r="C2739" s="11"/>
      <c r="D2739" s="11"/>
    </row>
    <row r="2740" spans="3:4" ht="12.75">
      <c r="C2740" s="11"/>
      <c r="D2740" s="11"/>
    </row>
    <row r="2741" spans="3:4" ht="12.75">
      <c r="C2741" s="11"/>
      <c r="D2741" s="11"/>
    </row>
    <row r="2742" spans="3:4" ht="12.75">
      <c r="C2742" s="11"/>
      <c r="D2742" s="11"/>
    </row>
    <row r="2743" spans="3:4" ht="12.75">
      <c r="C2743" s="11"/>
      <c r="D2743" s="11"/>
    </row>
    <row r="2744" spans="3:4" ht="12.75">
      <c r="C2744" s="11"/>
      <c r="D2744" s="11"/>
    </row>
    <row r="2745" spans="3:4" ht="12.75">
      <c r="C2745" s="11"/>
      <c r="D2745" s="11"/>
    </row>
    <row r="2746" spans="3:4" ht="12.75">
      <c r="C2746" s="11"/>
      <c r="D2746" s="11"/>
    </row>
    <row r="2747" spans="3:4" ht="12.75">
      <c r="C2747" s="11"/>
      <c r="D2747" s="11"/>
    </row>
    <row r="2748" spans="3:4" ht="12.75">
      <c r="C2748" s="11"/>
      <c r="D2748" s="11"/>
    </row>
    <row r="2749" spans="3:4" ht="12.75">
      <c r="C2749" s="11"/>
      <c r="D2749" s="11"/>
    </row>
    <row r="2750" spans="3:4" ht="12.75">
      <c r="C2750" s="11"/>
      <c r="D2750" s="11"/>
    </row>
    <row r="2751" spans="3:4" ht="12.75">
      <c r="C2751" s="11"/>
      <c r="D2751" s="11"/>
    </row>
    <row r="2752" spans="3:4" ht="12.75">
      <c r="C2752" s="11"/>
      <c r="D2752" s="11"/>
    </row>
    <row r="2753" spans="3:4" ht="12.75">
      <c r="C2753" s="11"/>
      <c r="D2753" s="11"/>
    </row>
    <row r="2754" spans="3:4" ht="12.75">
      <c r="C2754" s="11"/>
      <c r="D2754" s="11"/>
    </row>
    <row r="2755" spans="3:4" ht="12.75">
      <c r="C2755" s="11"/>
      <c r="D2755" s="11"/>
    </row>
    <row r="2756" spans="3:4" ht="12.75">
      <c r="C2756" s="11"/>
      <c r="D2756" s="11"/>
    </row>
    <row r="2757" spans="3:4" ht="12.75">
      <c r="C2757" s="11"/>
      <c r="D2757" s="11"/>
    </row>
    <row r="2758" spans="3:4" ht="12.75">
      <c r="C2758" s="11"/>
      <c r="D2758" s="11"/>
    </row>
    <row r="2759" spans="3:4" ht="12.75">
      <c r="C2759" s="11"/>
      <c r="D2759" s="11"/>
    </row>
    <row r="2760" spans="3:4" ht="12.75">
      <c r="C2760" s="11"/>
      <c r="D2760" s="11"/>
    </row>
    <row r="2761" spans="3:4" ht="12.75">
      <c r="C2761" s="11"/>
      <c r="D2761" s="11"/>
    </row>
    <row r="2762" spans="3:4" ht="12.75">
      <c r="C2762" s="11"/>
      <c r="D2762" s="11"/>
    </row>
    <row r="2763" spans="3:4" ht="12.75">
      <c r="C2763" s="11"/>
      <c r="D2763" s="11"/>
    </row>
    <row r="2764" spans="3:4" ht="12.75">
      <c r="C2764" s="11"/>
      <c r="D2764" s="11"/>
    </row>
    <row r="2765" spans="3:4" ht="12.75">
      <c r="C2765" s="11"/>
      <c r="D2765" s="11"/>
    </row>
    <row r="2766" spans="3:4" ht="12.75">
      <c r="C2766" s="11"/>
      <c r="D2766" s="11"/>
    </row>
    <row r="2767" spans="3:4" ht="12.75">
      <c r="C2767" s="11"/>
      <c r="D2767" s="11"/>
    </row>
    <row r="2768" spans="3:4" ht="12.75">
      <c r="C2768" s="11"/>
      <c r="D2768" s="11"/>
    </row>
    <row r="2769" spans="3:4" ht="12.75">
      <c r="C2769" s="11"/>
      <c r="D2769" s="11"/>
    </row>
    <row r="2770" spans="3:4" ht="12.75">
      <c r="C2770" s="11"/>
      <c r="D2770" s="11"/>
    </row>
    <row r="2771" spans="3:4" ht="12.75">
      <c r="C2771" s="11"/>
      <c r="D2771" s="11"/>
    </row>
    <row r="2772" spans="3:4" ht="12.75">
      <c r="C2772" s="11"/>
      <c r="D2772" s="11"/>
    </row>
    <row r="2773" spans="3:4" ht="12.75">
      <c r="C2773" s="11"/>
      <c r="D2773" s="11"/>
    </row>
    <row r="2774" spans="3:4" ht="12.75">
      <c r="C2774" s="11"/>
      <c r="D2774" s="11"/>
    </row>
    <row r="2775" spans="3:4" ht="12.75">
      <c r="C2775" s="11"/>
      <c r="D2775" s="11"/>
    </row>
    <row r="2776" spans="3:4" ht="12.75">
      <c r="C2776" s="11"/>
      <c r="D2776" s="11"/>
    </row>
    <row r="2777" spans="3:4" ht="12.75">
      <c r="C2777" s="11"/>
      <c r="D2777" s="11"/>
    </row>
    <row r="2778" spans="3:4" ht="12.75">
      <c r="C2778" s="11"/>
      <c r="D2778" s="11"/>
    </row>
    <row r="2779" spans="3:4" ht="12.75">
      <c r="C2779" s="11"/>
      <c r="D2779" s="11"/>
    </row>
    <row r="2780" spans="3:4" ht="12.75">
      <c r="C2780" s="11"/>
      <c r="D2780" s="11"/>
    </row>
    <row r="2781" spans="3:4" ht="12.75">
      <c r="C2781" s="11"/>
      <c r="D2781" s="11"/>
    </row>
    <row r="2782" spans="3:4" ht="12.75">
      <c r="C2782" s="11"/>
      <c r="D2782" s="11"/>
    </row>
    <row r="2783" spans="3:4" ht="12.75">
      <c r="C2783" s="11"/>
      <c r="D2783" s="11"/>
    </row>
    <row r="2784" spans="3:4" ht="12.75">
      <c r="C2784" s="11"/>
      <c r="D2784" s="11"/>
    </row>
    <row r="2785" spans="3:4" ht="12.75">
      <c r="C2785" s="11"/>
      <c r="D2785" s="11"/>
    </row>
    <row r="2786" spans="3:4" ht="12.75">
      <c r="C2786" s="11"/>
      <c r="D2786" s="11"/>
    </row>
    <row r="2787" spans="3:4" ht="12.75">
      <c r="C2787" s="11"/>
      <c r="D2787" s="11"/>
    </row>
    <row r="2788" spans="3:4" ht="12.75">
      <c r="C2788" s="11"/>
      <c r="D2788" s="11"/>
    </row>
    <row r="2789" spans="3:4" ht="12.75">
      <c r="C2789" s="11"/>
      <c r="D2789" s="11"/>
    </row>
    <row r="2790" spans="3:4" ht="12.75">
      <c r="C2790" s="11"/>
      <c r="D2790" s="11"/>
    </row>
    <row r="2791" spans="3:4" ht="12.75">
      <c r="C2791" s="11"/>
      <c r="D2791" s="11"/>
    </row>
    <row r="2792" spans="3:4" ht="12.75">
      <c r="C2792" s="11"/>
      <c r="D2792" s="11"/>
    </row>
    <row r="2793" spans="3:4" ht="12.75">
      <c r="C2793" s="11"/>
      <c r="D2793" s="11"/>
    </row>
    <row r="2794" spans="3:4" ht="12.75">
      <c r="C2794" s="11"/>
      <c r="D2794" s="11"/>
    </row>
    <row r="2795" spans="3:4" ht="12.75">
      <c r="C2795" s="11"/>
      <c r="D2795" s="11"/>
    </row>
    <row r="2796" spans="3:4" ht="12.75">
      <c r="C2796" s="11"/>
      <c r="D2796" s="11"/>
    </row>
    <row r="2797" spans="3:4" ht="12.75">
      <c r="C2797" s="11"/>
      <c r="D2797" s="11"/>
    </row>
    <row r="2798" spans="3:4" ht="12.75">
      <c r="C2798" s="11"/>
      <c r="D2798" s="11"/>
    </row>
    <row r="2799" spans="3:4" ht="12.75">
      <c r="C2799" s="11"/>
      <c r="D2799" s="11"/>
    </row>
    <row r="2800" spans="3:4" ht="12.75">
      <c r="C2800" s="11"/>
      <c r="D2800" s="11"/>
    </row>
    <row r="2801" spans="3:4" ht="12.75">
      <c r="C2801" s="11"/>
      <c r="D2801" s="11"/>
    </row>
    <row r="2802" spans="3:4" ht="12.75">
      <c r="C2802" s="11"/>
      <c r="D2802" s="11"/>
    </row>
    <row r="2803" spans="3:4" ht="12.75">
      <c r="C2803" s="11"/>
      <c r="D2803" s="11"/>
    </row>
    <row r="2804" spans="3:4" ht="12.75">
      <c r="C2804" s="11"/>
      <c r="D2804" s="11"/>
    </row>
    <row r="2805" spans="3:4" ht="12.75">
      <c r="C2805" s="11"/>
      <c r="D2805" s="11"/>
    </row>
    <row r="2806" spans="3:4" ht="12.75">
      <c r="C2806" s="11"/>
      <c r="D2806" s="11"/>
    </row>
    <row r="2807" spans="3:4" ht="12.75">
      <c r="C2807" s="11"/>
      <c r="D2807" s="11"/>
    </row>
    <row r="2808" spans="3:4" ht="12.75">
      <c r="C2808" s="11"/>
      <c r="D2808" s="11"/>
    </row>
    <row r="2809" spans="3:4" ht="12.75">
      <c r="C2809" s="11"/>
      <c r="D2809" s="11"/>
    </row>
    <row r="2810" spans="3:4" ht="12.75">
      <c r="C2810" s="11"/>
      <c r="D2810" s="11"/>
    </row>
    <row r="2811" spans="3:4" ht="12.75">
      <c r="C2811" s="11"/>
      <c r="D2811" s="11"/>
    </row>
    <row r="2812" spans="3:4" ht="12.75">
      <c r="C2812" s="11"/>
      <c r="D2812" s="11"/>
    </row>
    <row r="2813" spans="3:4" ht="12.75">
      <c r="C2813" s="11"/>
      <c r="D2813" s="11"/>
    </row>
    <row r="2814" spans="3:4" ht="12.75">
      <c r="C2814" s="11"/>
      <c r="D2814" s="11"/>
    </row>
    <row r="2815" spans="3:4" ht="12.75">
      <c r="C2815" s="11"/>
      <c r="D2815" s="11"/>
    </row>
    <row r="2816" spans="3:4" ht="12.75">
      <c r="C2816" s="11"/>
      <c r="D2816" s="11"/>
    </row>
    <row r="2817" spans="3:4" ht="12.75">
      <c r="C2817" s="11"/>
      <c r="D2817" s="11"/>
    </row>
    <row r="2818" spans="3:4" ht="12.75">
      <c r="C2818" s="11"/>
      <c r="D2818" s="11"/>
    </row>
    <row r="2819" spans="3:4" ht="12.75">
      <c r="C2819" s="11"/>
      <c r="D2819" s="11"/>
    </row>
    <row r="2820" spans="3:4" ht="12.75">
      <c r="C2820" s="11"/>
      <c r="D2820" s="11"/>
    </row>
    <row r="2821" spans="3:4" ht="12.75">
      <c r="C2821" s="11"/>
      <c r="D2821" s="11"/>
    </row>
    <row r="2822" spans="3:4" ht="12.75">
      <c r="C2822" s="11"/>
      <c r="D2822" s="11"/>
    </row>
    <row r="2823" spans="3:4" ht="12.75">
      <c r="C2823" s="11"/>
      <c r="D2823" s="11"/>
    </row>
    <row r="2824" spans="3:4" ht="12.75">
      <c r="C2824" s="11"/>
      <c r="D2824" s="11"/>
    </row>
    <row r="2825" spans="3:4" ht="12.75">
      <c r="C2825" s="11"/>
      <c r="D2825" s="11"/>
    </row>
    <row r="2826" spans="3:4" ht="12.75">
      <c r="C2826" s="11"/>
      <c r="D2826" s="11"/>
    </row>
    <row r="2827" spans="3:4" ht="12.75">
      <c r="C2827" s="11"/>
      <c r="D2827" s="11"/>
    </row>
    <row r="2828" spans="3:4" ht="12.75">
      <c r="C2828" s="11"/>
      <c r="D2828" s="11"/>
    </row>
    <row r="2829" spans="3:4" ht="12.75">
      <c r="C2829" s="11"/>
      <c r="D2829" s="11"/>
    </row>
    <row r="2830" spans="3:4" ht="12.75">
      <c r="C2830" s="11"/>
      <c r="D2830" s="11"/>
    </row>
    <row r="2831" spans="3:4" ht="12.75">
      <c r="C2831" s="11"/>
      <c r="D2831" s="11"/>
    </row>
    <row r="2832" spans="3:4" ht="12.75">
      <c r="C2832" s="11"/>
      <c r="D2832" s="11"/>
    </row>
    <row r="2833" spans="3:4" ht="12.75">
      <c r="C2833" s="11"/>
      <c r="D2833" s="11"/>
    </row>
    <row r="2834" spans="3:4" ht="12.75">
      <c r="C2834" s="11"/>
      <c r="D2834" s="11"/>
    </row>
    <row r="2835" spans="3:4" ht="12.75">
      <c r="C2835" s="11"/>
      <c r="D2835" s="11"/>
    </row>
    <row r="2836" spans="3:4" ht="12.75">
      <c r="C2836" s="11"/>
      <c r="D2836" s="11"/>
    </row>
    <row r="2837" spans="3:4" ht="12.75">
      <c r="C2837" s="11"/>
      <c r="D2837" s="11"/>
    </row>
    <row r="2838" spans="3:4" ht="12.75">
      <c r="C2838" s="11"/>
      <c r="D2838" s="11"/>
    </row>
    <row r="2839" spans="3:4" ht="12.75">
      <c r="C2839" s="11"/>
      <c r="D2839" s="11"/>
    </row>
    <row r="2840" spans="3:4" ht="12.75">
      <c r="C2840" s="11"/>
      <c r="D2840" s="11"/>
    </row>
    <row r="2841" spans="3:4" ht="12.75">
      <c r="C2841" s="11"/>
      <c r="D2841" s="11"/>
    </row>
    <row r="2842" spans="3:4" ht="12.75">
      <c r="C2842" s="11"/>
      <c r="D2842" s="11"/>
    </row>
    <row r="2843" spans="3:4" ht="12.75">
      <c r="C2843" s="11"/>
      <c r="D2843" s="11"/>
    </row>
    <row r="2844" spans="3:4" ht="12.75">
      <c r="C2844" s="11"/>
      <c r="D2844" s="11"/>
    </row>
    <row r="2845" spans="3:4" ht="12.75">
      <c r="C2845" s="11"/>
      <c r="D2845" s="11"/>
    </row>
    <row r="2846" spans="3:4" ht="12.75">
      <c r="C2846" s="11"/>
      <c r="D2846" s="11"/>
    </row>
    <row r="2847" spans="3:4" ht="12.75">
      <c r="C2847" s="11"/>
      <c r="D2847" s="11"/>
    </row>
    <row r="2848" spans="3:4" ht="12.75">
      <c r="C2848" s="11"/>
      <c r="D2848" s="11"/>
    </row>
    <row r="2849" spans="3:4" ht="12.75">
      <c r="C2849" s="11"/>
      <c r="D2849" s="11"/>
    </row>
    <row r="2850" spans="3:4" ht="12.75">
      <c r="C2850" s="11"/>
      <c r="D2850" s="11"/>
    </row>
    <row r="2851" spans="3:4" ht="12.75">
      <c r="C2851" s="11"/>
      <c r="D2851" s="11"/>
    </row>
    <row r="2852" spans="3:4" ht="12.75">
      <c r="C2852" s="11"/>
      <c r="D2852" s="11"/>
    </row>
    <row r="2853" spans="3:4" ht="12.75">
      <c r="C2853" s="11"/>
      <c r="D2853" s="11"/>
    </row>
    <row r="2854" spans="3:4" ht="12.75">
      <c r="C2854" s="11"/>
      <c r="D2854" s="11"/>
    </row>
    <row r="2855" spans="3:4" ht="12.75">
      <c r="C2855" s="11"/>
      <c r="D2855" s="11"/>
    </row>
    <row r="2856" spans="3:4" ht="12.75">
      <c r="C2856" s="11"/>
      <c r="D2856" s="11"/>
    </row>
    <row r="2857" spans="3:4" ht="12.75">
      <c r="C2857" s="11"/>
      <c r="D2857" s="11"/>
    </row>
    <row r="2858" spans="3:4" ht="12.75">
      <c r="C2858" s="11"/>
      <c r="D2858" s="11"/>
    </row>
    <row r="2859" spans="3:4" ht="12.75">
      <c r="C2859" s="11"/>
      <c r="D2859" s="11"/>
    </row>
    <row r="2860" spans="3:4" ht="12.75">
      <c r="C2860" s="11"/>
      <c r="D2860" s="11"/>
    </row>
    <row r="2861" spans="3:4" ht="12.75">
      <c r="C2861" s="11"/>
      <c r="D2861" s="11"/>
    </row>
    <row r="2862" spans="3:4" ht="12.75">
      <c r="C2862" s="11"/>
      <c r="D2862" s="11"/>
    </row>
    <row r="2863" spans="3:4" ht="12.75">
      <c r="C2863" s="11"/>
      <c r="D2863" s="11"/>
    </row>
    <row r="2864" spans="3:4" ht="12.75">
      <c r="C2864" s="11"/>
      <c r="D2864" s="11"/>
    </row>
    <row r="2865" spans="3:4" ht="12.75">
      <c r="C2865" s="11"/>
      <c r="D2865" s="11"/>
    </row>
    <row r="2866" spans="3:4" ht="12.75">
      <c r="C2866" s="11"/>
      <c r="D2866" s="11"/>
    </row>
    <row r="2867" spans="3:4" ht="12.75">
      <c r="C2867" s="11"/>
      <c r="D2867" s="11"/>
    </row>
    <row r="2868" spans="3:4" ht="12.75">
      <c r="C2868" s="11"/>
      <c r="D2868" s="11"/>
    </row>
    <row r="2869" spans="3:4" ht="12.75">
      <c r="C2869" s="11"/>
      <c r="D2869" s="11"/>
    </row>
    <row r="2870" spans="3:4" ht="12.75">
      <c r="C2870" s="11"/>
      <c r="D2870" s="11"/>
    </row>
    <row r="2871" spans="3:4" ht="12.75">
      <c r="C2871" s="11"/>
      <c r="D2871" s="11"/>
    </row>
    <row r="2872" spans="3:4" ht="12.75">
      <c r="C2872" s="11"/>
      <c r="D2872" s="11"/>
    </row>
    <row r="2873" spans="3:4" ht="12.75">
      <c r="C2873" s="11"/>
      <c r="D2873" s="11"/>
    </row>
    <row r="2874" spans="3:4" ht="12.75">
      <c r="C2874" s="11"/>
      <c r="D2874" s="11"/>
    </row>
    <row r="2875" spans="3:4" ht="12.75">
      <c r="C2875" s="11"/>
      <c r="D2875" s="11"/>
    </row>
    <row r="2876" spans="3:4" ht="12.75">
      <c r="C2876" s="11"/>
      <c r="D2876" s="11"/>
    </row>
    <row r="2877" spans="3:4" ht="12.75">
      <c r="C2877" s="11"/>
      <c r="D2877" s="11"/>
    </row>
    <row r="2878" spans="3:4" ht="12.75">
      <c r="C2878" s="11"/>
      <c r="D2878" s="11"/>
    </row>
    <row r="2879" spans="3:4" ht="12.75">
      <c r="C2879" s="11"/>
      <c r="D2879" s="11"/>
    </row>
    <row r="2880" spans="3:4" ht="12.75">
      <c r="C2880" s="11"/>
      <c r="D2880" s="11"/>
    </row>
    <row r="2881" spans="3:4" ht="12.75">
      <c r="C2881" s="11"/>
      <c r="D2881" s="11"/>
    </row>
    <row r="2882" spans="3:4" ht="12.75">
      <c r="C2882" s="11"/>
      <c r="D2882" s="11"/>
    </row>
    <row r="2883" spans="3:4" ht="12.75">
      <c r="C2883" s="11"/>
      <c r="D2883" s="11"/>
    </row>
    <row r="2884" spans="3:4" ht="12.75">
      <c r="C2884" s="11"/>
      <c r="D2884" s="11"/>
    </row>
    <row r="2885" spans="3:4" ht="12.75">
      <c r="C2885" s="11"/>
      <c r="D2885" s="11"/>
    </row>
    <row r="2886" spans="3:4" ht="12.75">
      <c r="C2886" s="11"/>
      <c r="D2886" s="11"/>
    </row>
    <row r="2887" spans="3:4" ht="12.75">
      <c r="C2887" s="11"/>
      <c r="D2887" s="11"/>
    </row>
    <row r="2888" spans="3:4" ht="12.75">
      <c r="C2888" s="11"/>
      <c r="D2888" s="11"/>
    </row>
    <row r="2889" spans="3:4" ht="12.75">
      <c r="C2889" s="11"/>
      <c r="D2889" s="11"/>
    </row>
    <row r="2890" spans="3:4" ht="12.75">
      <c r="C2890" s="11"/>
      <c r="D2890" s="11"/>
    </row>
    <row r="2891" spans="3:4" ht="12.75">
      <c r="C2891" s="11"/>
      <c r="D2891" s="11"/>
    </row>
    <row r="2892" spans="3:4" ht="12.75">
      <c r="C2892" s="11"/>
      <c r="D2892" s="11"/>
    </row>
    <row r="2893" spans="3:4" ht="12.75">
      <c r="C2893" s="11"/>
      <c r="D2893" s="11"/>
    </row>
    <row r="2894" spans="3:4" ht="12.75">
      <c r="C2894" s="11"/>
      <c r="D2894" s="11"/>
    </row>
    <row r="2895" spans="3:4" ht="12.75">
      <c r="C2895" s="11"/>
      <c r="D2895" s="11"/>
    </row>
    <row r="2896" spans="3:4" ht="12.75">
      <c r="C2896" s="11"/>
      <c r="D2896" s="11"/>
    </row>
    <row r="2897" spans="3:4" ht="12.75">
      <c r="C2897" s="11"/>
      <c r="D2897" s="11"/>
    </row>
    <row r="2898" spans="3:4" ht="12.75">
      <c r="C2898" s="11"/>
      <c r="D2898" s="11"/>
    </row>
    <row r="2899" spans="3:4" ht="12.75">
      <c r="C2899" s="11"/>
      <c r="D2899" s="11"/>
    </row>
    <row r="2900" spans="3:4" ht="12.75">
      <c r="C2900" s="11"/>
      <c r="D2900" s="11"/>
    </row>
    <row r="2901" spans="3:4" ht="12.75">
      <c r="C2901" s="11"/>
      <c r="D2901" s="11"/>
    </row>
    <row r="2902" spans="3:4" ht="12.75">
      <c r="C2902" s="11"/>
      <c r="D2902" s="11"/>
    </row>
    <row r="2903" spans="3:4" ht="12.75">
      <c r="C2903" s="11"/>
      <c r="D2903" s="11"/>
    </row>
    <row r="2904" spans="3:4" ht="12.75">
      <c r="C2904" s="11"/>
      <c r="D2904" s="11"/>
    </row>
    <row r="2905" spans="3:4" ht="12.75">
      <c r="C2905" s="11"/>
      <c r="D2905" s="11"/>
    </row>
    <row r="2906" spans="3:4" ht="12.75">
      <c r="C2906" s="11"/>
      <c r="D2906" s="11"/>
    </row>
    <row r="2907" spans="3:4" ht="12.75">
      <c r="C2907" s="11"/>
      <c r="D2907" s="11"/>
    </row>
    <row r="2908" spans="3:4" ht="12.75">
      <c r="C2908" s="11"/>
      <c r="D2908" s="11"/>
    </row>
    <row r="2909" spans="3:4" ht="12.75">
      <c r="C2909" s="11"/>
      <c r="D290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5"/>
  <sheetViews>
    <sheetView zoomScalePageLayoutView="0" workbookViewId="0" topLeftCell="A1">
      <selection activeCell="A40" sqref="A40:D41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2" t="s">
        <v>50</v>
      </c>
      <c r="I1" s="33" t="s">
        <v>51</v>
      </c>
      <c r="J1" s="34" t="s">
        <v>52</v>
      </c>
    </row>
    <row r="2" spans="9:10" ht="12.75">
      <c r="I2" s="35" t="s">
        <v>53</v>
      </c>
      <c r="J2" s="36" t="s">
        <v>54</v>
      </c>
    </row>
    <row r="3" spans="1:10" ht="12.75">
      <c r="A3" s="37" t="s">
        <v>55</v>
      </c>
      <c r="I3" s="35" t="s">
        <v>56</v>
      </c>
      <c r="J3" s="36" t="s">
        <v>57</v>
      </c>
    </row>
    <row r="4" spans="9:10" ht="12.75">
      <c r="I4" s="35" t="s">
        <v>58</v>
      </c>
      <c r="J4" s="36" t="s">
        <v>57</v>
      </c>
    </row>
    <row r="5" spans="9:10" ht="13.5" thickBot="1">
      <c r="I5" s="38" t="s">
        <v>59</v>
      </c>
      <c r="J5" s="39" t="s">
        <v>60</v>
      </c>
    </row>
    <row r="10" ht="13.5" thickBot="1"/>
    <row r="11" spans="1:16" ht="12.75" customHeight="1" thickBot="1">
      <c r="A11" s="11" t="str">
        <f aca="true" t="shared" si="0" ref="A11:A41">P11</f>
        <v> AJ 91.416 </v>
      </c>
      <c r="B11" s="16" t="str">
        <f aca="true" t="shared" si="1" ref="B11:B41">IF(H11=INT(H11),"I","II")</f>
        <v>I</v>
      </c>
      <c r="C11" s="11">
        <f aca="true" t="shared" si="2" ref="C11:C41">1*G11</f>
        <v>27487.412</v>
      </c>
      <c r="D11" s="13" t="str">
        <f aca="true" t="shared" si="3" ref="D11:D41">VLOOKUP(F11,I$1:J$5,2,FALSE)</f>
        <v>vis</v>
      </c>
      <c r="E11" s="40">
        <f>VLOOKUP(C11,A!C$21:E$973,3,FALSE)</f>
        <v>-941.0104563770433</v>
      </c>
      <c r="F11" s="16" t="s">
        <v>59</v>
      </c>
      <c r="G11" s="13" t="str">
        <f aca="true" t="shared" si="4" ref="G11:G41">MID(I11,3,LEN(I11)-3)</f>
        <v>27487.412</v>
      </c>
      <c r="H11" s="11">
        <f aca="true" t="shared" si="5" ref="H11:H41">1*K11</f>
        <v>-941</v>
      </c>
      <c r="I11" s="41" t="s">
        <v>71</v>
      </c>
      <c r="J11" s="42" t="s">
        <v>72</v>
      </c>
      <c r="K11" s="41">
        <v>-941</v>
      </c>
      <c r="L11" s="41" t="s">
        <v>73</v>
      </c>
      <c r="M11" s="42" t="s">
        <v>65</v>
      </c>
      <c r="N11" s="42"/>
      <c r="O11" s="43" t="s">
        <v>66</v>
      </c>
      <c r="P11" s="43" t="s">
        <v>67</v>
      </c>
    </row>
    <row r="12" spans="1:16" ht="12.75" customHeight="1" thickBot="1">
      <c r="A12" s="11" t="str">
        <f t="shared" si="0"/>
        <v> AJ 91.416 </v>
      </c>
      <c r="B12" s="16" t="str">
        <f t="shared" si="1"/>
        <v>I</v>
      </c>
      <c r="C12" s="11">
        <f t="shared" si="2"/>
        <v>27538.252</v>
      </c>
      <c r="D12" s="13" t="str">
        <f t="shared" si="3"/>
        <v>vis</v>
      </c>
      <c r="E12" s="40">
        <f>VLOOKUP(C12,A!C$21:E$973,3,FALSE)</f>
        <v>-926.000229109684</v>
      </c>
      <c r="F12" s="16" t="s">
        <v>59</v>
      </c>
      <c r="G12" s="13" t="str">
        <f t="shared" si="4"/>
        <v>27538.252</v>
      </c>
      <c r="H12" s="11">
        <f t="shared" si="5"/>
        <v>-926</v>
      </c>
      <c r="I12" s="41" t="s">
        <v>74</v>
      </c>
      <c r="J12" s="42" t="s">
        <v>75</v>
      </c>
      <c r="K12" s="41">
        <v>-926</v>
      </c>
      <c r="L12" s="41" t="s">
        <v>76</v>
      </c>
      <c r="M12" s="42" t="s">
        <v>65</v>
      </c>
      <c r="N12" s="42"/>
      <c r="O12" s="43" t="s">
        <v>66</v>
      </c>
      <c r="P12" s="43" t="s">
        <v>67</v>
      </c>
    </row>
    <row r="13" spans="1:16" ht="12.75" customHeight="1" thickBot="1">
      <c r="A13" s="11" t="str">
        <f t="shared" si="0"/>
        <v> AJ 91.416 </v>
      </c>
      <c r="B13" s="16" t="str">
        <f t="shared" si="1"/>
        <v>I</v>
      </c>
      <c r="C13" s="11">
        <f t="shared" si="2"/>
        <v>27785.538</v>
      </c>
      <c r="D13" s="13" t="str">
        <f t="shared" si="3"/>
        <v>vis</v>
      </c>
      <c r="E13" s="40">
        <f>VLOOKUP(C13,A!C$21:E$973,3,FALSE)</f>
        <v>-852.9904128225836</v>
      </c>
      <c r="F13" s="16" t="s">
        <v>59</v>
      </c>
      <c r="G13" s="13" t="str">
        <f t="shared" si="4"/>
        <v>27785.538</v>
      </c>
      <c r="H13" s="11">
        <f t="shared" si="5"/>
        <v>-853</v>
      </c>
      <c r="I13" s="41" t="s">
        <v>77</v>
      </c>
      <c r="J13" s="42" t="s">
        <v>78</v>
      </c>
      <c r="K13" s="41">
        <v>-853</v>
      </c>
      <c r="L13" s="41" t="s">
        <v>79</v>
      </c>
      <c r="M13" s="42" t="s">
        <v>65</v>
      </c>
      <c r="N13" s="42"/>
      <c r="O13" s="43" t="s">
        <v>66</v>
      </c>
      <c r="P13" s="43" t="s">
        <v>67</v>
      </c>
    </row>
    <row r="14" spans="1:16" ht="12.75" customHeight="1" thickBot="1">
      <c r="A14" s="11" t="str">
        <f t="shared" si="0"/>
        <v> AJ 91.416 </v>
      </c>
      <c r="B14" s="16" t="str">
        <f t="shared" si="1"/>
        <v>I</v>
      </c>
      <c r="C14" s="11">
        <f t="shared" si="2"/>
        <v>27839.693</v>
      </c>
      <c r="D14" s="13" t="str">
        <f t="shared" si="3"/>
        <v>vis</v>
      </c>
      <c r="E14" s="40">
        <f>VLOOKUP(C14,A!C$21:E$973,3,FALSE)</f>
        <v>-837.0014502406832</v>
      </c>
      <c r="F14" s="16" t="s">
        <v>59</v>
      </c>
      <c r="G14" s="13" t="str">
        <f t="shared" si="4"/>
        <v>27839.693</v>
      </c>
      <c r="H14" s="11">
        <f t="shared" si="5"/>
        <v>-837</v>
      </c>
      <c r="I14" s="41" t="s">
        <v>80</v>
      </c>
      <c r="J14" s="42" t="s">
        <v>81</v>
      </c>
      <c r="K14" s="41">
        <v>-837</v>
      </c>
      <c r="L14" s="41" t="s">
        <v>82</v>
      </c>
      <c r="M14" s="42" t="s">
        <v>65</v>
      </c>
      <c r="N14" s="42"/>
      <c r="O14" s="43" t="s">
        <v>66</v>
      </c>
      <c r="P14" s="43" t="s">
        <v>67</v>
      </c>
    </row>
    <row r="15" spans="1:16" ht="12.75" customHeight="1" thickBot="1">
      <c r="A15" s="11" t="str">
        <f t="shared" si="0"/>
        <v> AJ 91.416 </v>
      </c>
      <c r="B15" s="16" t="str">
        <f t="shared" si="1"/>
        <v>I</v>
      </c>
      <c r="C15" s="11">
        <f t="shared" si="2"/>
        <v>29204.593</v>
      </c>
      <c r="D15" s="13" t="str">
        <f t="shared" si="3"/>
        <v>vis</v>
      </c>
      <c r="E15" s="40">
        <f>VLOOKUP(C15,A!C$21:E$973,3,FALSE)</f>
        <v>-434.02231575565986</v>
      </c>
      <c r="F15" s="16" t="s">
        <v>59</v>
      </c>
      <c r="G15" s="13" t="str">
        <f t="shared" si="4"/>
        <v>29204.593</v>
      </c>
      <c r="H15" s="11">
        <f t="shared" si="5"/>
        <v>-434</v>
      </c>
      <c r="I15" s="41" t="s">
        <v>83</v>
      </c>
      <c r="J15" s="42" t="s">
        <v>84</v>
      </c>
      <c r="K15" s="41">
        <v>-434</v>
      </c>
      <c r="L15" s="41" t="s">
        <v>85</v>
      </c>
      <c r="M15" s="42" t="s">
        <v>65</v>
      </c>
      <c r="N15" s="42"/>
      <c r="O15" s="43" t="s">
        <v>66</v>
      </c>
      <c r="P15" s="43" t="s">
        <v>67</v>
      </c>
    </row>
    <row r="16" spans="1:16" ht="12.75" customHeight="1" thickBot="1">
      <c r="A16" s="11" t="str">
        <f t="shared" si="0"/>
        <v> AJ 91.416 </v>
      </c>
      <c r="B16" s="16" t="str">
        <f t="shared" si="1"/>
        <v>I</v>
      </c>
      <c r="C16" s="11">
        <f t="shared" si="2"/>
        <v>29258.759</v>
      </c>
      <c r="D16" s="13" t="str">
        <f t="shared" si="3"/>
        <v>vis</v>
      </c>
      <c r="E16" s="40">
        <f>VLOOKUP(C16,A!C$21:E$973,3,FALSE)</f>
        <v>-418.0301054849333</v>
      </c>
      <c r="F16" s="16" t="s">
        <v>59</v>
      </c>
      <c r="G16" s="13" t="str">
        <f t="shared" si="4"/>
        <v>29258.759</v>
      </c>
      <c r="H16" s="11">
        <f t="shared" si="5"/>
        <v>-418</v>
      </c>
      <c r="I16" s="41" t="s">
        <v>86</v>
      </c>
      <c r="J16" s="42" t="s">
        <v>87</v>
      </c>
      <c r="K16" s="41">
        <v>-418</v>
      </c>
      <c r="L16" s="41" t="s">
        <v>88</v>
      </c>
      <c r="M16" s="42" t="s">
        <v>65</v>
      </c>
      <c r="N16" s="42"/>
      <c r="O16" s="43" t="s">
        <v>66</v>
      </c>
      <c r="P16" s="43" t="s">
        <v>67</v>
      </c>
    </row>
    <row r="17" spans="1:16" ht="12.75" customHeight="1" thickBot="1">
      <c r="A17" s="11" t="str">
        <f t="shared" si="0"/>
        <v> AJ 91.416 </v>
      </c>
      <c r="B17" s="16" t="str">
        <f t="shared" si="1"/>
        <v>I</v>
      </c>
      <c r="C17" s="11">
        <f t="shared" si="2"/>
        <v>29282.576</v>
      </c>
      <c r="D17" s="13" t="str">
        <f t="shared" si="3"/>
        <v>vis</v>
      </c>
      <c r="E17" s="40">
        <f>VLOOKUP(C17,A!C$21:E$973,3,FALSE)</f>
        <v>-410.9982686866104</v>
      </c>
      <c r="F17" s="16" t="s">
        <v>59</v>
      </c>
      <c r="G17" s="13" t="str">
        <f t="shared" si="4"/>
        <v>29282.576</v>
      </c>
      <c r="H17" s="11">
        <f t="shared" si="5"/>
        <v>-411</v>
      </c>
      <c r="I17" s="41" t="s">
        <v>89</v>
      </c>
      <c r="J17" s="42" t="s">
        <v>90</v>
      </c>
      <c r="K17" s="41">
        <v>-411</v>
      </c>
      <c r="L17" s="41" t="s">
        <v>91</v>
      </c>
      <c r="M17" s="42" t="s">
        <v>65</v>
      </c>
      <c r="N17" s="42"/>
      <c r="O17" s="43" t="s">
        <v>66</v>
      </c>
      <c r="P17" s="43" t="s">
        <v>67</v>
      </c>
    </row>
    <row r="18" spans="1:16" ht="12.75" customHeight="1" thickBot="1">
      <c r="A18" s="11" t="str">
        <f t="shared" si="0"/>
        <v> AJ 91.416 </v>
      </c>
      <c r="B18" s="16" t="str">
        <f t="shared" si="1"/>
        <v>I</v>
      </c>
      <c r="C18" s="11">
        <f t="shared" si="2"/>
        <v>29282.598</v>
      </c>
      <c r="D18" s="13" t="str">
        <f t="shared" si="3"/>
        <v>vis</v>
      </c>
      <c r="E18" s="40">
        <f>VLOOKUP(C18,A!C$21:E$973,3,FALSE)</f>
        <v>-410.9917733089571</v>
      </c>
      <c r="F18" s="16" t="s">
        <v>59</v>
      </c>
      <c r="G18" s="13" t="str">
        <f t="shared" si="4"/>
        <v>29282.598</v>
      </c>
      <c r="H18" s="11">
        <f t="shared" si="5"/>
        <v>-411</v>
      </c>
      <c r="I18" s="41" t="s">
        <v>92</v>
      </c>
      <c r="J18" s="42" t="s">
        <v>93</v>
      </c>
      <c r="K18" s="41">
        <v>-411</v>
      </c>
      <c r="L18" s="41" t="s">
        <v>94</v>
      </c>
      <c r="M18" s="42" t="s">
        <v>65</v>
      </c>
      <c r="N18" s="42"/>
      <c r="O18" s="43" t="s">
        <v>66</v>
      </c>
      <c r="P18" s="43" t="s">
        <v>67</v>
      </c>
    </row>
    <row r="19" spans="1:16" ht="12.75" customHeight="1" thickBot="1">
      <c r="A19" s="11" t="str">
        <f t="shared" si="0"/>
        <v> AJ 91.416 </v>
      </c>
      <c r="B19" s="16" t="str">
        <f t="shared" si="1"/>
        <v>I</v>
      </c>
      <c r="C19" s="11">
        <f t="shared" si="2"/>
        <v>30318.91</v>
      </c>
      <c r="D19" s="13" t="str">
        <f t="shared" si="3"/>
        <v>vis</v>
      </c>
      <c r="E19" s="40">
        <f>VLOOKUP(C19,A!C$21:E$973,3,FALSE)</f>
        <v>-105.02641847238135</v>
      </c>
      <c r="F19" s="16" t="s">
        <v>59</v>
      </c>
      <c r="G19" s="13" t="str">
        <f t="shared" si="4"/>
        <v>30318.910</v>
      </c>
      <c r="H19" s="11">
        <f t="shared" si="5"/>
        <v>-105</v>
      </c>
      <c r="I19" s="41" t="s">
        <v>95</v>
      </c>
      <c r="J19" s="42" t="s">
        <v>96</v>
      </c>
      <c r="K19" s="41">
        <v>-105</v>
      </c>
      <c r="L19" s="41" t="s">
        <v>97</v>
      </c>
      <c r="M19" s="42" t="s">
        <v>65</v>
      </c>
      <c r="N19" s="42"/>
      <c r="O19" s="43" t="s">
        <v>66</v>
      </c>
      <c r="P19" s="43" t="s">
        <v>67</v>
      </c>
    </row>
    <row r="20" spans="1:16" ht="12.75" customHeight="1" thickBot="1">
      <c r="A20" s="11" t="str">
        <f t="shared" si="0"/>
        <v>IBVS 982 </v>
      </c>
      <c r="B20" s="16" t="str">
        <f t="shared" si="1"/>
        <v>I</v>
      </c>
      <c r="C20" s="11">
        <f t="shared" si="2"/>
        <v>30674.637</v>
      </c>
      <c r="D20" s="13" t="str">
        <f t="shared" si="3"/>
        <v>vis</v>
      </c>
      <c r="E20" s="40">
        <f>VLOOKUP(C20,A!C$21:E$973,3,FALSE)</f>
        <v>0</v>
      </c>
      <c r="F20" s="16" t="s">
        <v>59</v>
      </c>
      <c r="G20" s="13" t="str">
        <f t="shared" si="4"/>
        <v>30674.637</v>
      </c>
      <c r="H20" s="11">
        <f t="shared" si="5"/>
        <v>0</v>
      </c>
      <c r="I20" s="41" t="s">
        <v>98</v>
      </c>
      <c r="J20" s="42" t="s">
        <v>99</v>
      </c>
      <c r="K20" s="41">
        <v>0</v>
      </c>
      <c r="L20" s="41" t="s">
        <v>100</v>
      </c>
      <c r="M20" s="42" t="s">
        <v>61</v>
      </c>
      <c r="N20" s="42"/>
      <c r="O20" s="43" t="s">
        <v>101</v>
      </c>
      <c r="P20" s="44" t="s">
        <v>102</v>
      </c>
    </row>
    <row r="21" spans="1:16" ht="12.75" customHeight="1" thickBot="1">
      <c r="A21" s="11" t="str">
        <f t="shared" si="0"/>
        <v> AJ 91.416 </v>
      </c>
      <c r="B21" s="16" t="str">
        <f t="shared" si="1"/>
        <v>I</v>
      </c>
      <c r="C21" s="11">
        <f t="shared" si="2"/>
        <v>32649.33</v>
      </c>
      <c r="D21" s="13" t="str">
        <f t="shared" si="3"/>
        <v>vis</v>
      </c>
      <c r="E21" s="40">
        <f>VLOOKUP(C21,A!C$21:E$973,3,FALSE)</f>
        <v>583.0171265394054</v>
      </c>
      <c r="F21" s="16" t="s">
        <v>59</v>
      </c>
      <c r="G21" s="13" t="str">
        <f t="shared" si="4"/>
        <v>32649.330</v>
      </c>
      <c r="H21" s="11">
        <f t="shared" si="5"/>
        <v>583</v>
      </c>
      <c r="I21" s="41" t="s">
        <v>103</v>
      </c>
      <c r="J21" s="42" t="s">
        <v>104</v>
      </c>
      <c r="K21" s="41">
        <v>583</v>
      </c>
      <c r="L21" s="41" t="s">
        <v>105</v>
      </c>
      <c r="M21" s="42" t="s">
        <v>65</v>
      </c>
      <c r="N21" s="42"/>
      <c r="O21" s="43" t="s">
        <v>66</v>
      </c>
      <c r="P21" s="43" t="s">
        <v>67</v>
      </c>
    </row>
    <row r="22" spans="1:16" ht="12.75" customHeight="1" thickBot="1">
      <c r="A22" s="11" t="str">
        <f t="shared" si="0"/>
        <v> AJ 91.416 </v>
      </c>
      <c r="B22" s="16" t="str">
        <f t="shared" si="1"/>
        <v>I</v>
      </c>
      <c r="C22" s="11">
        <f t="shared" si="2"/>
        <v>32852.57</v>
      </c>
      <c r="D22" s="13" t="str">
        <f t="shared" si="3"/>
        <v>vis</v>
      </c>
      <c r="E22" s="40">
        <f>VLOOKUP(C22,A!C$21:E$973,3,FALSE)</f>
        <v>643.0226062761885</v>
      </c>
      <c r="F22" s="16" t="s">
        <v>59</v>
      </c>
      <c r="G22" s="13" t="str">
        <f t="shared" si="4"/>
        <v>32852.570</v>
      </c>
      <c r="H22" s="11">
        <f t="shared" si="5"/>
        <v>643</v>
      </c>
      <c r="I22" s="41" t="s">
        <v>106</v>
      </c>
      <c r="J22" s="42" t="s">
        <v>107</v>
      </c>
      <c r="K22" s="41">
        <v>643</v>
      </c>
      <c r="L22" s="41" t="s">
        <v>108</v>
      </c>
      <c r="M22" s="42" t="s">
        <v>65</v>
      </c>
      <c r="N22" s="42"/>
      <c r="O22" s="43" t="s">
        <v>66</v>
      </c>
      <c r="P22" s="43" t="s">
        <v>67</v>
      </c>
    </row>
    <row r="23" spans="1:16" ht="12.75" customHeight="1" thickBot="1">
      <c r="A23" s="11" t="str">
        <f t="shared" si="0"/>
        <v> AJ 91.416 </v>
      </c>
      <c r="B23" s="16" t="str">
        <f t="shared" si="1"/>
        <v>I</v>
      </c>
      <c r="C23" s="11">
        <f t="shared" si="2"/>
        <v>32913.465</v>
      </c>
      <c r="D23" s="13" t="str">
        <f t="shared" si="3"/>
        <v>vis</v>
      </c>
      <c r="E23" s="40">
        <f>VLOOKUP(C23,A!C$21:E$973,3,FALSE)</f>
        <v>661.001516375437</v>
      </c>
      <c r="F23" s="16" t="s">
        <v>59</v>
      </c>
      <c r="G23" s="13" t="str">
        <f t="shared" si="4"/>
        <v>32913.465</v>
      </c>
      <c r="H23" s="11">
        <f t="shared" si="5"/>
        <v>661</v>
      </c>
      <c r="I23" s="41" t="s">
        <v>109</v>
      </c>
      <c r="J23" s="42" t="s">
        <v>110</v>
      </c>
      <c r="K23" s="41">
        <v>661</v>
      </c>
      <c r="L23" s="41" t="s">
        <v>111</v>
      </c>
      <c r="M23" s="42" t="s">
        <v>65</v>
      </c>
      <c r="N23" s="42"/>
      <c r="O23" s="43" t="s">
        <v>66</v>
      </c>
      <c r="P23" s="43" t="s">
        <v>67</v>
      </c>
    </row>
    <row r="24" spans="1:16" ht="12.75" customHeight="1" thickBot="1">
      <c r="A24" s="11" t="str">
        <f t="shared" si="0"/>
        <v> AJ 91.416 </v>
      </c>
      <c r="B24" s="16" t="str">
        <f t="shared" si="1"/>
        <v>I</v>
      </c>
      <c r="C24" s="11">
        <f t="shared" si="2"/>
        <v>33651.825</v>
      </c>
      <c r="D24" s="13" t="str">
        <f t="shared" si="3"/>
        <v>vis</v>
      </c>
      <c r="E24" s="40">
        <f>VLOOKUP(C24,A!C$21:E$973,3,FALSE)</f>
        <v>878.9982001899008</v>
      </c>
      <c r="F24" s="16" t="s">
        <v>59</v>
      </c>
      <c r="G24" s="13" t="str">
        <f t="shared" si="4"/>
        <v>33651.825</v>
      </c>
      <c r="H24" s="11">
        <f t="shared" si="5"/>
        <v>879</v>
      </c>
      <c r="I24" s="41" t="s">
        <v>112</v>
      </c>
      <c r="J24" s="42" t="s">
        <v>113</v>
      </c>
      <c r="K24" s="41">
        <v>879</v>
      </c>
      <c r="L24" s="41" t="s">
        <v>114</v>
      </c>
      <c r="M24" s="42" t="s">
        <v>65</v>
      </c>
      <c r="N24" s="42"/>
      <c r="O24" s="43" t="s">
        <v>66</v>
      </c>
      <c r="P24" s="43" t="s">
        <v>67</v>
      </c>
    </row>
    <row r="25" spans="1:16" ht="12.75" customHeight="1" thickBot="1">
      <c r="A25" s="11" t="str">
        <f t="shared" si="0"/>
        <v> AJ 91.416 </v>
      </c>
      <c r="B25" s="16" t="str">
        <f t="shared" si="1"/>
        <v>I</v>
      </c>
      <c r="C25" s="11">
        <f t="shared" si="2"/>
        <v>34386.828</v>
      </c>
      <c r="D25" s="13" t="str">
        <f t="shared" si="3"/>
        <v>vis</v>
      </c>
      <c r="E25" s="40">
        <f>VLOOKUP(C25,A!C$21:E$973,3,FALSE)</f>
        <v>1096.0037484233956</v>
      </c>
      <c r="F25" s="16" t="s">
        <v>59</v>
      </c>
      <c r="G25" s="13" t="str">
        <f t="shared" si="4"/>
        <v>34386.828</v>
      </c>
      <c r="H25" s="11">
        <f t="shared" si="5"/>
        <v>1096</v>
      </c>
      <c r="I25" s="41" t="s">
        <v>115</v>
      </c>
      <c r="J25" s="42" t="s">
        <v>116</v>
      </c>
      <c r="K25" s="41">
        <v>1096</v>
      </c>
      <c r="L25" s="41" t="s">
        <v>117</v>
      </c>
      <c r="M25" s="42" t="s">
        <v>65</v>
      </c>
      <c r="N25" s="42"/>
      <c r="O25" s="43" t="s">
        <v>66</v>
      </c>
      <c r="P25" s="43" t="s">
        <v>67</v>
      </c>
    </row>
    <row r="26" spans="1:16" ht="12.75" customHeight="1" thickBot="1">
      <c r="A26" s="11" t="str">
        <f t="shared" si="0"/>
        <v> AJ 91.416 </v>
      </c>
      <c r="B26" s="16" t="str">
        <f t="shared" si="1"/>
        <v>I</v>
      </c>
      <c r="C26" s="11">
        <f t="shared" si="2"/>
        <v>40923.821</v>
      </c>
      <c r="D26" s="13" t="str">
        <f t="shared" si="3"/>
        <v>vis</v>
      </c>
      <c r="E26" s="40">
        <f>VLOOKUP(C26,A!C$21:E$973,3,FALSE)</f>
        <v>3026.0145779894106</v>
      </c>
      <c r="F26" s="16" t="s">
        <v>59</v>
      </c>
      <c r="G26" s="13" t="str">
        <f t="shared" si="4"/>
        <v>40923.821</v>
      </c>
      <c r="H26" s="11">
        <f t="shared" si="5"/>
        <v>3026</v>
      </c>
      <c r="I26" s="41" t="s">
        <v>118</v>
      </c>
      <c r="J26" s="42" t="s">
        <v>119</v>
      </c>
      <c r="K26" s="41">
        <v>3026</v>
      </c>
      <c r="L26" s="41" t="s">
        <v>120</v>
      </c>
      <c r="M26" s="42" t="s">
        <v>65</v>
      </c>
      <c r="N26" s="42"/>
      <c r="O26" s="43" t="s">
        <v>66</v>
      </c>
      <c r="P26" s="43" t="s">
        <v>67</v>
      </c>
    </row>
    <row r="27" spans="1:16" ht="12.75" customHeight="1" thickBot="1">
      <c r="A27" s="11" t="str">
        <f t="shared" si="0"/>
        <v> AJ 91.416 </v>
      </c>
      <c r="B27" s="16" t="str">
        <f t="shared" si="1"/>
        <v>I</v>
      </c>
      <c r="C27" s="11">
        <f t="shared" si="2"/>
        <v>42129.597</v>
      </c>
      <c r="D27" s="13" t="str">
        <f t="shared" si="3"/>
        <v>vis</v>
      </c>
      <c r="E27" s="40">
        <f>VLOOKUP(C27,A!C$21:E$973,3,FALSE)</f>
        <v>3382.0132363986804</v>
      </c>
      <c r="F27" s="16" t="s">
        <v>59</v>
      </c>
      <c r="G27" s="13" t="str">
        <f t="shared" si="4"/>
        <v>42129.597</v>
      </c>
      <c r="H27" s="11">
        <f t="shared" si="5"/>
        <v>3382</v>
      </c>
      <c r="I27" s="41" t="s">
        <v>121</v>
      </c>
      <c r="J27" s="42" t="s">
        <v>122</v>
      </c>
      <c r="K27" s="41">
        <v>3382</v>
      </c>
      <c r="L27" s="41" t="s">
        <v>123</v>
      </c>
      <c r="M27" s="42" t="s">
        <v>65</v>
      </c>
      <c r="N27" s="42"/>
      <c r="O27" s="43" t="s">
        <v>66</v>
      </c>
      <c r="P27" s="43" t="s">
        <v>67</v>
      </c>
    </row>
    <row r="28" spans="1:16" ht="12.75" customHeight="1" thickBot="1">
      <c r="A28" s="11" t="str">
        <f t="shared" si="0"/>
        <v> AJ 91.416 </v>
      </c>
      <c r="B28" s="16" t="str">
        <f t="shared" si="1"/>
        <v>I</v>
      </c>
      <c r="C28" s="11">
        <f t="shared" si="2"/>
        <v>42779.807</v>
      </c>
      <c r="D28" s="13" t="str">
        <f t="shared" si="3"/>
        <v>vis</v>
      </c>
      <c r="E28" s="40">
        <f>VLOOKUP(C28,A!C$21:E$973,3,FALSE)</f>
        <v>3573.9841229350614</v>
      </c>
      <c r="F28" s="16" t="s">
        <v>59</v>
      </c>
      <c r="G28" s="13" t="str">
        <f t="shared" si="4"/>
        <v>42779.807</v>
      </c>
      <c r="H28" s="11">
        <f t="shared" si="5"/>
        <v>3574</v>
      </c>
      <c r="I28" s="41" t="s">
        <v>124</v>
      </c>
      <c r="J28" s="42" t="s">
        <v>125</v>
      </c>
      <c r="K28" s="41">
        <v>3574</v>
      </c>
      <c r="L28" s="41" t="s">
        <v>126</v>
      </c>
      <c r="M28" s="42" t="s">
        <v>65</v>
      </c>
      <c r="N28" s="42"/>
      <c r="O28" s="43" t="s">
        <v>66</v>
      </c>
      <c r="P28" s="43" t="s">
        <v>67</v>
      </c>
    </row>
    <row r="29" spans="1:16" ht="12.75" customHeight="1" thickBot="1">
      <c r="A29" s="11" t="str">
        <f t="shared" si="0"/>
        <v> AJ 91.416 </v>
      </c>
      <c r="B29" s="16" t="str">
        <f t="shared" si="1"/>
        <v>I</v>
      </c>
      <c r="C29" s="11">
        <f t="shared" si="2"/>
        <v>43985.562</v>
      </c>
      <c r="D29" s="13" t="str">
        <f t="shared" si="3"/>
        <v>vis</v>
      </c>
      <c r="E29" s="40">
        <f>VLOOKUP(C29,A!C$21:E$973,3,FALSE)</f>
        <v>3929.9765812111164</v>
      </c>
      <c r="F29" s="16" t="s">
        <v>59</v>
      </c>
      <c r="G29" s="13" t="str">
        <f t="shared" si="4"/>
        <v>43985.562</v>
      </c>
      <c r="H29" s="11">
        <f t="shared" si="5"/>
        <v>3930</v>
      </c>
      <c r="I29" s="41" t="s">
        <v>127</v>
      </c>
      <c r="J29" s="42" t="s">
        <v>128</v>
      </c>
      <c r="K29" s="41">
        <v>3930</v>
      </c>
      <c r="L29" s="41" t="s">
        <v>129</v>
      </c>
      <c r="M29" s="42" t="s">
        <v>65</v>
      </c>
      <c r="N29" s="42"/>
      <c r="O29" s="43" t="s">
        <v>66</v>
      </c>
      <c r="P29" s="43" t="s">
        <v>67</v>
      </c>
    </row>
    <row r="30" spans="1:16" ht="12.75" customHeight="1" thickBot="1">
      <c r="A30" s="11" t="str">
        <f t="shared" si="0"/>
        <v> AJ 91.416 </v>
      </c>
      <c r="B30" s="16" t="str">
        <f t="shared" si="1"/>
        <v>I</v>
      </c>
      <c r="C30" s="11">
        <f t="shared" si="2"/>
        <v>44198.872</v>
      </c>
      <c r="D30" s="13" t="str">
        <f t="shared" si="3"/>
        <v>vis</v>
      </c>
      <c r="E30" s="40">
        <f>VLOOKUP(C30,A!C$21:E$973,3,FALSE)</f>
        <v>3992.955172446373</v>
      </c>
      <c r="F30" s="16" t="s">
        <v>59</v>
      </c>
      <c r="G30" s="13" t="str">
        <f t="shared" si="4"/>
        <v>44198.872</v>
      </c>
      <c r="H30" s="11">
        <f t="shared" si="5"/>
        <v>3993</v>
      </c>
      <c r="I30" s="41" t="s">
        <v>130</v>
      </c>
      <c r="J30" s="42" t="s">
        <v>131</v>
      </c>
      <c r="K30" s="41">
        <v>3993</v>
      </c>
      <c r="L30" s="41" t="s">
        <v>132</v>
      </c>
      <c r="M30" s="42" t="s">
        <v>65</v>
      </c>
      <c r="N30" s="42"/>
      <c r="O30" s="43" t="s">
        <v>66</v>
      </c>
      <c r="P30" s="43" t="s">
        <v>67</v>
      </c>
    </row>
    <row r="31" spans="1:16" ht="12.75" customHeight="1" thickBot="1">
      <c r="A31" s="11" t="str">
        <f t="shared" si="0"/>
        <v> AJ 91.416 </v>
      </c>
      <c r="B31" s="16" t="str">
        <f t="shared" si="1"/>
        <v>I</v>
      </c>
      <c r="C31" s="11">
        <f t="shared" si="2"/>
        <v>44530.876</v>
      </c>
      <c r="D31" s="13" t="str">
        <f t="shared" si="3"/>
        <v>vis</v>
      </c>
      <c r="E31" s="40">
        <f>VLOOKUP(C31,A!C$21:E$973,3,FALSE)</f>
        <v>4090.9775070976757</v>
      </c>
      <c r="F31" s="16" t="s">
        <v>59</v>
      </c>
      <c r="G31" s="13" t="str">
        <f t="shared" si="4"/>
        <v>44530.876</v>
      </c>
      <c r="H31" s="11">
        <f t="shared" si="5"/>
        <v>4091</v>
      </c>
      <c r="I31" s="41" t="s">
        <v>133</v>
      </c>
      <c r="J31" s="42" t="s">
        <v>134</v>
      </c>
      <c r="K31" s="41">
        <v>4091</v>
      </c>
      <c r="L31" s="41" t="s">
        <v>85</v>
      </c>
      <c r="M31" s="42" t="s">
        <v>65</v>
      </c>
      <c r="N31" s="42"/>
      <c r="O31" s="43" t="s">
        <v>66</v>
      </c>
      <c r="P31" s="43" t="s">
        <v>67</v>
      </c>
    </row>
    <row r="32" spans="1:16" ht="12.75" customHeight="1" thickBot="1">
      <c r="A32" s="11" t="str">
        <f t="shared" si="0"/>
        <v> AJ 91.416 </v>
      </c>
      <c r="B32" s="16" t="str">
        <f t="shared" si="1"/>
        <v>I</v>
      </c>
      <c r="C32" s="11">
        <f t="shared" si="2"/>
        <v>44581.727</v>
      </c>
      <c r="D32" s="13" t="str">
        <f t="shared" si="3"/>
        <v>vis</v>
      </c>
      <c r="E32" s="40">
        <f>VLOOKUP(C32,A!C$21:E$973,3,FALSE)</f>
        <v>4105.990982053862</v>
      </c>
      <c r="F32" s="16" t="s">
        <v>59</v>
      </c>
      <c r="G32" s="13" t="str">
        <f t="shared" si="4"/>
        <v>44581.727</v>
      </c>
      <c r="H32" s="11">
        <f t="shared" si="5"/>
        <v>4106</v>
      </c>
      <c r="I32" s="41" t="s">
        <v>135</v>
      </c>
      <c r="J32" s="42" t="s">
        <v>136</v>
      </c>
      <c r="K32" s="41">
        <v>4106</v>
      </c>
      <c r="L32" s="41" t="s">
        <v>137</v>
      </c>
      <c r="M32" s="42" t="s">
        <v>65</v>
      </c>
      <c r="N32" s="42"/>
      <c r="O32" s="43" t="s">
        <v>66</v>
      </c>
      <c r="P32" s="43" t="s">
        <v>67</v>
      </c>
    </row>
    <row r="33" spans="1:16" ht="12.75" customHeight="1" thickBot="1">
      <c r="A33" s="11" t="str">
        <f t="shared" si="0"/>
        <v> AJ 91.416 </v>
      </c>
      <c r="B33" s="16" t="str">
        <f t="shared" si="1"/>
        <v>I</v>
      </c>
      <c r="C33" s="11">
        <f t="shared" si="2"/>
        <v>44635.728</v>
      </c>
      <c r="D33" s="13" t="str">
        <f t="shared" si="3"/>
        <v>vis</v>
      </c>
      <c r="E33" s="40">
        <f>VLOOKUP(C33,A!C$21:E$973,3,FALSE)</f>
        <v>4121.934476992193</v>
      </c>
      <c r="F33" s="16" t="s">
        <v>59</v>
      </c>
      <c r="G33" s="13" t="str">
        <f t="shared" si="4"/>
        <v>44635.728</v>
      </c>
      <c r="H33" s="11">
        <f t="shared" si="5"/>
        <v>4122</v>
      </c>
      <c r="I33" s="41" t="s">
        <v>138</v>
      </c>
      <c r="J33" s="42" t="s">
        <v>139</v>
      </c>
      <c r="K33" s="41">
        <v>4122</v>
      </c>
      <c r="L33" s="41" t="s">
        <v>140</v>
      </c>
      <c r="M33" s="42" t="s">
        <v>65</v>
      </c>
      <c r="N33" s="42"/>
      <c r="O33" s="43" t="s">
        <v>66</v>
      </c>
      <c r="P33" s="43" t="s">
        <v>67</v>
      </c>
    </row>
    <row r="34" spans="1:16" ht="12.75" customHeight="1" thickBot="1">
      <c r="A34" s="11" t="str">
        <f t="shared" si="0"/>
        <v> AJ 91.416 </v>
      </c>
      <c r="B34" s="16" t="str">
        <f t="shared" si="1"/>
        <v>I</v>
      </c>
      <c r="C34" s="11">
        <f t="shared" si="2"/>
        <v>44659.553</v>
      </c>
      <c r="D34" s="13" t="str">
        <f t="shared" si="3"/>
        <v>vis</v>
      </c>
      <c r="E34" s="40">
        <f>VLOOKUP(C34,A!C$21:E$973,3,FALSE)</f>
        <v>4128.968675746024</v>
      </c>
      <c r="F34" s="16" t="s">
        <v>59</v>
      </c>
      <c r="G34" s="13" t="str">
        <f t="shared" si="4"/>
        <v>44659.553</v>
      </c>
      <c r="H34" s="11">
        <f t="shared" si="5"/>
        <v>4129</v>
      </c>
      <c r="I34" s="41" t="s">
        <v>141</v>
      </c>
      <c r="J34" s="42" t="s">
        <v>142</v>
      </c>
      <c r="K34" s="41">
        <v>4129</v>
      </c>
      <c r="L34" s="41" t="s">
        <v>143</v>
      </c>
      <c r="M34" s="42" t="s">
        <v>65</v>
      </c>
      <c r="N34" s="42"/>
      <c r="O34" s="43" t="s">
        <v>66</v>
      </c>
      <c r="P34" s="43" t="s">
        <v>67</v>
      </c>
    </row>
    <row r="35" spans="1:16" ht="12.75" customHeight="1" thickBot="1">
      <c r="A35" s="11" t="str">
        <f t="shared" si="0"/>
        <v> PASP 95.639 </v>
      </c>
      <c r="B35" s="16" t="str">
        <f t="shared" si="1"/>
        <v>I</v>
      </c>
      <c r="C35" s="11">
        <f t="shared" si="2"/>
        <v>44669.7068</v>
      </c>
      <c r="D35" s="13" t="str">
        <f t="shared" si="3"/>
        <v>vis</v>
      </c>
      <c r="E35" s="40">
        <f>VLOOKUP(C35,A!C$21:E$973,3,FALSE)</f>
        <v>4131.966528728465</v>
      </c>
      <c r="F35" s="16" t="s">
        <v>59</v>
      </c>
      <c r="G35" s="13" t="str">
        <f t="shared" si="4"/>
        <v>44669.7068</v>
      </c>
      <c r="H35" s="11">
        <f t="shared" si="5"/>
        <v>4132</v>
      </c>
      <c r="I35" s="41" t="s">
        <v>144</v>
      </c>
      <c r="J35" s="42" t="s">
        <v>145</v>
      </c>
      <c r="K35" s="41">
        <v>4132</v>
      </c>
      <c r="L35" s="41" t="s">
        <v>146</v>
      </c>
      <c r="M35" s="42" t="s">
        <v>61</v>
      </c>
      <c r="N35" s="42"/>
      <c r="O35" s="43" t="s">
        <v>147</v>
      </c>
      <c r="P35" s="43" t="s">
        <v>148</v>
      </c>
    </row>
    <row r="36" spans="1:16" ht="12.75" customHeight="1" thickBot="1">
      <c r="A36" s="11" t="str">
        <f t="shared" si="0"/>
        <v> BBS 82 </v>
      </c>
      <c r="B36" s="16" t="str">
        <f t="shared" si="1"/>
        <v>I</v>
      </c>
      <c r="C36" s="11">
        <f t="shared" si="2"/>
        <v>46742.609</v>
      </c>
      <c r="D36" s="13" t="str">
        <f t="shared" si="3"/>
        <v>vis</v>
      </c>
      <c r="E36" s="40">
        <f>VLOOKUP(C36,A!C$21:E$973,3,FALSE)</f>
        <v>4743.979375404485</v>
      </c>
      <c r="F36" s="16" t="s">
        <v>59</v>
      </c>
      <c r="G36" s="13" t="str">
        <f t="shared" si="4"/>
        <v>46742.609</v>
      </c>
      <c r="H36" s="11">
        <f t="shared" si="5"/>
        <v>4744</v>
      </c>
      <c r="I36" s="41" t="s">
        <v>149</v>
      </c>
      <c r="J36" s="42" t="s">
        <v>150</v>
      </c>
      <c r="K36" s="41">
        <v>4744</v>
      </c>
      <c r="L36" s="41" t="s">
        <v>151</v>
      </c>
      <c r="M36" s="42" t="s">
        <v>152</v>
      </c>
      <c r="N36" s="42"/>
      <c r="O36" s="43" t="s">
        <v>153</v>
      </c>
      <c r="P36" s="43" t="s">
        <v>154</v>
      </c>
    </row>
    <row r="37" spans="1:16" ht="12.75" customHeight="1" thickBot="1">
      <c r="A37" s="11" t="str">
        <f t="shared" si="0"/>
        <v> BBS 86 </v>
      </c>
      <c r="B37" s="16" t="str">
        <f t="shared" si="1"/>
        <v>I</v>
      </c>
      <c r="C37" s="11">
        <f t="shared" si="2"/>
        <v>47118.569</v>
      </c>
      <c r="D37" s="13" t="str">
        <f t="shared" si="3"/>
        <v>vis</v>
      </c>
      <c r="E37" s="40">
        <f>VLOOKUP(C37,A!C$21:E$973,3,FALSE)</f>
        <v>4854.979474606618</v>
      </c>
      <c r="F37" s="16" t="s">
        <v>59</v>
      </c>
      <c r="G37" s="13" t="str">
        <f t="shared" si="4"/>
        <v>47118.569</v>
      </c>
      <c r="H37" s="11">
        <f t="shared" si="5"/>
        <v>4855</v>
      </c>
      <c r="I37" s="41" t="s">
        <v>155</v>
      </c>
      <c r="J37" s="42" t="s">
        <v>156</v>
      </c>
      <c r="K37" s="41">
        <v>4855</v>
      </c>
      <c r="L37" s="41" t="s">
        <v>151</v>
      </c>
      <c r="M37" s="42" t="s">
        <v>152</v>
      </c>
      <c r="N37" s="42"/>
      <c r="O37" s="43" t="s">
        <v>153</v>
      </c>
      <c r="P37" s="43" t="s">
        <v>157</v>
      </c>
    </row>
    <row r="38" spans="1:16" ht="12.75" customHeight="1" thickBot="1">
      <c r="A38" s="11" t="str">
        <f t="shared" si="0"/>
        <v> BBS 87 </v>
      </c>
      <c r="B38" s="16" t="str">
        <f t="shared" si="1"/>
        <v>I</v>
      </c>
      <c r="C38" s="11">
        <f t="shared" si="2"/>
        <v>47230.305</v>
      </c>
      <c r="D38" s="13" t="str">
        <f t="shared" si="3"/>
        <v>vis</v>
      </c>
      <c r="E38" s="40">
        <f>VLOOKUP(C38,A!C$21:E$973,3,FALSE)</f>
        <v>4887.968907217664</v>
      </c>
      <c r="F38" s="16" t="s">
        <v>59</v>
      </c>
      <c r="G38" s="13" t="str">
        <f t="shared" si="4"/>
        <v>47230.305</v>
      </c>
      <c r="H38" s="11">
        <f t="shared" si="5"/>
        <v>4888</v>
      </c>
      <c r="I38" s="41" t="s">
        <v>158</v>
      </c>
      <c r="J38" s="42" t="s">
        <v>159</v>
      </c>
      <c r="K38" s="41">
        <v>4888</v>
      </c>
      <c r="L38" s="41" t="s">
        <v>160</v>
      </c>
      <c r="M38" s="42" t="s">
        <v>152</v>
      </c>
      <c r="N38" s="42"/>
      <c r="O38" s="43" t="s">
        <v>153</v>
      </c>
      <c r="P38" s="43" t="s">
        <v>161</v>
      </c>
    </row>
    <row r="39" spans="1:16" ht="12.75" customHeight="1" thickBot="1">
      <c r="A39" s="11" t="str">
        <f t="shared" si="0"/>
        <v>OEJV 0003 </v>
      </c>
      <c r="B39" s="16" t="str">
        <f t="shared" si="1"/>
        <v>I</v>
      </c>
      <c r="C39" s="11">
        <f t="shared" si="2"/>
        <v>53408.38</v>
      </c>
      <c r="D39" s="13" t="str">
        <f t="shared" si="3"/>
        <v>vis</v>
      </c>
      <c r="E39" s="40">
        <f>VLOOKUP(C39,A!C$21:E$973,3,FALSE)</f>
        <v>6712.011193307163</v>
      </c>
      <c r="F39" s="16" t="s">
        <v>59</v>
      </c>
      <c r="G39" s="13" t="str">
        <f t="shared" si="4"/>
        <v>53408.380</v>
      </c>
      <c r="H39" s="11">
        <f t="shared" si="5"/>
        <v>6712</v>
      </c>
      <c r="I39" s="41" t="s">
        <v>162</v>
      </c>
      <c r="J39" s="42" t="s">
        <v>163</v>
      </c>
      <c r="K39" s="41">
        <v>6712</v>
      </c>
      <c r="L39" s="41" t="s">
        <v>164</v>
      </c>
      <c r="M39" s="42" t="s">
        <v>152</v>
      </c>
      <c r="N39" s="42"/>
      <c r="O39" s="43" t="s">
        <v>153</v>
      </c>
      <c r="P39" s="44" t="s">
        <v>165</v>
      </c>
    </row>
    <row r="40" spans="1:16" ht="12.75" customHeight="1" thickBot="1">
      <c r="A40" s="11" t="str">
        <f t="shared" si="0"/>
        <v> AJ 91.416 </v>
      </c>
      <c r="B40" s="16" t="str">
        <f t="shared" si="1"/>
        <v>I</v>
      </c>
      <c r="C40" s="11">
        <f t="shared" si="2"/>
        <v>13180.355</v>
      </c>
      <c r="D40" s="13" t="str">
        <f t="shared" si="3"/>
        <v>vis</v>
      </c>
      <c r="E40" s="40">
        <f>VLOOKUP(C40,A!C$21:E$973,3,FALSE)</f>
        <v>-5165.089470874726</v>
      </c>
      <c r="F40" s="16" t="s">
        <v>59</v>
      </c>
      <c r="G40" s="13" t="str">
        <f t="shared" si="4"/>
        <v>13180.355</v>
      </c>
      <c r="H40" s="11">
        <f t="shared" si="5"/>
        <v>-5165</v>
      </c>
      <c r="I40" s="41" t="s">
        <v>62</v>
      </c>
      <c r="J40" s="42" t="s">
        <v>63</v>
      </c>
      <c r="K40" s="41">
        <v>-5165</v>
      </c>
      <c r="L40" s="41" t="s">
        <v>64</v>
      </c>
      <c r="M40" s="42" t="s">
        <v>65</v>
      </c>
      <c r="N40" s="42"/>
      <c r="O40" s="43" t="s">
        <v>66</v>
      </c>
      <c r="P40" s="43" t="s">
        <v>67</v>
      </c>
    </row>
    <row r="41" spans="1:16" ht="12.75" customHeight="1" thickBot="1">
      <c r="A41" s="11" t="str">
        <f t="shared" si="0"/>
        <v> AJ 91.416 </v>
      </c>
      <c r="B41" s="16" t="str">
        <f t="shared" si="1"/>
        <v>I</v>
      </c>
      <c r="C41" s="11">
        <f t="shared" si="2"/>
        <v>22352.22</v>
      </c>
      <c r="D41" s="13" t="str">
        <f t="shared" si="3"/>
        <v>vis</v>
      </c>
      <c r="E41" s="40">
        <f>VLOOKUP(C41,A!C$21:E$973,3,FALSE)</f>
        <v>-2457.1473364227704</v>
      </c>
      <c r="F41" s="16" t="s">
        <v>59</v>
      </c>
      <c r="G41" s="13" t="str">
        <f t="shared" si="4"/>
        <v>22352.220</v>
      </c>
      <c r="H41" s="11">
        <f t="shared" si="5"/>
        <v>-2457</v>
      </c>
      <c r="I41" s="41" t="s">
        <v>68</v>
      </c>
      <c r="J41" s="42" t="s">
        <v>69</v>
      </c>
      <c r="K41" s="41">
        <v>-2457</v>
      </c>
      <c r="L41" s="41" t="s">
        <v>70</v>
      </c>
      <c r="M41" s="42" t="s">
        <v>65</v>
      </c>
      <c r="N41" s="42"/>
      <c r="O41" s="43" t="s">
        <v>66</v>
      </c>
      <c r="P41" s="43" t="s">
        <v>67</v>
      </c>
    </row>
    <row r="42" spans="2:6" ht="12.75">
      <c r="B42" s="16"/>
      <c r="E42" s="40"/>
      <c r="F42" s="16"/>
    </row>
    <row r="43" spans="2:6" ht="12.75">
      <c r="B43" s="16"/>
      <c r="E43" s="40"/>
      <c r="F43" s="16"/>
    </row>
    <row r="44" spans="2:6" ht="12.75">
      <c r="B44" s="16"/>
      <c r="E44" s="40"/>
      <c r="F44" s="16"/>
    </row>
    <row r="45" spans="2:6" ht="12.75">
      <c r="B45" s="16"/>
      <c r="E45" s="40"/>
      <c r="F45" s="16"/>
    </row>
    <row r="46" spans="2:6" ht="12.75">
      <c r="B46" s="16"/>
      <c r="E46" s="40"/>
      <c r="F46" s="16"/>
    </row>
    <row r="47" spans="2:6" ht="12.75">
      <c r="B47" s="16"/>
      <c r="E47" s="40"/>
      <c r="F47" s="16"/>
    </row>
    <row r="48" spans="2:6" ht="12.75">
      <c r="B48" s="16"/>
      <c r="E48" s="40"/>
      <c r="F48" s="16"/>
    </row>
    <row r="49" spans="2:6" ht="12.75">
      <c r="B49" s="16"/>
      <c r="E49" s="40"/>
      <c r="F49" s="16"/>
    </row>
    <row r="50" spans="2:6" ht="12.75">
      <c r="B50" s="16"/>
      <c r="E50" s="40"/>
      <c r="F50" s="16"/>
    </row>
    <row r="51" spans="2:6" ht="12.75">
      <c r="B51" s="16"/>
      <c r="E51" s="40"/>
      <c r="F51" s="16"/>
    </row>
    <row r="52" spans="2:6" ht="12.75">
      <c r="B52" s="16"/>
      <c r="E52" s="40"/>
      <c r="F52" s="16"/>
    </row>
    <row r="53" spans="2:6" ht="12.75">
      <c r="B53" s="16"/>
      <c r="E53" s="40"/>
      <c r="F53" s="16"/>
    </row>
    <row r="54" spans="2:6" ht="12.75">
      <c r="B54" s="16"/>
      <c r="E54" s="40"/>
      <c r="F54" s="16"/>
    </row>
    <row r="55" spans="2:6" ht="12.75">
      <c r="B55" s="16"/>
      <c r="E55" s="40"/>
      <c r="F55" s="16"/>
    </row>
    <row r="56" spans="2:6" ht="12.75">
      <c r="B56" s="16"/>
      <c r="E56" s="40"/>
      <c r="F56" s="16"/>
    </row>
    <row r="57" spans="2:6" ht="12.75">
      <c r="B57" s="16"/>
      <c r="E57" s="40"/>
      <c r="F57" s="16"/>
    </row>
    <row r="58" spans="2:6" ht="12.75">
      <c r="B58" s="16"/>
      <c r="E58" s="40"/>
      <c r="F58" s="16"/>
    </row>
    <row r="59" spans="2:6" ht="12.75">
      <c r="B59" s="16"/>
      <c r="E59" s="40"/>
      <c r="F59" s="16"/>
    </row>
    <row r="60" spans="2:6" ht="12.75">
      <c r="B60" s="16"/>
      <c r="E60" s="40"/>
      <c r="F60" s="16"/>
    </row>
    <row r="61" spans="2:6" ht="12.75">
      <c r="B61" s="16"/>
      <c r="E61" s="40"/>
      <c r="F61" s="16"/>
    </row>
    <row r="62" spans="2:6" ht="12.75">
      <c r="B62" s="16"/>
      <c r="E62" s="40"/>
      <c r="F62" s="16"/>
    </row>
    <row r="63" spans="2:6" ht="12.75">
      <c r="B63" s="16"/>
      <c r="E63" s="40"/>
      <c r="F63" s="16"/>
    </row>
    <row r="64" spans="2:6" ht="12.75">
      <c r="B64" s="16"/>
      <c r="E64" s="40"/>
      <c r="F64" s="16"/>
    </row>
    <row r="65" spans="2:6" ht="12.75">
      <c r="B65" s="16"/>
      <c r="E65" s="40"/>
      <c r="F65" s="16"/>
    </row>
    <row r="66" spans="2:6" ht="12.75">
      <c r="B66" s="16"/>
      <c r="E66" s="40"/>
      <c r="F66" s="16"/>
    </row>
    <row r="67" spans="2:6" ht="12.75">
      <c r="B67" s="16"/>
      <c r="E67" s="40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  <row r="817" spans="2:6" ht="12.75">
      <c r="B817" s="16"/>
      <c r="F817" s="16"/>
    </row>
    <row r="818" spans="2:6" ht="12.75">
      <c r="B818" s="16"/>
      <c r="F818" s="16"/>
    </row>
    <row r="819" spans="2:6" ht="12.75">
      <c r="B819" s="16"/>
      <c r="F819" s="16"/>
    </row>
    <row r="820" spans="2:6" ht="12.75">
      <c r="B820" s="16"/>
      <c r="F820" s="16"/>
    </row>
    <row r="821" spans="2:6" ht="12.75">
      <c r="B821" s="16"/>
      <c r="F821" s="16"/>
    </row>
    <row r="822" spans="2:6" ht="12.75">
      <c r="B822" s="16"/>
      <c r="F822" s="16"/>
    </row>
    <row r="823" spans="2:6" ht="12.75">
      <c r="B823" s="16"/>
      <c r="F823" s="16"/>
    </row>
    <row r="824" spans="2:6" ht="12.75">
      <c r="B824" s="16"/>
      <c r="F824" s="16"/>
    </row>
    <row r="825" spans="2:6" ht="12.75">
      <c r="B825" s="16"/>
      <c r="F825" s="16"/>
    </row>
    <row r="826" spans="2:6" ht="12.75">
      <c r="B826" s="16"/>
      <c r="F826" s="16"/>
    </row>
    <row r="827" spans="2:6" ht="12.75">
      <c r="B827" s="16"/>
      <c r="F827" s="16"/>
    </row>
    <row r="828" spans="2:6" ht="12.75">
      <c r="B828" s="16"/>
      <c r="F828" s="16"/>
    </row>
    <row r="829" spans="2:6" ht="12.75">
      <c r="B829" s="16"/>
      <c r="F829" s="16"/>
    </row>
    <row r="830" spans="2:6" ht="12.75">
      <c r="B830" s="16"/>
      <c r="F830" s="16"/>
    </row>
    <row r="831" spans="2:6" ht="12.75">
      <c r="B831" s="16"/>
      <c r="F831" s="16"/>
    </row>
    <row r="832" spans="2:6" ht="12.75">
      <c r="B832" s="16"/>
      <c r="F832" s="16"/>
    </row>
    <row r="833" spans="2:6" ht="12.75">
      <c r="B833" s="16"/>
      <c r="F833" s="16"/>
    </row>
    <row r="834" spans="2:6" ht="12.75">
      <c r="B834" s="16"/>
      <c r="F834" s="16"/>
    </row>
    <row r="835" spans="2:6" ht="12.75">
      <c r="B835" s="16"/>
      <c r="F835" s="16"/>
    </row>
    <row r="836" spans="2:6" ht="12.75">
      <c r="B836" s="16"/>
      <c r="F836" s="16"/>
    </row>
    <row r="837" spans="2:6" ht="12.75">
      <c r="B837" s="16"/>
      <c r="F837" s="16"/>
    </row>
    <row r="838" spans="2:6" ht="12.75">
      <c r="B838" s="16"/>
      <c r="F838" s="16"/>
    </row>
    <row r="839" spans="2:6" ht="12.75">
      <c r="B839" s="16"/>
      <c r="F839" s="16"/>
    </row>
    <row r="840" spans="2:6" ht="12.75">
      <c r="B840" s="16"/>
      <c r="F840" s="16"/>
    </row>
    <row r="841" spans="2:6" ht="12.75">
      <c r="B841" s="16"/>
      <c r="F841" s="16"/>
    </row>
    <row r="842" spans="2:6" ht="12.75">
      <c r="B842" s="16"/>
      <c r="F842" s="16"/>
    </row>
    <row r="843" spans="2:6" ht="12.75">
      <c r="B843" s="16"/>
      <c r="F843" s="16"/>
    </row>
    <row r="844" spans="2:6" ht="12.75">
      <c r="B844" s="16"/>
      <c r="F844" s="16"/>
    </row>
    <row r="845" spans="2:6" ht="12.75">
      <c r="B845" s="16"/>
      <c r="F845" s="16"/>
    </row>
    <row r="846" spans="2:6" ht="12.75">
      <c r="B846" s="16"/>
      <c r="F846" s="16"/>
    </row>
    <row r="847" spans="2:6" ht="12.75">
      <c r="B847" s="16"/>
      <c r="F847" s="16"/>
    </row>
    <row r="848" spans="2:6" ht="12.75">
      <c r="B848" s="16"/>
      <c r="F848" s="16"/>
    </row>
    <row r="849" spans="2:6" ht="12.75">
      <c r="B849" s="16"/>
      <c r="F849" s="16"/>
    </row>
    <row r="850" spans="2:6" ht="12.75">
      <c r="B850" s="16"/>
      <c r="F850" s="16"/>
    </row>
    <row r="851" spans="2:6" ht="12.75">
      <c r="B851" s="16"/>
      <c r="F851" s="16"/>
    </row>
    <row r="852" spans="2:6" ht="12.75">
      <c r="B852" s="16"/>
      <c r="F852" s="16"/>
    </row>
    <row r="853" spans="2:6" ht="12.75">
      <c r="B853" s="16"/>
      <c r="F853" s="16"/>
    </row>
    <row r="854" spans="2:6" ht="12.75">
      <c r="B854" s="16"/>
      <c r="F854" s="16"/>
    </row>
    <row r="855" spans="2:6" ht="12.75">
      <c r="B855" s="16"/>
      <c r="F855" s="16"/>
    </row>
  </sheetData>
  <sheetProtection/>
  <hyperlinks>
    <hyperlink ref="P20" r:id="rId1" display="http://www.konkoly.hu/cgi-bin/IBVS?982"/>
    <hyperlink ref="P39" r:id="rId2" display="http://var.astro.cz/oejv/issues/oejv0003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