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<sst xmlns="http://schemas.openxmlformats.org/spreadsheetml/2006/main" count="47" uniqueCount="44">
  <si>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</si>
  <si>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</si>
  <si>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</si>
  <si>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</si>
  <si>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</si>
  <si>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</si>
  <si>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</si>
  <si>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</si>
  <si>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</si>
  <si>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</si>
  <si>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</si>
  <si>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</si>
  <si>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</si>
  <si>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</si>
  <si>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</si>
  <si>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</si>
  <si>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</si>
  <si>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</si>
  <si>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</si>
  <si>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</si>
  <si>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</si>
  <si>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</si>
  <si>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</si>
  <si>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</si>
  <si>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</si>
  <si>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</si>
  <si>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</si>
  <si>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</si>
  <si>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</si>
  <si>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</si>
  <si>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</si>
  <si>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</si>
  <si>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</si>
  <si>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</si>
  <si>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</si>
  <si>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</si>
  <si>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</si>
  <si>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</si>
  <si>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G6053-1042_Hya.xls</t>
  </si>
  <si>
    <t>EA</t>
  </si>
  <si>
    <t>IBVS 5532 Eph.</t>
  </si>
  <si>
    <t>IBVS 5532</t>
  </si>
  <si>
    <t>Hya</t>
  </si>
  <si>
    <t>V0435 Hya / GSC 6053 1042 / NSV 04677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</si>
</sst>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name val="Arial Unicode MS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33" borderId="11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XX Xxx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17070541"/>
        <c:axId val="19417142"/>
      </c:scatterChart>
      <c:valAx>
        <c:axId val="17070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17142"/>
        <c:crosses val="autoZero"/>
        <c:crossBetween val="midCat"/>
        <c:dispUnits/>
      </c:valAx>
      <c:valAx>
        <c:axId val="19417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7054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43</v>
      </c>
      <c r="E1" s="30"/>
      <c r="F1" s="31" t="s">
        <v>38</v>
      </c>
      <c r="G1" s="32" t="s">
        <v>39</v>
      </c>
      <c r="H1" s="33" t="s">
        <v>40</v>
      </c>
      <c r="I1" s="34">
        <v>51932.715</v>
      </c>
      <c r="J1" s="34">
        <v>2.211</v>
      </c>
      <c r="K1" s="33" t="s">
        <v>41</v>
      </c>
      <c r="L1" s="35" t="s">
        <v>42</v>
      </c>
    </row>
    <row r="2" spans="1:3" ht="12.75">
      <c r="A2" t="s">
        <v>23</v>
      </c>
      <c r="B2" t="s">
        <v>39</v>
      </c>
      <c r="C2" s="9"/>
    </row>
    <row r="3" ht="13.5" thickBot="1"/>
    <row r="4" spans="1:4" ht="14.25" thickBot="1" thickTop="1">
      <c r="A4" s="29" t="s">
        <v>40</v>
      </c>
      <c r="C4" s="7">
        <v>51932.715</v>
      </c>
      <c r="D4" s="8">
        <v>2.211</v>
      </c>
    </row>
    <row r="6" ht="12.75">
      <c r="A6" s="4" t="s">
        <v>0</v>
      </c>
    </row>
    <row r="7" spans="1:3" ht="12.75">
      <c r="A7" t="s">
        <v>1</v>
      </c>
      <c r="C7">
        <f>+C4</f>
        <v>51932.715</v>
      </c>
    </row>
    <row r="8" spans="1:3" ht="12.75">
      <c r="A8" t="s">
        <v>2</v>
      </c>
      <c r="C8">
        <f>+D4</f>
        <v>2.211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 t="e">
        <f ca="1">INTERCEPT(INDIRECT($G$11):G992,INDIRECT($F$11):F992)</f>
        <v>#DIV/0!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 t="e">
        <f ca="1">SLOPE(INDIRECT($G$11):G992,INDIRECT($F$11):F992)</f>
        <v>#DIV/0!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4" t="s">
        <v>16</v>
      </c>
      <c r="B15" s="11"/>
      <c r="C15" s="15" t="e">
        <f>(C7+C11)+(C8+C12)*INT(MAX(F21:F3533))</f>
        <v>#DIV/0!</v>
      </c>
      <c r="D15" s="16" t="s">
        <v>32</v>
      </c>
      <c r="E15" s="17">
        <f ca="1">TODAY()+15018.5-B9/24</f>
        <v>59901.5</v>
      </c>
    </row>
    <row r="16" spans="1:5" ht="12.75">
      <c r="A16" s="18" t="s">
        <v>3</v>
      </c>
      <c r="B16" s="11"/>
      <c r="C16" s="19" t="e">
        <f>+C8+C12</f>
        <v>#DIV/0!</v>
      </c>
      <c r="D16" s="16" t="s">
        <v>33</v>
      </c>
      <c r="E16" s="17" t="e">
        <f>ROUND(2*(E15-C15)/C16,0)/2+1</f>
        <v>#DIV/0!</v>
      </c>
    </row>
    <row r="17" spans="1:5" ht="13.5" thickBot="1">
      <c r="A17" s="16" t="s">
        <v>29</v>
      </c>
      <c r="B17" s="11"/>
      <c r="C17" s="11">
        <f>COUNT(C21:C2191)</f>
        <v>1</v>
      </c>
      <c r="D17" s="16" t="s">
        <v>34</v>
      </c>
      <c r="E17" s="20" t="e">
        <f>+C15+C16*E16-15018.5-C9/24</f>
        <v>#DIV/0!</v>
      </c>
    </row>
    <row r="18" spans="1:5" ht="14.25" thickBot="1" thickTop="1">
      <c r="A18" s="18" t="s">
        <v>4</v>
      </c>
      <c r="B18" s="11"/>
      <c r="C18" s="21" t="e">
        <f>+C15</f>
        <v>#DIV/0!</v>
      </c>
      <c r="D18" s="22" t="e">
        <f>+C16</f>
        <v>#DIV/0!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5532</v>
      </c>
      <c r="C21" s="9">
        <f>+$C$4</f>
        <v>51932.715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2">
        <f>+C21-15018.5</f>
        <v>36914.215</v>
      </c>
    </row>
    <row r="22" spans="3:18" ht="12.75">
      <c r="C22" s="9"/>
      <c r="D22" s="9"/>
      <c r="Q22" s="2"/>
      <c r="R22">
        <f>IF(ABS(C22-C21)&lt;0.00001,1,"")</f>
      </c>
    </row>
    <row r="23" spans="3:17" ht="12.75">
      <c r="C23" s="9"/>
      <c r="D23" s="9"/>
      <c r="Q23" s="2"/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2022-11-18T04:14:20Z</dcterms:modified>
  <cp:category/>
  <cp:version/>
  <cp:contentType/>
  <cp:contentStatus/>
</cp:coreProperties>
</file>