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<sst xmlns="http://schemas.openxmlformats.org/spreadsheetml/2006/main" count="58" uniqueCount="54">
  <si>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</si>
  <si>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</si>
  <si>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</si>
  <si>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</si>
  <si>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</si>
  <si>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</si>
  <si>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</si>
  <si>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</si>
  <si>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</si>
  <si>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</si>
  <si>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</si>
  <si>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</si>
  <si>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</si>
  <si>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</si>
  <si>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</si>
  <si>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</si>
  <si>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</si>
  <si>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</si>
  <si>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</si>
  <si>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</si>
  <si>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</si>
  <si>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</si>
  <si>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</si>
  <si>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</si>
  <si>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</si>
  <si>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</si>
  <si>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</si>
  <si>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</si>
  <si>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</si>
  <si>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</si>
  <si>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</si>
  <si>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</si>
  <si>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</si>
  <si>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</si>
  <si>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</si>
  <si>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</si>
  <si>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</si>
  <si>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</si>
  <si>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</si>
  <si>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</si>
  <si>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</si>
  <si>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</si>
  <si>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</si>
  <si>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G5447-0940</t>
  </si>
  <si>
    <t>GSC 5447-0940</t>
  </si>
  <si>
    <t>G5447-0940_Hya.xls</t>
  </si>
  <si>
    <t>ESDED</t>
  </si>
  <si>
    <t>Hya</t>
  </si>
  <si>
    <t>VSX</t>
  </si>
  <si>
    <t>IBVS 5894</t>
  </si>
  <si>
    <t>II</t>
  </si>
  <si>
    <t>IBVS 5992</t>
  </si>
  <si>
    <t>I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</si>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</sst>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5447-0940 -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2682512"/>
        <c:axId val="25707153"/>
      </c:scatterChart>
      <c:valAx>
        <c:axId val="32682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07153"/>
        <c:crosses val="autoZero"/>
        <c:crossBetween val="midCat"/>
        <c:dispUnits/>
      </c:valAx>
      <c:valAx>
        <c:axId val="25707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251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53856.58900000015</v>
      </c>
      <c r="D7" s="30" t="s">
        <v>48</v>
      </c>
    </row>
    <row r="8" spans="1:4" ht="12.75">
      <c r="A8" t="s">
        <v>3</v>
      </c>
      <c r="C8" s="8">
        <v>1.05538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0.009040005397838332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2.16664510871857E-06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59902.605679050925</v>
      </c>
    </row>
    <row r="15" spans="1:5" ht="12.75">
      <c r="A15" s="12" t="s">
        <v>17</v>
      </c>
      <c r="B15" s="10"/>
      <c r="C15" s="13">
        <f>(C7+C11)+(C8+C12)*INT(MAX(F21:F3533))</f>
        <v>55991.636163128605</v>
      </c>
      <c r="D15" s="14" t="s">
        <v>39</v>
      </c>
      <c r="E15" s="15">
        <f>ROUND(2*(E14-$C$7)/$C$8,0)/2+E13</f>
        <v>5730</v>
      </c>
    </row>
    <row r="16" spans="1:5" ht="12.75">
      <c r="A16" s="16" t="s">
        <v>4</v>
      </c>
      <c r="B16" s="10"/>
      <c r="C16" s="17">
        <f>+C8+C12</f>
        <v>1.0553821666451086</v>
      </c>
      <c r="D16" s="14" t="s">
        <v>40</v>
      </c>
      <c r="E16" s="24">
        <f>ROUND(2*(E14-$C$15)/$C$16,0)/2+E13</f>
        <v>3706.5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44885.30599713204</v>
      </c>
    </row>
    <row r="18" spans="1:5" ht="14.25" thickBot="1" thickTop="1">
      <c r="A18" s="16" t="s">
        <v>5</v>
      </c>
      <c r="B18" s="10"/>
      <c r="C18" s="19">
        <f>+C15</f>
        <v>55991.636163128605</v>
      </c>
      <c r="D18" s="20">
        <f>+C16</f>
        <v>1.0553821666451086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0.0052220836584079755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53856.58900000015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0.009040005397838332</v>
      </c>
      <c r="Q21" s="2">
        <f>+C21-15018.5</f>
        <v>38838.08900000015</v>
      </c>
      <c r="S21">
        <f>+(O21-G21)^2</f>
        <v>8.172169759294618E-05</v>
      </c>
    </row>
    <row r="22" spans="1:19" ht="12.75">
      <c r="A22" s="33" t="s">
        <v>49</v>
      </c>
      <c r="B22" s="34" t="s">
        <v>50</v>
      </c>
      <c r="C22" s="33">
        <v>54842.8526</v>
      </c>
      <c r="D22" s="33">
        <v>0.0003</v>
      </c>
      <c r="E22">
        <f>+(C22-C$7)/C$8</f>
        <v>934.5104133106992</v>
      </c>
      <c r="F22">
        <f>ROUND(2*E22,0)/2</f>
        <v>934.5</v>
      </c>
      <c r="G22">
        <f>+C22-(C$7+F22*C$8)</f>
        <v>0.010989999842422549</v>
      </c>
      <c r="H22">
        <f>+G22</f>
        <v>0.010989999842422549</v>
      </c>
      <c r="O22">
        <f>+C$11+C$12*$F22</f>
        <v>0.011064735251935836</v>
      </c>
      <c r="Q22" s="2">
        <f>+C22-15018.5</f>
        <v>39824.3526</v>
      </c>
      <c r="S22">
        <f>+(O22-G22)^2</f>
        <v>5.585381435118746E-09</v>
      </c>
    </row>
    <row r="23" spans="1:19" ht="12.75">
      <c r="A23" s="33" t="s">
        <v>51</v>
      </c>
      <c r="B23" s="34" t="s">
        <v>52</v>
      </c>
      <c r="C23" s="33">
        <v>55630.6957</v>
      </c>
      <c r="D23" s="33">
        <v>0.0003</v>
      </c>
      <c r="E23">
        <f>+(C23-C$7)/C$8</f>
        <v>1681.012242035896</v>
      </c>
      <c r="F23">
        <f>ROUND(2*E23,0)/2</f>
        <v>1681</v>
      </c>
      <c r="G23">
        <f>+C23-(C$7+F23*C$8)</f>
        <v>0.012919999840960372</v>
      </c>
      <c r="H23">
        <f>+G23</f>
        <v>0.012919999840960372</v>
      </c>
      <c r="O23">
        <f>+C$11+C$12*$F23</f>
        <v>0.012682135825594248</v>
      </c>
      <c r="Q23" s="2">
        <f>+C23-15018.5</f>
        <v>40612.1957</v>
      </c>
      <c r="S23">
        <f>+(O23-G23)^2</f>
        <v>5.6579289806095735E-08</v>
      </c>
    </row>
    <row r="24" spans="1:19" ht="12.75">
      <c r="A24" s="35" t="s">
        <v>53</v>
      </c>
      <c r="B24" s="36" t="s">
        <v>52</v>
      </c>
      <c r="C24" s="35">
        <v>55991.636</v>
      </c>
      <c r="D24" s="35">
        <v>0.005</v>
      </c>
      <c r="E24">
        <f>+(C24-C$7)/C$8</f>
        <v>2023.0125641947411</v>
      </c>
      <c r="F24">
        <f>ROUND(2*E24,0)/2</f>
        <v>2023</v>
      </c>
      <c r="G24">
        <f>+C24-(C$7+F24*C$8)</f>
        <v>0.013259999846923165</v>
      </c>
      <c r="H24">
        <f>+G24</f>
        <v>0.013259999846923165</v>
      </c>
      <c r="O24">
        <f>+C$11+C$12*$F24</f>
        <v>0.013423128452776</v>
      </c>
      <c r="Q24" s="2">
        <f>+C24-15018.5</f>
        <v>40973.136</v>
      </c>
      <c r="S24">
        <f>+(O24-G24)^2</f>
        <v>2.661094204748964E-08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2022-11-19T01:32:10Z</dcterms:modified>
  <cp:category/>
  <cp:version/>
  <cp:contentType/>
  <cp:contentStatus/>
</cp:coreProperties>
</file>