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<sst xmlns="http://schemas.openxmlformats.org/spreadsheetml/2006/main" count="63" uniqueCount="54">
  <si>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</si>
  <si>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</si>
  <si>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</si>
  <si>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</si>
  <si>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</si>
  <si>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</si>
  <si>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</si>
  <si>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</si>
  <si>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</si>
  <si>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</si>
  <si>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</si>
  <si>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</si>
  <si>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</si>
  <si>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</si>
  <si>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</si>
  <si>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</si>
  <si>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</si>
  <si>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</si>
  <si>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</si>
  <si>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</si>
  <si>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</si>
  <si>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</si>
  <si>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</si>
  <si>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</si>
  <si>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</si>
  <si>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</si>
  <si>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</si>
  <si>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</si>
  <si>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</si>
  <si>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</si>
  <si>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</si>
  <si>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</si>
  <si>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</si>
  <si>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</si>
  <si>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</si>
  <si>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</si>
  <si>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</si>
  <si>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</si>
  <si>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</si>
  <si>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</si>
  <si>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</si>
  <si>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</si>
  <si>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</si>
  <si>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G6011-1986</t>
  </si>
  <si>
    <t>GSC 6011-1986</t>
  </si>
  <si>
    <t>G6011-1986_Hya.xls</t>
  </si>
  <si>
    <t>ED</t>
  </si>
  <si>
    <t>Hya</t>
  </si>
  <si>
    <t>VSX</t>
  </si>
  <si>
    <t>IBVS 5992</t>
  </si>
  <si>
    <t>I</t>
  </si>
  <si>
    <t>IBVS 6029</t>
  </si>
  <si>
    <t>IBVS 6063</t>
  </si>
  <si>
    <t>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</si>
</sst>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6011-1986 -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6414655"/>
        <c:axId val="13514168"/>
      </c:scatterChart>
      <c:valAx>
        <c:axId val="1641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14168"/>
        <c:crosses val="autoZero"/>
        <c:crossBetween val="midCat"/>
        <c:dispUnits/>
      </c:valAx>
      <c:valAx>
        <c:axId val="13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46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51869.49</v>
      </c>
      <c r="D7" s="30" t="s">
        <v>48</v>
      </c>
    </row>
    <row r="8" spans="1:4" ht="12.75">
      <c r="A8" t="s">
        <v>3</v>
      </c>
      <c r="C8" s="8">
        <v>1.12719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0.038082218018479164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-4.188945595846074E-05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59902.61131574074</v>
      </c>
    </row>
    <row r="15" spans="1:5" ht="12.75">
      <c r="A15" s="12" t="s">
        <v>17</v>
      </c>
      <c r="B15" s="10"/>
      <c r="C15" s="13">
        <f>(C7+C11)+(C8+C12)*INT(MAX(F21:F3533))</f>
        <v>56365.7218951782</v>
      </c>
      <c r="D15" s="14" t="s">
        <v>39</v>
      </c>
      <c r="E15" s="15">
        <f>ROUND(2*(E14-$C$7)/$C$8,0)/2+E13</f>
        <v>7127.5</v>
      </c>
    </row>
    <row r="16" spans="1:5" ht="12.75">
      <c r="A16" s="16" t="s">
        <v>4</v>
      </c>
      <c r="B16" s="10"/>
      <c r="C16" s="17">
        <f>+C8+C12</f>
        <v>1.1271481105440415</v>
      </c>
      <c r="D16" s="14" t="s">
        <v>40</v>
      </c>
      <c r="E16" s="24">
        <f>ROUND(2*(E14-$C$15)/$C$16,0)/2+E13</f>
        <v>3139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44885.73564750928</v>
      </c>
    </row>
    <row r="18" spans="1:5" ht="14.25" thickBot="1" thickTop="1">
      <c r="A18" s="16" t="s">
        <v>5</v>
      </c>
      <c r="B18" s="10"/>
      <c r="C18" s="19">
        <f>+C15</f>
        <v>56365.7218951782</v>
      </c>
      <c r="D18" s="20">
        <f>+C16</f>
        <v>1.1271481105440415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0.017082923865081624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51869.49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0.038082218018479164</v>
      </c>
      <c r="Q21" s="2">
        <f aca="true" t="shared" si="4" ref="Q21:Q26">+C21-15018.5</f>
        <v>36850.99</v>
      </c>
      <c r="S21">
        <f aca="true" t="shared" si="5" ref="S21:S26">+(O21-G21)^2</f>
        <v>0.001450255329206979</v>
      </c>
    </row>
    <row r="22" spans="1:19" ht="12.75">
      <c r="A22" s="33" t="s">
        <v>49</v>
      </c>
      <c r="B22" s="34" t="s">
        <v>50</v>
      </c>
      <c r="C22" s="33">
        <v>55629.6948</v>
      </c>
      <c r="D22" s="33">
        <v>0.0002</v>
      </c>
      <c r="E22">
        <f t="shared" si="0"/>
        <v>3335.9103611636015</v>
      </c>
      <c r="F22">
        <f t="shared" si="1"/>
        <v>3336</v>
      </c>
      <c r="G22">
        <f t="shared" si="2"/>
        <v>-0.10104000000137603</v>
      </c>
      <c r="I22">
        <f>+G22</f>
        <v>-0.10104000000137603</v>
      </c>
      <c r="O22">
        <f t="shared" si="3"/>
        <v>-0.10166100705894585</v>
      </c>
      <c r="Q22" s="2">
        <f t="shared" si="4"/>
        <v>40611.1948</v>
      </c>
      <c r="S22">
        <f t="shared" si="5"/>
        <v>3.8564976555152174E-07</v>
      </c>
    </row>
    <row r="23" spans="1:19" ht="12.75">
      <c r="A23" s="35" t="s">
        <v>51</v>
      </c>
      <c r="B23" s="36" t="s">
        <v>50</v>
      </c>
      <c r="C23" s="35">
        <v>56001.6518</v>
      </c>
      <c r="D23" s="35">
        <v>0.0005</v>
      </c>
      <c r="E23">
        <f t="shared" si="0"/>
        <v>3665.8964327220806</v>
      </c>
      <c r="F23">
        <f t="shared" si="1"/>
        <v>3666</v>
      </c>
      <c r="G23">
        <f t="shared" si="2"/>
        <v>-0.11673999999766238</v>
      </c>
      <c r="I23">
        <f>+G23</f>
        <v>-0.11673999999766238</v>
      </c>
      <c r="O23">
        <f t="shared" si="3"/>
        <v>-0.11548452752523791</v>
      </c>
      <c r="Q23" s="2">
        <f t="shared" si="4"/>
        <v>40983.1518</v>
      </c>
      <c r="S23">
        <f t="shared" si="5"/>
        <v>1.5762111290156069E-06</v>
      </c>
    </row>
    <row r="24" spans="1:19" ht="12.75">
      <c r="A24" s="37" t="s">
        <v>52</v>
      </c>
      <c r="B24" s="38" t="s">
        <v>53</v>
      </c>
      <c r="C24" s="39">
        <v>56365.72001</v>
      </c>
      <c r="D24" s="39">
        <v>7E-05</v>
      </c>
      <c r="E24">
        <f t="shared" si="0"/>
        <v>3988.8838705098515</v>
      </c>
      <c r="F24">
        <f t="shared" si="1"/>
        <v>3989</v>
      </c>
      <c r="G24">
        <f t="shared" si="2"/>
        <v>-0.13089999999647262</v>
      </c>
      <c r="I24">
        <f>+G24</f>
        <v>-0.13089999999647262</v>
      </c>
      <c r="O24">
        <f t="shared" si="3"/>
        <v>-0.1290148217998207</v>
      </c>
      <c r="Q24" s="2">
        <f t="shared" si="4"/>
        <v>41347.22001</v>
      </c>
      <c r="S24">
        <f t="shared" si="5"/>
        <v>3.553896833131726E-06</v>
      </c>
    </row>
    <row r="25" spans="1:19" ht="12.75">
      <c r="A25" s="37" t="s">
        <v>52</v>
      </c>
      <c r="B25" s="38" t="s">
        <v>53</v>
      </c>
      <c r="C25" s="39">
        <v>56365.72285</v>
      </c>
      <c r="D25" s="39">
        <v>0.00024</v>
      </c>
      <c r="E25">
        <f t="shared" si="0"/>
        <v>3988.886390049593</v>
      </c>
      <c r="F25">
        <f t="shared" si="1"/>
        <v>3989</v>
      </c>
      <c r="G25">
        <f t="shared" si="2"/>
        <v>-0.12805999999545747</v>
      </c>
      <c r="I25">
        <f>+G25</f>
        <v>-0.12805999999545747</v>
      </c>
      <c r="O25">
        <f t="shared" si="3"/>
        <v>-0.1290148217998207</v>
      </c>
      <c r="Q25" s="2">
        <f t="shared" si="4"/>
        <v>41347.22285</v>
      </c>
      <c r="S25">
        <f t="shared" si="5"/>
        <v>9.116846780874681E-07</v>
      </c>
    </row>
    <row r="26" spans="1:19" ht="12.75">
      <c r="A26" s="37" t="s">
        <v>52</v>
      </c>
      <c r="B26" s="38" t="s">
        <v>53</v>
      </c>
      <c r="C26" s="39">
        <v>56365.72346</v>
      </c>
      <c r="D26" s="39">
        <v>0.00026</v>
      </c>
      <c r="E26">
        <f t="shared" si="0"/>
        <v>3988.8869312183424</v>
      </c>
      <c r="F26">
        <f t="shared" si="1"/>
        <v>3989</v>
      </c>
      <c r="G26">
        <f t="shared" si="2"/>
        <v>-0.12744999999267748</v>
      </c>
      <c r="I26">
        <f>+G26</f>
        <v>-0.12744999999267748</v>
      </c>
      <c r="O26">
        <f t="shared" si="3"/>
        <v>-0.1290148217998207</v>
      </c>
      <c r="Q26" s="2">
        <f t="shared" si="4"/>
        <v>41347.22346</v>
      </c>
      <c r="S26">
        <f t="shared" si="5"/>
        <v>2.44866728811102E-06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2022-11-19T01:40:17Z</dcterms:modified>
  <cp:category/>
  <cp:version/>
  <cp:contentType/>
  <cp:contentStatus/>
</cp:coreProperties>
</file>