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<sst xmlns="http://schemas.openxmlformats.org/spreadsheetml/2006/main" count="58" uniqueCount="53">
  <si>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</si>
  <si>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</si>
  <si>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</si>
  <si>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</si>
  <si>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</si>
  <si>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</si>
  <si>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</si>
  <si>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</si>
  <si>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</si>
  <si>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</si>
  <si>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</si>
  <si>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</si>
  <si>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</si>
  <si>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</si>
  <si>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</si>
  <si>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</si>
  <si>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</si>
  <si>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</si>
  <si>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</si>
  <si>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</si>
  <si>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</si>
  <si>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</si>
  <si>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</si>
  <si>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</si>
  <si>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</si>
  <si>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</si>
  <si>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</si>
  <si>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</si>
  <si>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</si>
  <si>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</si>
  <si>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</si>
  <si>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</si>
  <si>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</si>
  <si>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</si>
  <si>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</si>
  <si>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</si>
  <si>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</si>
  <si>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</si>
  <si>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</si>
  <si>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</si>
  <si>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</si>
  <si>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</si>
  <si>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BG Ind</t>
  </si>
  <si>
    <t>BG Ind / GSC 8820-0477</t>
  </si>
  <si>
    <t>Ind_BG.xls</t>
  </si>
  <si>
    <t>EA</t>
  </si>
  <si>
    <t>Ind</t>
  </si>
  <si>
    <t>G8820-0477</t>
  </si>
  <si>
    <t>VSX</t>
  </si>
  <si>
    <t>VSS_2013-01-28</t>
  </si>
  <si>
    <t>I</t>
  </si>
  <si>
    <t>II</t>
  </si>
  <si>
    <t>VSS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</si>
</sst>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BG Ind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504436"/>
        <c:axId val="6104469"/>
      </c:scatterChart>
      <c:val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469"/>
        <c:crosses val="autoZero"/>
        <c:crossBetween val="midCat"/>
        <c:dispUnits/>
      </c:valAx>
      <c:valAx>
        <c:axId val="610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375"/>
          <c:w val="0.7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47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47876.3792</v>
      </c>
      <c r="D7" s="30" t="s">
        <v>48</v>
      </c>
    </row>
    <row r="8" spans="1:4" ht="12.75">
      <c r="A8" t="s">
        <v>3</v>
      </c>
      <c r="C8" s="8">
        <v>1.46406335</v>
      </c>
      <c r="D8" s="30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2.0362763501446208E-05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2.6017776470482615E-07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59902.6271318287</v>
      </c>
    </row>
    <row r="15" spans="1:5" ht="12.75">
      <c r="A15" s="12" t="s">
        <v>17</v>
      </c>
      <c r="B15" s="10"/>
      <c r="C15" s="13">
        <f>(C7+C11)+(C8+C12)*INT(MAX(F21:F3533))</f>
        <v>55837.95713250945</v>
      </c>
      <c r="D15" s="14" t="s">
        <v>38</v>
      </c>
      <c r="E15" s="15">
        <f>ROUND(2*(E14-$C$7)/$C$8,0)/2+E13</f>
        <v>8215.5</v>
      </c>
    </row>
    <row r="16" spans="1:5" ht="12.75">
      <c r="A16" s="16" t="s">
        <v>4</v>
      </c>
      <c r="B16" s="10"/>
      <c r="C16" s="17">
        <f>+C8+C12</f>
        <v>1.4640636101777647</v>
      </c>
      <c r="D16" s="14" t="s">
        <v>39</v>
      </c>
      <c r="E16" s="24">
        <f>ROUND(2*(E14-$C$15)/$C$16,0)/2+E13</f>
        <v>2777.5</v>
      </c>
    </row>
    <row r="17" spans="1:5" ht="13.5" thickBot="1">
      <c r="A17" s="14" t="s">
        <v>29</v>
      </c>
      <c r="B17" s="10"/>
      <c r="C17" s="10">
        <f>COUNT(C21:C2191)</f>
        <v>3</v>
      </c>
      <c r="D17" s="14" t="s">
        <v>33</v>
      </c>
      <c r="E17" s="18">
        <f>+$C$15+$C$16*E16-15018.5-$C$9/24</f>
        <v>44886.28964311153</v>
      </c>
    </row>
    <row r="18" spans="1:5" ht="14.25" thickBot="1" thickTop="1">
      <c r="A18" s="16" t="s">
        <v>5</v>
      </c>
      <c r="B18" s="10"/>
      <c r="C18" s="19">
        <f>+C15</f>
        <v>55837.95713250945</v>
      </c>
      <c r="D18" s="20">
        <f>+C16</f>
        <v>1.4640636101777647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0.0029427436686642896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52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9" ht="12.75">
      <c r="A21" t="str">
        <f>D7</f>
        <v>VSX</v>
      </c>
      <c r="C21" s="8">
        <f>C$7</f>
        <v>47876.3792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2.0362763501446208E-05</v>
      </c>
      <c r="Q21" s="2">
        <f>+C21-15018.5</f>
        <v>32857.8792</v>
      </c>
      <c r="S21">
        <f>+(O21-G21)^2</f>
        <v>4.1464213741582986E-10</v>
      </c>
    </row>
    <row r="22" spans="1:19" ht="12.75">
      <c r="A22" s="33" t="s">
        <v>49</v>
      </c>
      <c r="B22" s="34" t="s">
        <v>50</v>
      </c>
      <c r="C22" s="35">
        <v>55783.0577</v>
      </c>
      <c r="D22" s="35">
        <v>0.0008</v>
      </c>
      <c r="E22">
        <f>+(C22-C$7)/C$8</f>
        <v>5400.502990529743</v>
      </c>
      <c r="F22">
        <f>ROUND(2*E22,0)/2</f>
        <v>5400.5</v>
      </c>
      <c r="G22">
        <f>+C22-(C$7+F22*C$8)</f>
        <v>0.004378324993012939</v>
      </c>
      <c r="I22">
        <f>+G22</f>
        <v>0.004378324993012939</v>
      </c>
      <c r="O22">
        <f>+C$11+C$12*$F22</f>
        <v>0.0014254527817898599</v>
      </c>
      <c r="Q22" s="2">
        <f>+C22-15018.5</f>
        <v>40764.5577</v>
      </c>
      <c r="S22">
        <f>+(O22-G22)^2</f>
        <v>8.719454295813474E-06</v>
      </c>
    </row>
    <row r="23" spans="1:19" ht="12.75">
      <c r="A23" s="33" t="s">
        <v>49</v>
      </c>
      <c r="B23" s="34" t="s">
        <v>51</v>
      </c>
      <c r="C23" s="35">
        <v>55837.9542</v>
      </c>
      <c r="D23" s="35">
        <v>0.0002</v>
      </c>
      <c r="E23">
        <f>+(C23-C$7)/C$8</f>
        <v>5437.998977298351</v>
      </c>
      <c r="F23">
        <f>ROUND(2*E23,0)/2</f>
        <v>5438</v>
      </c>
      <c r="G23">
        <f>+C23-(C$7+F23*C$8)</f>
        <v>-0.0014972999997553416</v>
      </c>
      <c r="I23">
        <f>+G23</f>
        <v>-0.0014972999997553416</v>
      </c>
      <c r="O23">
        <f>+C$11+C$12*$F23</f>
        <v>0.0014352094479662908</v>
      </c>
      <c r="Q23" s="2">
        <f>+C23-15018.5</f>
        <v>40819.4542</v>
      </c>
      <c r="S23">
        <f>+(O23-G23)^2</f>
        <v>8.599611660976633E-06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2022-11-19T02:03:04Z</dcterms:modified>
  <cp:category/>
  <cp:version/>
  <cp:contentType/>
  <cp:contentStatus/>
</cp:coreProperties>
</file>